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chupak1/Dropbox (Personal)/SportsCastr - Official/"/>
    </mc:Choice>
  </mc:AlternateContent>
  <xr:revisionPtr revIDLastSave="0" documentId="8_{5691D8C2-36A8-B54E-8B84-6EE6FD3E1C22}" xr6:coauthVersionLast="44" xr6:coauthVersionMax="44" xr10:uidLastSave="{00000000-0000-0000-0000-000000000000}"/>
  <bookViews>
    <workbookView xWindow="10220" yWindow="520" windowWidth="24720" windowHeight="27280" activeTab="6" xr2:uid="{00000000-000D-0000-FFFF-FFFF00000000}"/>
  </bookViews>
  <sheets>
    <sheet name="NBA" sheetId="1" r:id="rId1"/>
    <sheet name="NFL" sheetId="2" r:id="rId2"/>
    <sheet name="MLB" sheetId="3" r:id="rId3"/>
    <sheet name="NHL" sheetId="4" r:id="rId4"/>
    <sheet name="WNBA" sheetId="5" r:id="rId5"/>
    <sheet name="NCAA_Mens_Div_I_Basketball" sheetId="6" r:id="rId6"/>
    <sheet name="NCAA Football - FBS" sheetId="7" r:id="rId7"/>
    <sheet name="Men's Soccer" sheetId="8" r:id="rId8"/>
    <sheet name="International Men's Basketbal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2" i="6"/>
  <c r="H431" i="7"/>
  <c r="H430" i="7"/>
  <c r="H421" i="7"/>
  <c r="H422" i="7"/>
  <c r="H423" i="7"/>
  <c r="H424" i="7"/>
  <c r="H425" i="7"/>
  <c r="H426" i="7"/>
  <c r="H427" i="7"/>
  <c r="H428" i="7"/>
  <c r="H429" i="7"/>
  <c r="H420" i="7"/>
  <c r="H419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H452" i="7"/>
  <c r="A452" i="7"/>
  <c r="H451" i="7"/>
  <c r="H418" i="7"/>
  <c r="A418" i="7"/>
  <c r="H407" i="7"/>
  <c r="H408" i="7"/>
  <c r="H409" i="7"/>
  <c r="H410" i="7"/>
  <c r="H411" i="7"/>
  <c r="H412" i="7"/>
  <c r="H413" i="7"/>
  <c r="H414" i="7"/>
  <c r="H415" i="7"/>
  <c r="H416" i="7"/>
  <c r="H417" i="7"/>
  <c r="A407" i="7"/>
  <c r="A408" i="7"/>
  <c r="A409" i="7"/>
  <c r="A410" i="7"/>
  <c r="A411" i="7"/>
  <c r="A412" i="7"/>
  <c r="A413" i="7"/>
  <c r="A414" i="7"/>
  <c r="A415" i="7"/>
  <c r="A416" i="7"/>
  <c r="A417" i="7"/>
  <c r="H406" i="7"/>
  <c r="H219" i="7"/>
  <c r="A219" i="7"/>
  <c r="H404" i="7"/>
  <c r="H403" i="7"/>
  <c r="H402" i="7"/>
  <c r="H401" i="7"/>
  <c r="H400" i="7"/>
  <c r="A400" i="7"/>
  <c r="A401" i="7"/>
  <c r="A402" i="7"/>
  <c r="A403" i="7"/>
  <c r="A404" i="7"/>
  <c r="A405" i="7"/>
  <c r="A406" i="7"/>
  <c r="H399" i="7"/>
  <c r="H398" i="7"/>
  <c r="H397" i="7"/>
  <c r="A393" i="7"/>
  <c r="A394" i="7"/>
  <c r="A395" i="7"/>
  <c r="A396" i="7"/>
  <c r="A397" i="7"/>
  <c r="A398" i="7"/>
  <c r="A399" i="7"/>
  <c r="H388" i="7"/>
  <c r="H389" i="7"/>
  <c r="H390" i="7"/>
  <c r="H391" i="7"/>
  <c r="H392" i="7"/>
  <c r="H393" i="7"/>
  <c r="H394" i="7"/>
  <c r="H395" i="7"/>
  <c r="H396" i="7"/>
  <c r="H386" i="7"/>
  <c r="H387" i="7"/>
  <c r="A448" i="7"/>
  <c r="A449" i="7"/>
  <c r="A450" i="7"/>
  <c r="A451" i="7"/>
  <c r="A441" i="7"/>
  <c r="A387" i="7" l="1"/>
  <c r="H447" i="7"/>
  <c r="H448" i="7"/>
  <c r="H449" i="7"/>
  <c r="H450" i="7"/>
  <c r="H446" i="7"/>
  <c r="H361" i="7"/>
  <c r="A361" i="7"/>
  <c r="A353" i="7"/>
  <c r="A354" i="7"/>
  <c r="A355" i="7"/>
  <c r="A356" i="7"/>
  <c r="A357" i="7"/>
  <c r="A358" i="7"/>
  <c r="A359" i="7"/>
  <c r="A360" i="7"/>
  <c r="H354" i="7"/>
  <c r="H355" i="7"/>
  <c r="H356" i="7"/>
  <c r="H357" i="7"/>
  <c r="H358" i="7"/>
  <c r="H359" i="7"/>
  <c r="H360" i="7"/>
  <c r="H353" i="7"/>
  <c r="H351" i="7"/>
  <c r="A351" i="7"/>
  <c r="A388" i="7"/>
  <c r="A389" i="7"/>
  <c r="A390" i="7"/>
  <c r="A391" i="7"/>
  <c r="A392" i="7"/>
  <c r="H435" i="7"/>
  <c r="H436" i="7"/>
  <c r="H437" i="7"/>
  <c r="H438" i="7"/>
  <c r="H439" i="7"/>
  <c r="H440" i="7"/>
  <c r="H441" i="7"/>
  <c r="H434" i="7"/>
  <c r="A432" i="7"/>
  <c r="A433" i="7"/>
  <c r="A434" i="7"/>
  <c r="A435" i="7"/>
  <c r="A436" i="7"/>
  <c r="A437" i="7"/>
  <c r="A438" i="7"/>
  <c r="A439" i="7"/>
  <c r="A440" i="7"/>
  <c r="A386" i="7"/>
  <c r="H330" i="7"/>
  <c r="H329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442" i="7"/>
  <c r="A443" i="7"/>
  <c r="A444" i="7"/>
  <c r="A445" i="7"/>
  <c r="A446" i="7"/>
  <c r="A447" i="7"/>
  <c r="A363" i="7"/>
  <c r="A362" i="7"/>
  <c r="A352" i="7"/>
  <c r="A350" i="7"/>
  <c r="A349" i="7"/>
  <c r="A348" i="7"/>
  <c r="A347" i="7"/>
  <c r="A346" i="7"/>
  <c r="A345" i="7"/>
  <c r="H344" i="7"/>
  <c r="A344" i="7"/>
  <c r="H343" i="7"/>
  <c r="A343" i="7"/>
  <c r="H342" i="7"/>
  <c r="A342" i="7"/>
  <c r="H341" i="7"/>
  <c r="A341" i="7"/>
  <c r="H331" i="7" l="1"/>
  <c r="H332" i="7"/>
  <c r="H333" i="7"/>
  <c r="H334" i="7"/>
  <c r="H335" i="7"/>
  <c r="H336" i="7"/>
  <c r="H337" i="7"/>
  <c r="H338" i="7"/>
  <c r="H339" i="7"/>
  <c r="H340" i="7"/>
  <c r="H322" i="7"/>
  <c r="H323" i="7"/>
  <c r="H324" i="7"/>
  <c r="H325" i="7"/>
  <c r="H326" i="7"/>
  <c r="H327" i="7"/>
  <c r="H328" i="7"/>
  <c r="H321" i="7"/>
  <c r="H320" i="7"/>
  <c r="A334" i="7"/>
  <c r="A335" i="7"/>
  <c r="A336" i="7"/>
  <c r="A337" i="7"/>
  <c r="A338" i="7"/>
  <c r="A339" i="7"/>
  <c r="A340" i="7"/>
  <c r="A323" i="7"/>
  <c r="A324" i="7"/>
  <c r="A325" i="7"/>
  <c r="A326" i="7"/>
  <c r="A327" i="7"/>
  <c r="A328" i="7"/>
  <c r="A329" i="7"/>
  <c r="A330" i="7"/>
  <c r="A331" i="7"/>
  <c r="A332" i="7"/>
  <c r="A333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H311" i="7"/>
  <c r="H313" i="7"/>
  <c r="H314" i="7"/>
  <c r="H315" i="7"/>
  <c r="H316" i="7"/>
  <c r="H317" i="7"/>
  <c r="H318" i="7"/>
  <c r="H319" i="7"/>
  <c r="H312" i="7"/>
  <c r="A310" i="7"/>
  <c r="H304" i="7"/>
  <c r="H305" i="7"/>
  <c r="H306" i="7"/>
  <c r="H307" i="7"/>
  <c r="H308" i="7"/>
  <c r="H309" i="7"/>
  <c r="H310" i="7"/>
  <c r="H303" i="7"/>
  <c r="H302" i="7"/>
  <c r="A303" i="7"/>
  <c r="A304" i="7"/>
  <c r="A305" i="7"/>
  <c r="A306" i="7"/>
  <c r="A307" i="7"/>
  <c r="A308" i="7"/>
  <c r="A309" i="7"/>
  <c r="H295" i="7"/>
  <c r="H296" i="7"/>
  <c r="H297" i="7"/>
  <c r="H298" i="7"/>
  <c r="H299" i="7"/>
  <c r="H300" i="7"/>
  <c r="H301" i="7"/>
  <c r="H294" i="7"/>
  <c r="H293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H283" i="7"/>
  <c r="H285" i="7"/>
  <c r="H286" i="7"/>
  <c r="H287" i="7"/>
  <c r="H288" i="7"/>
  <c r="H289" i="7"/>
  <c r="H290" i="7"/>
  <c r="H291" i="7"/>
  <c r="H292" i="7"/>
  <c r="H284" i="7"/>
  <c r="A274" i="7"/>
  <c r="A275" i="7"/>
  <c r="A276" i="7"/>
  <c r="A277" i="7"/>
  <c r="A278" i="7"/>
  <c r="A279" i="7"/>
  <c r="A280" i="7"/>
  <c r="A281" i="7"/>
  <c r="A282" i="7"/>
  <c r="H272" i="7"/>
  <c r="H274" i="7"/>
  <c r="H275" i="7"/>
  <c r="H276" i="7"/>
  <c r="H277" i="7"/>
  <c r="H278" i="7"/>
  <c r="H279" i="7"/>
  <c r="H280" i="7"/>
  <c r="H281" i="7"/>
  <c r="H282" i="7"/>
  <c r="H273" i="7"/>
  <c r="A263" i="7"/>
  <c r="A264" i="7"/>
  <c r="A265" i="7"/>
  <c r="A266" i="7"/>
  <c r="A267" i="7"/>
  <c r="A268" i="7"/>
  <c r="A269" i="7"/>
  <c r="A270" i="7"/>
  <c r="A271" i="7"/>
  <c r="A272" i="7"/>
  <c r="A273" i="7"/>
  <c r="H271" i="7"/>
  <c r="H263" i="7"/>
  <c r="H264" i="7"/>
  <c r="H265" i="7"/>
  <c r="H266" i="7"/>
  <c r="H267" i="7"/>
  <c r="H268" i="7"/>
  <c r="H269" i="7"/>
  <c r="H270" i="7"/>
  <c r="H262" i="7"/>
  <c r="H261" i="7"/>
  <c r="H252" i="7"/>
  <c r="H253" i="7"/>
  <c r="H254" i="7"/>
  <c r="H255" i="7"/>
  <c r="H256" i="7"/>
  <c r="H257" i="7"/>
  <c r="H258" i="7"/>
  <c r="H259" i="7"/>
  <c r="H260" i="7"/>
  <c r="H251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H241" i="7"/>
  <c r="H242" i="7"/>
  <c r="H243" i="7"/>
  <c r="H244" i="7"/>
  <c r="H245" i="7"/>
  <c r="H246" i="7"/>
  <c r="H247" i="7"/>
  <c r="H248" i="7"/>
  <c r="H249" i="7"/>
  <c r="H250" i="7"/>
  <c r="H239" i="7"/>
  <c r="H240" i="7"/>
  <c r="H233" i="7"/>
  <c r="H234" i="7"/>
  <c r="H235" i="7"/>
  <c r="H236" i="7"/>
  <c r="H237" i="7"/>
  <c r="H238" i="7"/>
  <c r="H232" i="7"/>
  <c r="H231" i="7"/>
  <c r="A234" i="7"/>
  <c r="A235" i="7"/>
  <c r="A236" i="7"/>
  <c r="A237" i="7"/>
  <c r="A238" i="7"/>
  <c r="A239" i="7"/>
  <c r="A240" i="7"/>
  <c r="A241" i="7"/>
  <c r="A242" i="7"/>
  <c r="A243" i="7"/>
  <c r="A244" i="7"/>
  <c r="A230" i="7"/>
  <c r="A231" i="7"/>
  <c r="A232" i="7"/>
  <c r="A233" i="7"/>
  <c r="H229" i="7"/>
  <c r="H230" i="7"/>
  <c r="H221" i="7"/>
  <c r="H223" i="7"/>
  <c r="H224" i="7"/>
  <c r="H225" i="7"/>
  <c r="H226" i="7"/>
  <c r="H227" i="7"/>
  <c r="H228" i="7"/>
  <c r="H222" i="7"/>
  <c r="A229" i="7"/>
  <c r="A215" i="7"/>
  <c r="A216" i="7"/>
  <c r="A217" i="7"/>
  <c r="A218" i="7"/>
  <c r="A220" i="7"/>
  <c r="A221" i="7"/>
  <c r="A222" i="7"/>
  <c r="A223" i="7"/>
  <c r="A224" i="7"/>
  <c r="A225" i="7"/>
  <c r="A226" i="7"/>
  <c r="A227" i="7"/>
  <c r="A228" i="7"/>
  <c r="H214" i="7"/>
  <c r="H215" i="7"/>
  <c r="H216" i="7"/>
  <c r="H217" i="7"/>
  <c r="H218" i="7"/>
  <c r="H220" i="7"/>
  <c r="H212" i="7"/>
  <c r="H213" i="7"/>
  <c r="A205" i="7"/>
  <c r="A206" i="7"/>
  <c r="A207" i="7"/>
  <c r="A208" i="7"/>
  <c r="A209" i="7"/>
  <c r="A210" i="7"/>
  <c r="A211" i="7"/>
  <c r="A212" i="7"/>
  <c r="A213" i="7"/>
  <c r="A214" i="7"/>
  <c r="H203" i="7"/>
  <c r="H204" i="7"/>
  <c r="H205" i="7"/>
  <c r="H206" i="7"/>
  <c r="H207" i="7"/>
  <c r="H208" i="7"/>
  <c r="H209" i="7"/>
  <c r="H210" i="7"/>
  <c r="H211" i="7"/>
  <c r="H202" i="7"/>
  <c r="H201" i="7"/>
  <c r="H191" i="7"/>
  <c r="H192" i="7"/>
  <c r="H193" i="7"/>
  <c r="H194" i="7"/>
  <c r="H195" i="7"/>
  <c r="H196" i="7"/>
  <c r="H197" i="7"/>
  <c r="H198" i="7"/>
  <c r="H199" i="7"/>
  <c r="H200" i="7"/>
  <c r="H184" i="7"/>
  <c r="H185" i="7"/>
  <c r="H186" i="7"/>
  <c r="H187" i="7"/>
  <c r="H188" i="7"/>
  <c r="H189" i="7"/>
  <c r="H190" i="7"/>
  <c r="H182" i="7"/>
  <c r="H183" i="7"/>
  <c r="H181" i="7"/>
  <c r="H180" i="7"/>
  <c r="H171" i="7"/>
  <c r="H172" i="7"/>
  <c r="H173" i="7"/>
  <c r="H174" i="7"/>
  <c r="H175" i="7"/>
  <c r="H176" i="7"/>
  <c r="H177" i="7"/>
  <c r="H178" i="7"/>
  <c r="H179" i="7"/>
  <c r="H170" i="7"/>
  <c r="H169" i="7"/>
  <c r="H168" i="7"/>
  <c r="H161" i="7"/>
  <c r="H160" i="7"/>
  <c r="H162" i="7"/>
  <c r="H163" i="7"/>
  <c r="H164" i="7"/>
  <c r="H165" i="7"/>
  <c r="H166" i="7"/>
  <c r="H167" i="7"/>
  <c r="H159" i="7"/>
  <c r="H158" i="7"/>
  <c r="H157" i="7"/>
  <c r="H156" i="7"/>
  <c r="H152" i="7"/>
  <c r="H153" i="7"/>
  <c r="H154" i="7"/>
  <c r="H155" i="7"/>
  <c r="H151" i="7"/>
  <c r="H150" i="7"/>
  <c r="A4" i="7"/>
  <c r="A2" i="7"/>
  <c r="A147" i="7"/>
  <c r="H146" i="7"/>
  <c r="H149" i="7" s="1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146" i="7"/>
  <c r="A148" i="7"/>
  <c r="A149" i="7"/>
  <c r="A150" i="7"/>
  <c r="A151" i="7"/>
  <c r="A152" i="7"/>
  <c r="A153" i="7"/>
  <c r="A154" i="7"/>
  <c r="A155" i="7"/>
  <c r="A156" i="7"/>
  <c r="A157" i="7"/>
  <c r="A158" i="7"/>
  <c r="A145" i="7"/>
  <c r="A159" i="7"/>
  <c r="A160" i="7"/>
  <c r="H147" i="7" l="1"/>
  <c r="H148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3" i="7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704" i="8" l="1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H199" i="9" l="1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421" i="8" s="1"/>
  <c r="H180" i="8"/>
  <c r="H309" i="8" s="1"/>
  <c r="H179" i="8"/>
  <c r="H178" i="8"/>
  <c r="H385" i="8" s="1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457" i="8" s="1"/>
  <c r="H150" i="8"/>
  <c r="H149" i="8"/>
  <c r="H449" i="8" s="1"/>
  <c r="H148" i="8"/>
  <c r="H147" i="8"/>
  <c r="H146" i="8"/>
  <c r="H437" i="8" s="1"/>
  <c r="H145" i="8"/>
  <c r="H389" i="8" s="1"/>
  <c r="H144" i="8"/>
  <c r="H143" i="8"/>
  <c r="H142" i="8"/>
  <c r="H141" i="8"/>
  <c r="H473" i="8" s="1"/>
  <c r="H140" i="8"/>
  <c r="H317" i="8" s="1"/>
  <c r="H139" i="8"/>
  <c r="H138" i="8"/>
  <c r="H137" i="8"/>
  <c r="H369" i="8" s="1"/>
  <c r="H136" i="8"/>
  <c r="H135" i="8"/>
  <c r="H337" i="8" s="1"/>
  <c r="H134" i="8"/>
  <c r="H133" i="8"/>
  <c r="H132" i="8"/>
  <c r="H332" i="8" l="1"/>
  <c r="H428" i="8"/>
  <c r="H456" i="8"/>
  <c r="H300" i="8"/>
  <c r="H376" i="8"/>
  <c r="H308" i="8"/>
  <c r="H384" i="8"/>
  <c r="H296" i="8"/>
  <c r="H328" i="8"/>
  <c r="H436" i="8"/>
  <c r="H316" i="8"/>
  <c r="H424" i="8"/>
  <c r="H336" i="8"/>
  <c r="H380" i="8"/>
  <c r="H460" i="8"/>
  <c r="H288" i="8"/>
  <c r="H304" i="8"/>
  <c r="H292" i="8"/>
  <c r="H324" i="8"/>
  <c r="H432" i="8"/>
  <c r="H320" i="8"/>
  <c r="H312" i="8"/>
  <c r="H388" i="8"/>
  <c r="H396" i="8"/>
  <c r="H412" i="8"/>
  <c r="H448" i="8"/>
  <c r="H289" i="8"/>
  <c r="H297" i="8"/>
  <c r="H305" i="8"/>
  <c r="H313" i="8"/>
  <c r="H321" i="8"/>
  <c r="H329" i="8"/>
  <c r="H333" i="8"/>
  <c r="H357" i="8"/>
  <c r="H365" i="8"/>
  <c r="H373" i="8"/>
  <c r="H381" i="8"/>
  <c r="H393" i="8"/>
  <c r="H401" i="8"/>
  <c r="H409" i="8"/>
  <c r="H417" i="8"/>
  <c r="H425" i="8"/>
  <c r="H433" i="8"/>
  <c r="H445" i="8"/>
  <c r="H461" i="8"/>
  <c r="H404" i="8"/>
  <c r="H444" i="8"/>
  <c r="H286" i="8"/>
  <c r="H294" i="8"/>
  <c r="H302" i="8"/>
  <c r="H310" i="8"/>
  <c r="H318" i="8"/>
  <c r="H330" i="8"/>
  <c r="H358" i="8"/>
  <c r="H366" i="8"/>
  <c r="H374" i="8"/>
  <c r="H386" i="8"/>
  <c r="H402" i="8"/>
  <c r="H410" i="8"/>
  <c r="H422" i="8"/>
  <c r="H430" i="8"/>
  <c r="H438" i="8"/>
  <c r="H446" i="8"/>
  <c r="H454" i="8"/>
  <c r="H462" i="8"/>
  <c r="H466" i="8"/>
  <c r="H474" i="8"/>
  <c r="H400" i="8"/>
  <c r="H420" i="8"/>
  <c r="H440" i="8"/>
  <c r="H290" i="8"/>
  <c r="H298" i="8"/>
  <c r="H306" i="8"/>
  <c r="H314" i="8"/>
  <c r="H322" i="8"/>
  <c r="H326" i="8"/>
  <c r="H334" i="8"/>
  <c r="H338" i="8"/>
  <c r="H362" i="8"/>
  <c r="H370" i="8"/>
  <c r="H378" i="8"/>
  <c r="H382" i="8"/>
  <c r="H390" i="8"/>
  <c r="H394" i="8"/>
  <c r="H398" i="8"/>
  <c r="H406" i="8"/>
  <c r="H414" i="8"/>
  <c r="H418" i="8"/>
  <c r="H426" i="8"/>
  <c r="H434" i="8"/>
  <c r="H442" i="8"/>
  <c r="H450" i="8"/>
  <c r="H458" i="8"/>
  <c r="H470" i="8"/>
  <c r="H372" i="8"/>
  <c r="H287" i="8"/>
  <c r="H295" i="8"/>
  <c r="H303" i="8"/>
  <c r="H311" i="8"/>
  <c r="H319" i="8"/>
  <c r="H331" i="8"/>
  <c r="H335" i="8"/>
  <c r="H359" i="8"/>
  <c r="H367" i="8"/>
  <c r="H375" i="8"/>
  <c r="H383" i="8"/>
  <c r="H391" i="8"/>
  <c r="H399" i="8"/>
  <c r="H407" i="8"/>
  <c r="H419" i="8"/>
  <c r="H423" i="8"/>
  <c r="H431" i="8"/>
  <c r="H443" i="8"/>
  <c r="H447" i="8"/>
  <c r="H455" i="8"/>
  <c r="H463" i="8"/>
  <c r="H475" i="8"/>
  <c r="H364" i="8"/>
  <c r="H452" i="8"/>
  <c r="H291" i="8"/>
  <c r="H299" i="8"/>
  <c r="H307" i="8"/>
  <c r="H315" i="8"/>
  <c r="H323" i="8"/>
  <c r="H327" i="8"/>
  <c r="H363" i="8"/>
  <c r="H371" i="8"/>
  <c r="H379" i="8"/>
  <c r="H387" i="8"/>
  <c r="H395" i="8"/>
  <c r="H403" i="8"/>
  <c r="H411" i="8"/>
  <c r="H415" i="8"/>
  <c r="H427" i="8"/>
  <c r="H435" i="8"/>
  <c r="H439" i="8"/>
  <c r="H451" i="8"/>
  <c r="H459" i="8"/>
  <c r="H467" i="8"/>
  <c r="H471" i="8"/>
  <c r="H392" i="8"/>
  <c r="H408" i="8"/>
  <c r="H416" i="8"/>
  <c r="H464" i="8"/>
  <c r="H468" i="8"/>
  <c r="H472" i="8"/>
  <c r="H476" i="8"/>
  <c r="H360" i="8"/>
  <c r="H368" i="8"/>
  <c r="H293" i="8"/>
  <c r="H301" i="8"/>
  <c r="H325" i="8"/>
  <c r="H361" i="8"/>
  <c r="H377" i="8"/>
  <c r="H397" i="8"/>
  <c r="H405" i="8"/>
  <c r="H413" i="8"/>
  <c r="H429" i="8"/>
  <c r="H441" i="8"/>
  <c r="H453" i="8"/>
  <c r="H465" i="8"/>
  <c r="H469" i="8"/>
</calcChain>
</file>

<file path=xl/sharedStrings.xml><?xml version="1.0" encoding="utf-8"?>
<sst xmlns="http://schemas.openxmlformats.org/spreadsheetml/2006/main" count="21050" uniqueCount="8193">
  <si>
    <t>Stamp</t>
  </si>
  <si>
    <t>Category</t>
  </si>
  <si>
    <t>Conference/Division</t>
  </si>
  <si>
    <t>Team</t>
  </si>
  <si>
    <t>Abbreviation</t>
  </si>
  <si>
    <t>Short Form</t>
  </si>
  <si>
    <t>Long Form</t>
  </si>
  <si>
    <t>Full</t>
  </si>
  <si>
    <t>Color, Primary</t>
  </si>
  <si>
    <t>Color, Secondary</t>
  </si>
  <si>
    <t>Color, Tertiary</t>
  </si>
  <si>
    <t>Icon Code</t>
  </si>
  <si>
    <t>Escape Code</t>
  </si>
  <si>
    <t>STATS Inc Team Mapping</t>
  </si>
  <si>
    <t>2000000</t>
  </si>
  <si>
    <t>2</t>
  </si>
  <si>
    <t>000</t>
  </si>
  <si>
    <t>NBA</t>
  </si>
  <si>
    <t>National Basketball Association</t>
  </si>
  <si>
    <t>C9082A</t>
  </si>
  <si>
    <t>17408B</t>
  </si>
  <si>
    <t>FFFFFF</t>
  </si>
  <si>
    <t>basketball</t>
  </si>
  <si>
    <t>e981</t>
  </si>
  <si>
    <t>2010000</t>
  </si>
  <si>
    <t>010</t>
  </si>
  <si>
    <t>EST-C</t>
  </si>
  <si>
    <t>Eastern Conference</t>
  </si>
  <si>
    <t>NBA Eastern Conference</t>
  </si>
  <si>
    <t>National Basketball Association  : Eastern Conference</t>
  </si>
  <si>
    <t>006CB9</t>
  </si>
  <si>
    <t>D27012</t>
  </si>
  <si>
    <t>2020000</t>
  </si>
  <si>
    <t>020</t>
  </si>
  <si>
    <t>WST-C</t>
  </si>
  <si>
    <t>Western Conference</t>
  </si>
  <si>
    <t>NBA Western Conference</t>
  </si>
  <si>
    <t>National Basketball Association  : Western Conference</t>
  </si>
  <si>
    <t>ED184A</t>
  </si>
  <si>
    <t>BA9753</t>
  </si>
  <si>
    <t>4000000</t>
  </si>
  <si>
    <t>4</t>
  </si>
  <si>
    <t>MLB</t>
  </si>
  <si>
    <t>Major League Baseball</t>
  </si>
  <si>
    <t>D50032</t>
  </si>
  <si>
    <t>25538F</t>
  </si>
  <si>
    <t>002D72</t>
  </si>
  <si>
    <t>baseball</t>
  </si>
  <si>
    <t>e980</t>
  </si>
  <si>
    <t>4010000</t>
  </si>
  <si>
    <t>AL</t>
  </si>
  <si>
    <t>American League</t>
  </si>
  <si>
    <t>Major League Baseball : American League</t>
  </si>
  <si>
    <t>0D4082</t>
  </si>
  <si>
    <t>ED0A45</t>
  </si>
  <si>
    <t>4020000</t>
  </si>
  <si>
    <t>NL</t>
  </si>
  <si>
    <t>National League</t>
  </si>
  <si>
    <t>Major League Baseball : National League</t>
  </si>
  <si>
    <t>4011000</t>
  </si>
  <si>
    <t>011</t>
  </si>
  <si>
    <t>AL-E</t>
  </si>
  <si>
    <t>AL East</t>
  </si>
  <si>
    <t>American League East</t>
  </si>
  <si>
    <t>Major League Baseball : American League : East</t>
  </si>
  <si>
    <t>4012000</t>
  </si>
  <si>
    <t>012</t>
  </si>
  <si>
    <t>AL-C</t>
  </si>
  <si>
    <t>AL Central</t>
  </si>
  <si>
    <t>American League Central</t>
  </si>
  <si>
    <t>Major League Baseball : American League : Central</t>
  </si>
  <si>
    <t>4013000</t>
  </si>
  <si>
    <t>013</t>
  </si>
  <si>
    <t>AL-W</t>
  </si>
  <si>
    <t>AL West</t>
  </si>
  <si>
    <t>American League West</t>
  </si>
  <si>
    <t>Major League Baseball : American League : West</t>
  </si>
  <si>
    <t>4021000</t>
  </si>
  <si>
    <t>021</t>
  </si>
  <si>
    <t>NL-E</t>
  </si>
  <si>
    <t>NL East</t>
  </si>
  <si>
    <t>National League East</t>
  </si>
  <si>
    <t>Major League Baseball : National League : East</t>
  </si>
  <si>
    <t>4022000</t>
  </si>
  <si>
    <t>022</t>
  </si>
  <si>
    <t>NL-C</t>
  </si>
  <si>
    <t xml:space="preserve">NL Central </t>
  </si>
  <si>
    <t>National League Central</t>
  </si>
  <si>
    <t>Major League Baseball : National League : Central</t>
  </si>
  <si>
    <t>4023000</t>
  </si>
  <si>
    <t>023</t>
  </si>
  <si>
    <t>NL-W</t>
  </si>
  <si>
    <t>NL West</t>
  </si>
  <si>
    <t>National League West</t>
  </si>
  <si>
    <t>Major League Baseball : National League : West</t>
  </si>
  <si>
    <t>4011001</t>
  </si>
  <si>
    <t>001</t>
  </si>
  <si>
    <t>NYY</t>
  </si>
  <si>
    <t>Yankees</t>
  </si>
  <si>
    <t>New York Yankees</t>
  </si>
  <si>
    <t>Major League Baseball : American League : East : New York Yankees</t>
  </si>
  <si>
    <t>1A4593</t>
  </si>
  <si>
    <t>003087</t>
  </si>
  <si>
    <t>E4002C</t>
  </si>
  <si>
    <t>4011002</t>
  </si>
  <si>
    <t>002</t>
  </si>
  <si>
    <t>BOS</t>
  </si>
  <si>
    <t>Red Sox</t>
  </si>
  <si>
    <t>Boston Red Sox</t>
  </si>
  <si>
    <t>Major League Baseball : American League : East : Boston Red Sox</t>
  </si>
  <si>
    <t>BD3039</t>
  </si>
  <si>
    <t>0C2340</t>
  </si>
  <si>
    <t>4011003</t>
  </si>
  <si>
    <t>003</t>
  </si>
  <si>
    <t>TB</t>
  </si>
  <si>
    <t>Rays</t>
  </si>
  <si>
    <t>Tampa Bay Rays</t>
  </si>
  <si>
    <t>Major League Baseball : American League : East : Tampa Bay Rays</t>
  </si>
  <si>
    <t>8FBCE6</t>
  </si>
  <si>
    <t>092C5C</t>
  </si>
  <si>
    <t>F5D130</t>
  </si>
  <si>
    <t>4011004</t>
  </si>
  <si>
    <t>004</t>
  </si>
  <si>
    <t>TOR</t>
  </si>
  <si>
    <t>Blue Jays</t>
  </si>
  <si>
    <t>Toronto Blue Jays</t>
  </si>
  <si>
    <t>Major League Baseball : American League : East : Toronto Blue Jays</t>
  </si>
  <si>
    <t>134A8E</t>
  </si>
  <si>
    <t>E8291C</t>
  </si>
  <si>
    <t>1D2D5C</t>
  </si>
  <si>
    <t>4011005</t>
  </si>
  <si>
    <t>005</t>
  </si>
  <si>
    <t>BAL</t>
  </si>
  <si>
    <t>Orioles</t>
  </si>
  <si>
    <t>Baltimore Orioles</t>
  </si>
  <si>
    <t>Major League Baseball : American League : East : Baltimore Orioles</t>
  </si>
  <si>
    <t>DF4601</t>
  </si>
  <si>
    <t>000000</t>
  </si>
  <si>
    <t>4012001</t>
  </si>
  <si>
    <t>CLE</t>
  </si>
  <si>
    <t>Indians</t>
  </si>
  <si>
    <t>Cleveland Indians</t>
  </si>
  <si>
    <t>Major League Baseball : American League : Central : Cleveland Indians</t>
  </si>
  <si>
    <t>E31937</t>
  </si>
  <si>
    <t>4012002</t>
  </si>
  <si>
    <t>DET</t>
  </si>
  <si>
    <t>Tigers</t>
  </si>
  <si>
    <t>Detroit Tigers</t>
  </si>
  <si>
    <t>Major League Baseball : American League : Central : Detroit Tigers</t>
  </si>
  <si>
    <t>FA4616</t>
  </si>
  <si>
    <t>2011000</t>
  </si>
  <si>
    <t>AT-D</t>
  </si>
  <si>
    <t>Atlantic Division</t>
  </si>
  <si>
    <t>NBA Atlantic Division</t>
  </si>
  <si>
    <t>National Basketball Association : Eastern Conference : Atlantic Division</t>
  </si>
  <si>
    <t>2012000</t>
  </si>
  <si>
    <t>CN-D</t>
  </si>
  <si>
    <t>Central Division</t>
  </si>
  <si>
    <t>NBA Central Division</t>
  </si>
  <si>
    <t>National Basketball Association : Eastern Conference : Central Division</t>
  </si>
  <si>
    <t>2013000</t>
  </si>
  <si>
    <t>SE-D</t>
  </si>
  <si>
    <t>Southeast Division</t>
  </si>
  <si>
    <t>NBA Southeast Division</t>
  </si>
  <si>
    <t>National Basketball Association : Eastern Conference : Southeast Division</t>
  </si>
  <si>
    <t>2021000</t>
  </si>
  <si>
    <t>NW-D</t>
  </si>
  <si>
    <t>Northwest Division</t>
  </si>
  <si>
    <t>NBA Northwest Division</t>
  </si>
  <si>
    <t>National Basketball Association : Western Conference : Northwest Division</t>
  </si>
  <si>
    <t>2022000</t>
  </si>
  <si>
    <t>PC-D</t>
  </si>
  <si>
    <t>Pacific Division</t>
  </si>
  <si>
    <t>NBA Pacific Division</t>
  </si>
  <si>
    <t>National Basketball Association : Western Conference : Pacific Division</t>
  </si>
  <si>
    <t>2023000</t>
  </si>
  <si>
    <t>SW-D</t>
  </si>
  <si>
    <t>Southwest Division</t>
  </si>
  <si>
    <t>NBA Southwest Division</t>
  </si>
  <si>
    <t>National Basketball Association : Western Conference : Southwest Division</t>
  </si>
  <si>
    <t>2011001</t>
  </si>
  <si>
    <t>Raptors</t>
  </si>
  <si>
    <t>Toronto Raptors</t>
  </si>
  <si>
    <t>National Basketball Association  : Eastern Conference  : Atlantic Division  : Toronto Raptors</t>
  </si>
  <si>
    <t>CE1141</t>
  </si>
  <si>
    <t>4012003</t>
  </si>
  <si>
    <t>MIN</t>
  </si>
  <si>
    <t>Twins</t>
  </si>
  <si>
    <t>Minnesota Twins</t>
  </si>
  <si>
    <t>Major League Baseball : American League : Central : Minnesota Twins</t>
  </si>
  <si>
    <t>D31145</t>
  </si>
  <si>
    <t>002B5C</t>
  </si>
  <si>
    <t>B9975B</t>
  </si>
  <si>
    <t>4012004</t>
  </si>
  <si>
    <t>CHW</t>
  </si>
  <si>
    <t>White Sox</t>
  </si>
  <si>
    <t>Chicago White Sox</t>
  </si>
  <si>
    <t>Major League Baseball : American League : Central : Chicago White Sox</t>
  </si>
  <si>
    <t>9da5aa</t>
  </si>
  <si>
    <t>C4CED4</t>
  </si>
  <si>
    <t>27251F</t>
  </si>
  <si>
    <t>4012005</t>
  </si>
  <si>
    <t>KC</t>
  </si>
  <si>
    <t>Royals</t>
  </si>
  <si>
    <t>Kansas City Royals</t>
  </si>
  <si>
    <t>Major League Baseball : American League : Central : Kansas City Royals</t>
  </si>
  <si>
    <t>004687</t>
  </si>
  <si>
    <t>BD9B60</t>
  </si>
  <si>
    <t>4013001</t>
  </si>
  <si>
    <t>SEA</t>
  </si>
  <si>
    <t>Mariners</t>
  </si>
  <si>
    <t>Seattle Mariners</t>
  </si>
  <si>
    <t>Major League Baseball : American League : West : Seattle Mariners</t>
  </si>
  <si>
    <t>337D7D</t>
  </si>
  <si>
    <t>005C5C</t>
  </si>
  <si>
    <t>0C2C56</t>
  </si>
  <si>
    <t>4013002</t>
  </si>
  <si>
    <t>HOU</t>
  </si>
  <si>
    <t>Astros</t>
  </si>
  <si>
    <t>Houston Astros</t>
  </si>
  <si>
    <t>Major League Baseball : American League : West : Houston Astros</t>
  </si>
  <si>
    <t>EB6E1F</t>
  </si>
  <si>
    <t>002D62</t>
  </si>
  <si>
    <t>F4911E</t>
  </si>
  <si>
    <t>4013003</t>
  </si>
  <si>
    <t>LAA</t>
  </si>
  <si>
    <t>Angels</t>
  </si>
  <si>
    <t>Los Angeles Angels</t>
  </si>
  <si>
    <t>Major League Baseball : American League : West : Los Angeles Angels</t>
  </si>
  <si>
    <t>BA0021</t>
  </si>
  <si>
    <t>862633</t>
  </si>
  <si>
    <t>003263</t>
  </si>
  <si>
    <t>NFL</t>
  </si>
  <si>
    <t>National Football League</t>
  </si>
  <si>
    <t>CD1125</t>
  </si>
  <si>
    <t>336185</t>
  </si>
  <si>
    <t>003A66</t>
  </si>
  <si>
    <t>football</t>
  </si>
  <si>
    <t>e97d</t>
  </si>
  <si>
    <t>AFC</t>
  </si>
  <si>
    <t>American Football Conference</t>
  </si>
  <si>
    <t>National Football League : American Football Conference</t>
  </si>
  <si>
    <t>NFC</t>
  </si>
  <si>
    <t>National Football Conference</t>
  </si>
  <si>
    <t>National Football League : National Football Conference</t>
  </si>
  <si>
    <t>AFC-E</t>
  </si>
  <si>
    <t>AFC East</t>
  </si>
  <si>
    <t>National Football League : American Football Conference : East</t>
  </si>
  <si>
    <t>A1A1A4</t>
  </si>
  <si>
    <t>2011002</t>
  </si>
  <si>
    <t>Celtics</t>
  </si>
  <si>
    <t>Boston Celtics</t>
  </si>
  <si>
    <t>National Basketball Association  : Eastern Conference  : Atlantic Division  : Boston Celtics</t>
  </si>
  <si>
    <t>007A33</t>
  </si>
  <si>
    <t>AFC-W</t>
  </si>
  <si>
    <t>AFC West</t>
  </si>
  <si>
    <t>National Football League : American Football Conference : West</t>
  </si>
  <si>
    <t>AFC-N</t>
  </si>
  <si>
    <t>AFC North</t>
  </si>
  <si>
    <t>National Football League : American Football Conference : North</t>
  </si>
  <si>
    <t>014</t>
  </si>
  <si>
    <t>AFC-S</t>
  </si>
  <si>
    <t>AFC South</t>
  </si>
  <si>
    <t>National Football League : American Football Conference : South</t>
  </si>
  <si>
    <t>BA9653</t>
  </si>
  <si>
    <t>NFC-E</t>
  </si>
  <si>
    <t>NFC East</t>
  </si>
  <si>
    <t>National Football League : National Football Conference : East</t>
  </si>
  <si>
    <t>NFC-W</t>
  </si>
  <si>
    <t>NFC West</t>
  </si>
  <si>
    <t>National Football League : National Football Conference : West</t>
  </si>
  <si>
    <t>2011003</t>
  </si>
  <si>
    <t>PHI</t>
  </si>
  <si>
    <t>76ers</t>
  </si>
  <si>
    <t>Philadelphia 76ers</t>
  </si>
  <si>
    <t>NFC-N</t>
  </si>
  <si>
    <t>National Basketball Association  : Eastern Conference  : Atlantic Division  : Philadelphia 76ers</t>
  </si>
  <si>
    <t>NFC North</t>
  </si>
  <si>
    <t>006BB6</t>
  </si>
  <si>
    <t>National Football League : National Football Conference : North</t>
  </si>
  <si>
    <t>024</t>
  </si>
  <si>
    <t>NFC-S</t>
  </si>
  <si>
    <t>NFC South</t>
  </si>
  <si>
    <t>National Football League : National Football Conference : South</t>
  </si>
  <si>
    <t>NE</t>
  </si>
  <si>
    <t>Patriots</t>
  </si>
  <si>
    <t>New England Patriots</t>
  </si>
  <si>
    <t>National Football League : American Football Conference : East : New England Patriots</t>
  </si>
  <si>
    <t>B0B7BC</t>
  </si>
  <si>
    <t>C60C30</t>
  </si>
  <si>
    <t>002244</t>
  </si>
  <si>
    <t>ED174C</t>
  </si>
  <si>
    <t>2011004</t>
  </si>
  <si>
    <t>NYK</t>
  </si>
  <si>
    <t>Knicks</t>
  </si>
  <si>
    <t>New York Knicks</t>
  </si>
  <si>
    <t>National Basketball Association  : Eastern Conference  : Atlantic Division  : New York Knicks</t>
  </si>
  <si>
    <t>F58426</t>
  </si>
  <si>
    <t>2011005</t>
  </si>
  <si>
    <t>BKN</t>
  </si>
  <si>
    <t>Nets</t>
  </si>
  <si>
    <t>New Jersey Nets</t>
  </si>
  <si>
    <t>National Basketball Association  : Eastern Conference  : Atlantic Division  : Brooklyn Nets</t>
  </si>
  <si>
    <t>777D84</t>
  </si>
  <si>
    <t>2012001</t>
  </si>
  <si>
    <t>Cavaliers</t>
  </si>
  <si>
    <t>Cleveland Cavaliers</t>
  </si>
  <si>
    <t>National Basketball Association  : Eastern Conference  : Central Division  : Cleveland Cavaliers</t>
  </si>
  <si>
    <t>FFB81C</t>
  </si>
  <si>
    <t>6F263D</t>
  </si>
  <si>
    <t>041E42</t>
  </si>
  <si>
    <t>2012002</t>
  </si>
  <si>
    <t>IND</t>
  </si>
  <si>
    <t>Pacers</t>
  </si>
  <si>
    <t>Indiana Pacers</t>
  </si>
  <si>
    <t>National Basketball Association  : Eastern Conference  : Central Division  : Indiana Pacers</t>
  </si>
  <si>
    <t>FDBB30</t>
  </si>
  <si>
    <t>BEC0C2</t>
  </si>
  <si>
    <t>2012003</t>
  </si>
  <si>
    <t>MIL</t>
  </si>
  <si>
    <t>Bucks</t>
  </si>
  <si>
    <t>Milwaukee Bucks</t>
  </si>
  <si>
    <t>National Basketball Association  : Eastern Conference  : Central Division  : Milwaukee Bucks</t>
  </si>
  <si>
    <t>336C49</t>
  </si>
  <si>
    <t>00471B</t>
  </si>
  <si>
    <t>EEE1C6</t>
  </si>
  <si>
    <t>2012004</t>
  </si>
  <si>
    <t>Pistons</t>
  </si>
  <si>
    <t>Detroit Pistons</t>
  </si>
  <si>
    <t>National Basketball Association  : Eastern Conference  : Central Division  : Detroit Pistons</t>
  </si>
  <si>
    <t>2012005</t>
  </si>
  <si>
    <t>CHI</t>
  </si>
  <si>
    <t>Bulls</t>
  </si>
  <si>
    <t>Chicago Bulls</t>
  </si>
  <si>
    <t>National Basketball Association  : Eastern Conference  : Central Division  : Chicago Bulls</t>
  </si>
  <si>
    <t>2013001</t>
  </si>
  <si>
    <t>MIA</t>
  </si>
  <si>
    <t>Heat</t>
  </si>
  <si>
    <t>Miami Heat</t>
  </si>
  <si>
    <t>National Basketball Association  : Eastern Conference  : Southeast Division  : Miami Heat</t>
  </si>
  <si>
    <t>98002E</t>
  </si>
  <si>
    <t>F9A01B</t>
  </si>
  <si>
    <t>2013002</t>
  </si>
  <si>
    <t>WSH</t>
  </si>
  <si>
    <t>Wizards</t>
  </si>
  <si>
    <t>Washington Wizards</t>
  </si>
  <si>
    <t>National Basketball Association  : Eastern Conference  : Southeast Division  : Washington Wizards</t>
  </si>
  <si>
    <t>E31837</t>
  </si>
  <si>
    <t>BUF</t>
  </si>
  <si>
    <t>Bills</t>
  </si>
  <si>
    <t>Buffalo Bills</t>
  </si>
  <si>
    <t>National Football League : American Football Conference : East : Buffalo Bills</t>
  </si>
  <si>
    <t>00338D</t>
  </si>
  <si>
    <t>Dolphins</t>
  </si>
  <si>
    <t>Miami Dolphins</t>
  </si>
  <si>
    <t>National Football League : American Football Conference : East : Miami Dolphins</t>
  </si>
  <si>
    <t>008E97</t>
  </si>
  <si>
    <t>F26A24</t>
  </si>
  <si>
    <t>4013004</t>
  </si>
  <si>
    <t>OAK</t>
  </si>
  <si>
    <t>Athletics</t>
  </si>
  <si>
    <t>Oakland Athletics</t>
  </si>
  <si>
    <t>Major League Baseball : American League : West : Oakland Athletics</t>
  </si>
  <si>
    <t>EFB21E</t>
  </si>
  <si>
    <t>003831</t>
  </si>
  <si>
    <t>A2AAAD</t>
  </si>
  <si>
    <t>4013005</t>
  </si>
  <si>
    <t>TEX</t>
  </si>
  <si>
    <t>Rangers</t>
  </si>
  <si>
    <t>Texas Rangers</t>
  </si>
  <si>
    <t>Major League Baseball : American League : West : Texas Rangers</t>
  </si>
  <si>
    <t>C0111F</t>
  </si>
  <si>
    <t>003278</t>
  </si>
  <si>
    <t>4021001</t>
  </si>
  <si>
    <t>Nationals</t>
  </si>
  <si>
    <t>Washington Nationals</t>
  </si>
  <si>
    <t>Major League Baseball : National League : East : Washington Nationals</t>
  </si>
  <si>
    <t>AB0003</t>
  </si>
  <si>
    <t>14225A</t>
  </si>
  <si>
    <t>4021002</t>
  </si>
  <si>
    <t>ATL</t>
  </si>
  <si>
    <t>Braves</t>
  </si>
  <si>
    <t>Atlanta Braves</t>
  </si>
  <si>
    <t>Major League Baseball : National League : East : Atlanta Braves</t>
  </si>
  <si>
    <t>13274F</t>
  </si>
  <si>
    <t>EAAA00</t>
  </si>
  <si>
    <t>4021003</t>
  </si>
  <si>
    <t>Phillies</t>
  </si>
  <si>
    <t>Philadelphia Phillies</t>
  </si>
  <si>
    <t>Major League Baseball : National League : East : Philadelphia Phillies</t>
  </si>
  <si>
    <t>E81828</t>
  </si>
  <si>
    <t>284898</t>
  </si>
  <si>
    <t>4021004</t>
  </si>
  <si>
    <t>NYM</t>
  </si>
  <si>
    <t>Mets</t>
  </si>
  <si>
    <t>New York Mets</t>
  </si>
  <si>
    <t>Major League Baseball : National League : East : New York Mets</t>
  </si>
  <si>
    <t>FF5910</t>
  </si>
  <si>
    <t>4021005</t>
  </si>
  <si>
    <t>Marlins</t>
  </si>
  <si>
    <t>Miami Marlins</t>
  </si>
  <si>
    <t>Major League Baseball : National League : East : Miami Marlins</t>
  </si>
  <si>
    <t>00A3E0</t>
  </si>
  <si>
    <t>EF3340</t>
  </si>
  <si>
    <t>4022001</t>
  </si>
  <si>
    <t>CHC</t>
  </si>
  <si>
    <t>Cubs</t>
  </si>
  <si>
    <t>Chicago Cubs</t>
  </si>
  <si>
    <t>Major League Baseball : National League : Central : Chicago Cubs</t>
  </si>
  <si>
    <t>CC3433</t>
  </si>
  <si>
    <t>0E3386</t>
  </si>
  <si>
    <t>4022002</t>
  </si>
  <si>
    <t>Brewers</t>
  </si>
  <si>
    <t>Milwaukee Brewers</t>
  </si>
  <si>
    <t>Major League Baseball : National League : Central : Milwaukee Brewers</t>
  </si>
  <si>
    <t>B6922E</t>
  </si>
  <si>
    <t>0A2351</t>
  </si>
  <si>
    <t>4022003</t>
  </si>
  <si>
    <t>STL</t>
  </si>
  <si>
    <t>Cardinals</t>
  </si>
  <si>
    <t>St Louis Cardinals</t>
  </si>
  <si>
    <t>Major League Baseball : National League : Central : St Louis Cardinals</t>
  </si>
  <si>
    <t>C41E3A</t>
  </si>
  <si>
    <t>4022004</t>
  </si>
  <si>
    <t>PIT</t>
  </si>
  <si>
    <t>Pirates</t>
  </si>
  <si>
    <t>Pittsburgh Pirates</t>
  </si>
  <si>
    <t>Major League Baseball : National League : Central : Pittsburgh Pirates</t>
  </si>
  <si>
    <t>FDB827</t>
  </si>
  <si>
    <t>4022005</t>
  </si>
  <si>
    <t>CIN</t>
  </si>
  <si>
    <t>Reds</t>
  </si>
  <si>
    <t>Cincinnati Reds</t>
  </si>
  <si>
    <t>Major League Baseball : National League : Central : Cincinnati Reds</t>
  </si>
  <si>
    <t>C6011F</t>
  </si>
  <si>
    <t>4023001</t>
  </si>
  <si>
    <t>ARI</t>
  </si>
  <si>
    <t>Diamondbacks</t>
  </si>
  <si>
    <t>Arizona Diamondbacks</t>
  </si>
  <si>
    <t>Major League Baseball : National League : West : Arizona Diamondbacks</t>
  </si>
  <si>
    <t>A71930</t>
  </si>
  <si>
    <t>005778</t>
  </si>
  <si>
    <t>2013003</t>
  </si>
  <si>
    <t>CHA</t>
  </si>
  <si>
    <t>Hornets</t>
  </si>
  <si>
    <t>Charlotte Hornets</t>
  </si>
  <si>
    <t>National Basketball Association : Eastern Conference : Southeast Division : Charlotte Hornets</t>
  </si>
  <si>
    <t>00788C</t>
  </si>
  <si>
    <t>NYJ</t>
  </si>
  <si>
    <t>Jets</t>
  </si>
  <si>
    <t>New York Jets</t>
  </si>
  <si>
    <t>National Football League : American Football Conference : East : New York Jets</t>
  </si>
  <si>
    <t>2a6853</t>
  </si>
  <si>
    <t>E3D4AD</t>
  </si>
  <si>
    <t>4023002</t>
  </si>
  <si>
    <t>LAD</t>
  </si>
  <si>
    <t>Dodgers</t>
  </si>
  <si>
    <t>Los Angeles Dodgers</t>
  </si>
  <si>
    <t>Major League Baseball : National League : West : Los Angeles Dodgers</t>
  </si>
  <si>
    <t>005A9C</t>
  </si>
  <si>
    <t>SF</t>
  </si>
  <si>
    <t>Giants</t>
  </si>
  <si>
    <t>San Francisco Giants</t>
  </si>
  <si>
    <t>Major League Baseball : National League : West : San Francisco Giants</t>
  </si>
  <si>
    <t>FD5A1E</t>
  </si>
  <si>
    <t>AE8F6F</t>
  </si>
  <si>
    <t>COL</t>
  </si>
  <si>
    <t>Rockies</t>
  </si>
  <si>
    <t>Colorado Rockies</t>
  </si>
  <si>
    <t>Major League Baseball : National League : West : Colorado Rockies</t>
  </si>
  <si>
    <t>33006F</t>
  </si>
  <si>
    <t>SD</t>
  </si>
  <si>
    <t>Padres</t>
  </si>
  <si>
    <t>San Diego Padres</t>
  </si>
  <si>
    <t>Major League Baseball : National League : West : San Diego Padres</t>
  </si>
  <si>
    <t>4010001</t>
  </si>
  <si>
    <t>ALAS</t>
  </si>
  <si>
    <t>AL All-Stars</t>
  </si>
  <si>
    <t>American League All-Stars</t>
  </si>
  <si>
    <t>Major League Baseball : American League : American League All-Stars</t>
  </si>
  <si>
    <t>4020001</t>
  </si>
  <si>
    <t>NLAS</t>
  </si>
  <si>
    <t>NL All-Stars</t>
  </si>
  <si>
    <t>National League All-Stars</t>
  </si>
  <si>
    <t>Major League Baseball : National League : National League All-Stars</t>
  </si>
  <si>
    <t>League</t>
  </si>
  <si>
    <t>5000000</t>
  </si>
  <si>
    <t>5</t>
  </si>
  <si>
    <t>NHL</t>
  </si>
  <si>
    <t>National Hockey League</t>
  </si>
  <si>
    <t>D2D4D4</t>
  </si>
  <si>
    <t>hockey</t>
  </si>
  <si>
    <t>e97f</t>
  </si>
  <si>
    <t>5010000</t>
  </si>
  <si>
    <t>National Hockey League : Eastern Conference</t>
  </si>
  <si>
    <t>C41130</t>
  </si>
  <si>
    <t>929BA0</t>
  </si>
  <si>
    <t>5020000</t>
  </si>
  <si>
    <t>National Hockey League : Western Conference</t>
  </si>
  <si>
    <t>1A518B</t>
  </si>
  <si>
    <t>003E7E</t>
  </si>
  <si>
    <t>929BA1</t>
  </si>
  <si>
    <t>5011000</t>
  </si>
  <si>
    <t>National Hockey League : Eastern Conference : Atlantic Division</t>
  </si>
  <si>
    <t>5012000</t>
  </si>
  <si>
    <t>MT-D</t>
  </si>
  <si>
    <t>Metropolitan Division</t>
  </si>
  <si>
    <t>National Hockey League : Eastern Conference : Metropolitan Division</t>
  </si>
  <si>
    <t>5021000</t>
  </si>
  <si>
    <t>National Hockey League : Western Conference : Central Division</t>
  </si>
  <si>
    <t>5022000</t>
  </si>
  <si>
    <t>National Hockey League : Western Conference : Pacific Division</t>
  </si>
  <si>
    <t>5011001</t>
  </si>
  <si>
    <t>TBL</t>
  </si>
  <si>
    <t>Lightning</t>
  </si>
  <si>
    <t>Tampa Bay Lightning</t>
  </si>
  <si>
    <t>National Hockey League : Eastern Conference : Atlantic Division : Tampa Bay Lightning</t>
  </si>
  <si>
    <t>335386</t>
  </si>
  <si>
    <t>002868</t>
  </si>
  <si>
    <t>5011002</t>
  </si>
  <si>
    <t>Bruins</t>
  </si>
  <si>
    <t>Boston Bruins</t>
  </si>
  <si>
    <t>National Hockey League : Eastern Conference : Atlantic Division : Boston Bruins</t>
  </si>
  <si>
    <t/>
  </si>
  <si>
    <t>5011003</t>
  </si>
  <si>
    <t>Maple Leafs</t>
  </si>
  <si>
    <t>Toronto Maple Leafs</t>
  </si>
  <si>
    <t>National Hockey League : Eastern Conference : Atlantic Division : Toronto Maple Leafs</t>
  </si>
  <si>
    <t>5011004</t>
  </si>
  <si>
    <t>FLA</t>
  </si>
  <si>
    <t>Panthers</t>
  </si>
  <si>
    <t>Florida Panthers</t>
  </si>
  <si>
    <t>National Hockey League : Eastern Conference : Atlantic Division : Florida Panthers</t>
  </si>
  <si>
    <t>C8102E</t>
  </si>
  <si>
    <t>5011005</t>
  </si>
  <si>
    <t>Red Wings</t>
  </si>
  <si>
    <t>Detroit Red Wings</t>
  </si>
  <si>
    <t>National Hockey League : Eastern Conference : Atlantic Division : Detroit Red Wings</t>
  </si>
  <si>
    <t>C31126</t>
  </si>
  <si>
    <t>5011006</t>
  </si>
  <si>
    <t>006</t>
  </si>
  <si>
    <t>MTL</t>
  </si>
  <si>
    <t>Canadiens</t>
  </si>
  <si>
    <t>Montreal Canadiens</t>
  </si>
  <si>
    <t>National Hockey League : Eastern Conference : Atlantic Division : Montreal Canadiens</t>
  </si>
  <si>
    <t>AF1E2D</t>
  </si>
  <si>
    <t>192168</t>
  </si>
  <si>
    <t>1D1160</t>
  </si>
  <si>
    <t>5011007</t>
  </si>
  <si>
    <t>007</t>
  </si>
  <si>
    <t>OTT</t>
  </si>
  <si>
    <t>Senators</t>
  </si>
  <si>
    <t>Ottawa Senators</t>
  </si>
  <si>
    <t>National Hockey League : Eastern Conference : Atlantic Division : Ottawa Senators</t>
  </si>
  <si>
    <t>C69214</t>
  </si>
  <si>
    <t>2013004</t>
  </si>
  <si>
    <t>ORL</t>
  </si>
  <si>
    <t>Magic</t>
  </si>
  <si>
    <t>Orlando Magic</t>
  </si>
  <si>
    <t>National Basketball Association : Eastern Conference : Southeast Division : Orlando Magic</t>
  </si>
  <si>
    <t>0077C0</t>
  </si>
  <si>
    <t>5011008</t>
  </si>
  <si>
    <t>008</t>
  </si>
  <si>
    <t>Sabres</t>
  </si>
  <si>
    <t>Buffalo Sabres</t>
  </si>
  <si>
    <t>National Hockey League : Eastern Conference : Atlantic Division : Buffalo Sabres</t>
  </si>
  <si>
    <t>FCB514</t>
  </si>
  <si>
    <t>2013005</t>
  </si>
  <si>
    <t>Hawks</t>
  </si>
  <si>
    <t>Atlanta Hawks</t>
  </si>
  <si>
    <t>National Basketball Association : Eastern Conference : Southeast Division : Atlanta Hawks</t>
  </si>
  <si>
    <t>E03A3E</t>
  </si>
  <si>
    <t>125740</t>
  </si>
  <si>
    <t>002654</t>
  </si>
  <si>
    <t>Chiefs</t>
  </si>
  <si>
    <t>Kansas City Chiefs</t>
  </si>
  <si>
    <t>National Football League : American Football Conference : West : Kansas City Chiefs</t>
  </si>
  <si>
    <t>2021001</t>
  </si>
  <si>
    <t>POR</t>
  </si>
  <si>
    <t>Trail Blazers</t>
  </si>
  <si>
    <t>Portland Trail Blazers</t>
  </si>
  <si>
    <t>National Basketball Association : Western Conference : Northwest Division : Portland Trail Blazers</t>
  </si>
  <si>
    <t>2021002</t>
  </si>
  <si>
    <t>OKC</t>
  </si>
  <si>
    <t>Thunder</t>
  </si>
  <si>
    <t>Oklahoma City Thunder</t>
  </si>
  <si>
    <t>National Basketball Association : Western Conference : Northwest Division : Oklahoma City Thunder</t>
  </si>
  <si>
    <t>007AC1</t>
  </si>
  <si>
    <t>LAC</t>
  </si>
  <si>
    <t>Chargers</t>
  </si>
  <si>
    <t>Los Angeles Chargers</t>
  </si>
  <si>
    <t>National Football League : American Football Conference : West : Los Angeles Chargers</t>
  </si>
  <si>
    <t>FFC20E</t>
  </si>
  <si>
    <t>5012001</t>
  </si>
  <si>
    <t>Capitals</t>
  </si>
  <si>
    <t>Washington Capitals</t>
  </si>
  <si>
    <t>National Hockey League : Eastern Conference : Metropolitan Division : Washington Capitals</t>
  </si>
  <si>
    <t>5012002</t>
  </si>
  <si>
    <t>Penguins</t>
  </si>
  <si>
    <t>Pittsburgh Penguins</t>
  </si>
  <si>
    <t>National Hockey League : Eastern Conference : Metropolitan Division : Pittsburgh Penguins</t>
  </si>
  <si>
    <t>CFC493</t>
  </si>
  <si>
    <t>0080C6</t>
  </si>
  <si>
    <t>002A5E</t>
  </si>
  <si>
    <t>Raiders</t>
  </si>
  <si>
    <t>Oakland Raiders</t>
  </si>
  <si>
    <t>National Football League : American Football Conference : West : Oakland Raiders</t>
  </si>
  <si>
    <t>A5ACAF</t>
  </si>
  <si>
    <t>DEN</t>
  </si>
  <si>
    <t>Broncos</t>
  </si>
  <si>
    <t>Denver Broncos</t>
  </si>
  <si>
    <t>National Football League : American Football Conference : West : Denver Broncos</t>
  </si>
  <si>
    <t>FB4F14</t>
  </si>
  <si>
    <t>Steelers</t>
  </si>
  <si>
    <t>Pittsburgh Steelers</t>
  </si>
  <si>
    <t>National Football League : American Football Conference : North : Pittsburgh Steelers</t>
  </si>
  <si>
    <t>FFB612</t>
  </si>
  <si>
    <t>101820</t>
  </si>
  <si>
    <t>Ravens</t>
  </si>
  <si>
    <t>Baltimore Ravens</t>
  </si>
  <si>
    <t>National Football League : American Football Conference : North : Baltimore Ravens</t>
  </si>
  <si>
    <t>9E7C0C</t>
  </si>
  <si>
    <t>241773</t>
  </si>
  <si>
    <t>Bengals</t>
  </si>
  <si>
    <t>Cincinnati</t>
  </si>
  <si>
    <t>National Football League : American Football Conference : North : Cincinnati Bengals</t>
  </si>
  <si>
    <t>Browns</t>
  </si>
  <si>
    <t>Cleveland Browns</t>
  </si>
  <si>
    <t>National Football League : American Football Conference : North : Cleveland Browns</t>
  </si>
  <si>
    <t>FF3C00</t>
  </si>
  <si>
    <t>311D00</t>
  </si>
  <si>
    <t>JAC</t>
  </si>
  <si>
    <t>Jaguars</t>
  </si>
  <si>
    <t>Jacksonville Jaguars</t>
  </si>
  <si>
    <t>National Football League : American Football Conference : South : Jacksonville Jaguars</t>
  </si>
  <si>
    <t>006778</t>
  </si>
  <si>
    <t>D7A22A</t>
  </si>
  <si>
    <t>TEN</t>
  </si>
  <si>
    <t>Titans</t>
  </si>
  <si>
    <t>Tennessee Titans</t>
  </si>
  <si>
    <t>National Football League : American Football Conference : South : Tennessee Titans</t>
  </si>
  <si>
    <t>418FDE</t>
  </si>
  <si>
    <t>Colts</t>
  </si>
  <si>
    <t>Indianapolis Colts</t>
  </si>
  <si>
    <t>National Football League : American Football Conference : South : Indianapolis Colts</t>
  </si>
  <si>
    <t>002C5F</t>
  </si>
  <si>
    <t>Texans</t>
  </si>
  <si>
    <t>Houston Texans</t>
  </si>
  <si>
    <t>National Football League : American Football Conference : South : Houston Texans</t>
  </si>
  <si>
    <t>03202F</t>
  </si>
  <si>
    <t>Eagles</t>
  </si>
  <si>
    <t>Philadelphia Eagles</t>
  </si>
  <si>
    <t>National Football League : National Football Conference : East : Philadelphia Eagles</t>
  </si>
  <si>
    <t>1a5e65</t>
  </si>
  <si>
    <t>004C54</t>
  </si>
  <si>
    <t>ACC0C6</t>
  </si>
  <si>
    <t>DAL</t>
  </si>
  <si>
    <t>Cowboys</t>
  </si>
  <si>
    <t>Dallas Cowboys</t>
  </si>
  <si>
    <t>National Football League : National Football Conference : East : Dallas Cowboys</t>
  </si>
  <si>
    <t>869397</t>
  </si>
  <si>
    <t>003594</t>
  </si>
  <si>
    <t>Redskins</t>
  </si>
  <si>
    <t>Washington Redskins</t>
  </si>
  <si>
    <t>National Football League : National Football Conference : East : Washington Redskins</t>
  </si>
  <si>
    <t>773141</t>
  </si>
  <si>
    <t>NYG</t>
  </si>
  <si>
    <t>New York Giants</t>
  </si>
  <si>
    <t>National Football League : National Football Conference : East : New York Giants</t>
  </si>
  <si>
    <t>0B2265</t>
  </si>
  <si>
    <t>LAR</t>
  </si>
  <si>
    <t>Rams</t>
  </si>
  <si>
    <t>Los Angeles Rams</t>
  </si>
  <si>
    <t>National Football League : National Football Conference : West : Los Angeles Rams</t>
  </si>
  <si>
    <t>866D4B</t>
  </si>
  <si>
    <t>Seahawks</t>
  </si>
  <si>
    <t>Seattle Seahawks</t>
  </si>
  <si>
    <t>National Football League : National Football Conference : West : Seattle Seahawks</t>
  </si>
  <si>
    <t>69BE28</t>
  </si>
  <si>
    <t>Arizona Cardinals</t>
  </si>
  <si>
    <t>National Football League : National Football Conference : West : Arizona Cardinals</t>
  </si>
  <si>
    <t>97233F</t>
  </si>
  <si>
    <t>49ers</t>
  </si>
  <si>
    <t>San Francisco 49ers</t>
  </si>
  <si>
    <t>National Football League : National Football Conference : West : San Francisco 49ers</t>
  </si>
  <si>
    <t>B3995D</t>
  </si>
  <si>
    <t>AA0000</t>
  </si>
  <si>
    <t>Vikings</t>
  </si>
  <si>
    <t>Minnesota Vikings</t>
  </si>
  <si>
    <t>National Football League : National Football Conference : North : Minnesota Vikings</t>
  </si>
  <si>
    <t>FFC62F</t>
  </si>
  <si>
    <t>4F2683</t>
  </si>
  <si>
    <t>Lions</t>
  </si>
  <si>
    <t>Detroit Lions</t>
  </si>
  <si>
    <t>National Football League : National Football Conference : North : Detroit Lions</t>
  </si>
  <si>
    <t>0076B6</t>
  </si>
  <si>
    <t>GB</t>
  </si>
  <si>
    <t>Packers</t>
  </si>
  <si>
    <t>Green Bay Packers</t>
  </si>
  <si>
    <t>National Football League : National Football Conference : North : Green Bay Packers</t>
  </si>
  <si>
    <t>203731</t>
  </si>
  <si>
    <t>Bears</t>
  </si>
  <si>
    <t>Chicago Bears</t>
  </si>
  <si>
    <t>National Football League : National Football Conference : North : Chicago Bears</t>
  </si>
  <si>
    <t>C83803</t>
  </si>
  <si>
    <t>0B162A</t>
  </si>
  <si>
    <t>NO</t>
  </si>
  <si>
    <t>Saints</t>
  </si>
  <si>
    <t>New Orleans Saints</t>
  </si>
  <si>
    <t>National Football League : National Football Conference : South : New Orleans Saints</t>
  </si>
  <si>
    <t>D3BC8D</t>
  </si>
  <si>
    <t>CAR</t>
  </si>
  <si>
    <t>Carolina Panthers</t>
  </si>
  <si>
    <t>National Football League : National Football Conference : South : Carolina Panthers</t>
  </si>
  <si>
    <t>0085CA</t>
  </si>
  <si>
    <t>BFC0BF</t>
  </si>
  <si>
    <t>Falcons</t>
  </si>
  <si>
    <t>Atlanta Falcons</t>
  </si>
  <si>
    <t>National Football League : National Football Conference : South : Atlanta Falcons</t>
  </si>
  <si>
    <t>Buccaneers</t>
  </si>
  <si>
    <t>Tampa Bay Buccaneers</t>
  </si>
  <si>
    <t>National Football League : National Football Conference : South : Tampa Bay Buccaneers</t>
  </si>
  <si>
    <t>D50A0A</t>
  </si>
  <si>
    <t>FF7900</t>
  </si>
  <si>
    <t>0A0A08</t>
  </si>
  <si>
    <t>AFC All-Pros</t>
  </si>
  <si>
    <t>National Football League : American Football Conference : AFC All-Pros</t>
  </si>
  <si>
    <t>NFC All-Pros</t>
  </si>
  <si>
    <t>National Football League : National Football Conference : NFC All-Pros</t>
  </si>
  <si>
    <t>EF3B24</t>
  </si>
  <si>
    <t>5012003</t>
  </si>
  <si>
    <t>Flyers</t>
  </si>
  <si>
    <t>Philadelphia Flyers</t>
  </si>
  <si>
    <t>National Hockey League : Eastern Conference : Metropolitan Division : Philadelphia Flyers</t>
  </si>
  <si>
    <t>F74902</t>
  </si>
  <si>
    <t>2021003</t>
  </si>
  <si>
    <t>UTA</t>
  </si>
  <si>
    <t>Jazz</t>
  </si>
  <si>
    <t>Utah Jazz</t>
  </si>
  <si>
    <t>National Basketball Association : Western Conference : Northwest Division : Utah Jazz</t>
  </si>
  <si>
    <t>2021004</t>
  </si>
  <si>
    <t>5012004</t>
  </si>
  <si>
    <t>CBJ</t>
  </si>
  <si>
    <t>Timberwolves</t>
  </si>
  <si>
    <t>Blue Jackets</t>
  </si>
  <si>
    <t>Minnesota Timberwolves</t>
  </si>
  <si>
    <t>Columbus Blue Jackets</t>
  </si>
  <si>
    <t>National Basketball Association : Western Conference : Northwest Division : Minnesota Timberwolves</t>
  </si>
  <si>
    <t>National Hockey League : Eastern Conference : Metropolitan Division : Columbus Blue Jackets</t>
  </si>
  <si>
    <t>78BE20</t>
  </si>
  <si>
    <t>CE1126</t>
  </si>
  <si>
    <t>A4A9AD</t>
  </si>
  <si>
    <t>6000000</t>
  </si>
  <si>
    <t>6</t>
  </si>
  <si>
    <t>WNBA</t>
  </si>
  <si>
    <t>Women's Basketball Association</t>
  </si>
  <si>
    <t>F47B1F</t>
  </si>
  <si>
    <t>236192</t>
  </si>
  <si>
    <t>5012005</t>
  </si>
  <si>
    <t>NJD</t>
  </si>
  <si>
    <t>Devils</t>
  </si>
  <si>
    <t>New Jersey Devils</t>
  </si>
  <si>
    <t>National Hockey League : Eastern Conference : Metropolitan Division : New Jersey Devils</t>
  </si>
  <si>
    <t>5012006</t>
  </si>
  <si>
    <t>6010000</t>
  </si>
  <si>
    <t>Hurricanes</t>
  </si>
  <si>
    <t>Women's Basketball Association : Eastern Conference</t>
  </si>
  <si>
    <t>6020000</t>
  </si>
  <si>
    <t>Women's Basketball Association : Western Conference</t>
  </si>
  <si>
    <t>Carolina Hurricanes</t>
  </si>
  <si>
    <t>National Hockey League : Eastern Conference : Metropolitan Division : Carolina Hurricanes</t>
  </si>
  <si>
    <t>CC0000</t>
  </si>
  <si>
    <t>2021005</t>
  </si>
  <si>
    <t>6010001</t>
  </si>
  <si>
    <t>Nuggets</t>
  </si>
  <si>
    <t>CON</t>
  </si>
  <si>
    <t>Denver Nuggets</t>
  </si>
  <si>
    <t>Sun</t>
  </si>
  <si>
    <t>National Basketball Association : Western Conference : Northwest Division : Denver Nuggets</t>
  </si>
  <si>
    <t>Connecticut Sun</t>
  </si>
  <si>
    <t>FDB927</t>
  </si>
  <si>
    <t>Women's Basketball Association : Eastern Conference : Connecticut Sun</t>
  </si>
  <si>
    <t>A6192E</t>
  </si>
  <si>
    <t>DC4405</t>
  </si>
  <si>
    <t>1D428A</t>
  </si>
  <si>
    <t>5012007</t>
  </si>
  <si>
    <t>NYI</t>
  </si>
  <si>
    <t>Islanders</t>
  </si>
  <si>
    <t>New York Islanders</t>
  </si>
  <si>
    <t>National Hockey League : Eastern Conference : Metropolitan Division : New York Islanders</t>
  </si>
  <si>
    <t>F47D30</t>
  </si>
  <si>
    <t>6010002</t>
  </si>
  <si>
    <t>Dream</t>
  </si>
  <si>
    <t>Atlanta Dream</t>
  </si>
  <si>
    <t>Women's Basketball Association : Eastern Conference : Atlanta Dream</t>
  </si>
  <si>
    <t>2022001</t>
  </si>
  <si>
    <t>GSW</t>
  </si>
  <si>
    <t>Warriors</t>
  </si>
  <si>
    <t>Golden State Warriors</t>
  </si>
  <si>
    <t>National Basketball Association : Western Conference : Pacific Division : Golden State Warriors</t>
  </si>
  <si>
    <t>26282A</t>
  </si>
  <si>
    <t>CED9E5</t>
  </si>
  <si>
    <t>00539B</t>
  </si>
  <si>
    <t>6010003</t>
  </si>
  <si>
    <t>WAS</t>
  </si>
  <si>
    <t>Mystics</t>
  </si>
  <si>
    <t>Washington Mystics</t>
  </si>
  <si>
    <t>Women's Basketball Association : Eastern Conference : Washington Mystics</t>
  </si>
  <si>
    <t>8A8D8F</t>
  </si>
  <si>
    <t>6010004</t>
  </si>
  <si>
    <t>NY</t>
  </si>
  <si>
    <t>Liberty</t>
  </si>
  <si>
    <t>New York Liberty</t>
  </si>
  <si>
    <t>Women's Basketball Association : Eastern Conference : New York Liberty</t>
  </si>
  <si>
    <t>6ECEB2</t>
  </si>
  <si>
    <t>FF671F</t>
  </si>
  <si>
    <t>003DA5</t>
  </si>
  <si>
    <t>6010005</t>
  </si>
  <si>
    <t>Sky</t>
  </si>
  <si>
    <t>Chicago Sky</t>
  </si>
  <si>
    <t>Women's Basketball Association : Eastern Conference : Chicago Sky</t>
  </si>
  <si>
    <t>FFCD00</t>
  </si>
  <si>
    <t>6010006</t>
  </si>
  <si>
    <t>Fever</t>
  </si>
  <si>
    <t>Indiana Fever</t>
  </si>
  <si>
    <t>Women's Basketball Association : Eastern Conference : Indiana Fever</t>
  </si>
  <si>
    <t>6020001</t>
  </si>
  <si>
    <t>LA</t>
  </si>
  <si>
    <t>Sparks</t>
  </si>
  <si>
    <t>Los Angeles Sparks</t>
  </si>
  <si>
    <t>Women's Basketball Association : Western Conference : Los Angeles Sparks</t>
  </si>
  <si>
    <t>702F8A</t>
  </si>
  <si>
    <t>FFC72C</t>
  </si>
  <si>
    <t>00A9E0</t>
  </si>
  <si>
    <t>6020002</t>
  </si>
  <si>
    <t>PHO</t>
  </si>
  <si>
    <t>Mercury</t>
  </si>
  <si>
    <t>Phoenix Mercury</t>
  </si>
  <si>
    <t>Women's Basketball Association : Western Conference : Phoenix Mercury</t>
  </si>
  <si>
    <t>CB6015</t>
  </si>
  <si>
    <t>B1B3B3</t>
  </si>
  <si>
    <t>201747</t>
  </si>
  <si>
    <t>6020003</t>
  </si>
  <si>
    <t>Storm</t>
  </si>
  <si>
    <t>Seattle Storm</t>
  </si>
  <si>
    <t>Women's Basketball Association : Western Conference : Seattle Storm</t>
  </si>
  <si>
    <t>FBE122</t>
  </si>
  <si>
    <t>2C5234</t>
  </si>
  <si>
    <t>6020004</t>
  </si>
  <si>
    <t>Wings</t>
  </si>
  <si>
    <t>Dallas Wings</t>
  </si>
  <si>
    <t>Women's Basketball Association : Western Conference : Dallas Wings</t>
  </si>
  <si>
    <t>C4D600</t>
  </si>
  <si>
    <t>6020005</t>
  </si>
  <si>
    <t>Lynx</t>
  </si>
  <si>
    <t>Minnesota Lynx</t>
  </si>
  <si>
    <t>Women's Basketball Association : Western Conference : Minnesota Lynx</t>
  </si>
  <si>
    <t>9EA2A2</t>
  </si>
  <si>
    <t>6020006</t>
  </si>
  <si>
    <t>LVA</t>
  </si>
  <si>
    <t>Aces</t>
  </si>
  <si>
    <t>Las Vegas Aces</t>
  </si>
  <si>
    <t>Women's Basketball Association : Western Conference : Las Vegas Aces</t>
  </si>
  <si>
    <t>BA0C2F</t>
  </si>
  <si>
    <t>85714D</t>
  </si>
  <si>
    <t>CBK</t>
  </si>
  <si>
    <t>NCAA Basketball</t>
  </si>
  <si>
    <t>National Collegiate Athletic Association Basketball</t>
  </si>
  <si>
    <t>005EB9</t>
  </si>
  <si>
    <t>MD-I</t>
  </si>
  <si>
    <t>Men's Division I College Basketball</t>
  </si>
  <si>
    <t>NCAA : Men's Division I College Basketball</t>
  </si>
  <si>
    <t>AEC</t>
  </si>
  <si>
    <t>America East</t>
  </si>
  <si>
    <t>America East Conference</t>
  </si>
  <si>
    <t>NCAA : Men's Division I College Basketball : America East Conference</t>
  </si>
  <si>
    <t>2FB8E6</t>
  </si>
  <si>
    <t>161C45</t>
  </si>
  <si>
    <t>UVM</t>
  </si>
  <si>
    <t>University of Vermont</t>
  </si>
  <si>
    <t>Vermont Catamounts</t>
  </si>
  <si>
    <t>NCAA : Men's Division I College Basketball : America East Conference : University of Vermont Catamounts</t>
  </si>
  <si>
    <t>017056</t>
  </si>
  <si>
    <t>FCD414</t>
  </si>
  <si>
    <t>UMBC</t>
  </si>
  <si>
    <t>University of Maryland, Baltimore County</t>
  </si>
  <si>
    <t>UMBC Retrievers</t>
  </si>
  <si>
    <t>NCAA : Men's Division I College Basketball : America East Conference : UMBC Retrievers</t>
  </si>
  <si>
    <t>B18906</t>
  </si>
  <si>
    <t>UH</t>
  </si>
  <si>
    <t>University of Hartford</t>
  </si>
  <si>
    <t>Hartford Hawks</t>
  </si>
  <si>
    <t>NCAA : Men's Division I College Basketball : America East Conference : University of Hartford Hawks</t>
  </si>
  <si>
    <t>C02427</t>
  </si>
  <si>
    <t>0F0708</t>
  </si>
  <si>
    <t>UALB</t>
  </si>
  <si>
    <t>University of Albany</t>
  </si>
  <si>
    <t>UAlbany Great Danes</t>
  </si>
  <si>
    <t>NCAA : Men's Division I College Basketball : America East Conference : UAlbany Great Danes</t>
  </si>
  <si>
    <t>EEB211</t>
  </si>
  <si>
    <t>2022002</t>
  </si>
  <si>
    <t>Clippers</t>
  </si>
  <si>
    <t>Los Angeles Clippers</t>
  </si>
  <si>
    <t>National Basketball Association : Western Conference : Pacific Division : Los Angeles Clippers</t>
  </si>
  <si>
    <t>2022003</t>
  </si>
  <si>
    <t>LAL</t>
  </si>
  <si>
    <t>Lakers</t>
  </si>
  <si>
    <t>461660</t>
  </si>
  <si>
    <t>Los Angeles Lakers</t>
  </si>
  <si>
    <t>National Basketball Association : Western Conference : Pacific Division : Los Angeles Lakers</t>
  </si>
  <si>
    <t>552583</t>
  </si>
  <si>
    <t>5012008</t>
  </si>
  <si>
    <t>NYR</t>
  </si>
  <si>
    <t>New York Rangers</t>
  </si>
  <si>
    <t>National Hockey League : Eastern Conference : Metropolitan Division : New York Rangers</t>
  </si>
  <si>
    <t>0038A8</t>
  </si>
  <si>
    <t>2022004</t>
  </si>
  <si>
    <t>SAC</t>
  </si>
  <si>
    <t>Kings</t>
  </si>
  <si>
    <t>Sacramento Kings</t>
  </si>
  <si>
    <t>National Basketball Association : Western Conference : Pacific Division : Sacramento Kings</t>
  </si>
  <si>
    <t>6B428E</t>
  </si>
  <si>
    <t>5021001</t>
  </si>
  <si>
    <t>NSH</t>
  </si>
  <si>
    <t>Predators</t>
  </si>
  <si>
    <t>Nashville Predators</t>
  </si>
  <si>
    <t>National Hockey League : Western Conference : Central Division : Nashville Predators</t>
  </si>
  <si>
    <t>5021002</t>
  </si>
  <si>
    <t>WIN</t>
  </si>
  <si>
    <t>Winnipeg Jets</t>
  </si>
  <si>
    <t>National Hockey League : Western Conference : Central Division : Winnipeg Jets</t>
  </si>
  <si>
    <t>AC162C</t>
  </si>
  <si>
    <t>004C97</t>
  </si>
  <si>
    <t>5021003</t>
  </si>
  <si>
    <t>Wild</t>
  </si>
  <si>
    <t>Minnesota Wild</t>
  </si>
  <si>
    <t>National Hockey League : Western Conference : Central Division : Minnesota Wild</t>
  </si>
  <si>
    <t>154734</t>
  </si>
  <si>
    <t>5021004</t>
  </si>
  <si>
    <t>Avalanche</t>
  </si>
  <si>
    <t>Colorado Avalanche</t>
  </si>
  <si>
    <t>National Hockey League : Western Conference : Central Division : Colorado Avalanche</t>
  </si>
  <si>
    <t>5021005</t>
  </si>
  <si>
    <t>Blues</t>
  </si>
  <si>
    <t>St Louis Blues</t>
  </si>
  <si>
    <t>National Hockey League : Western Conference : Central Division : St Louis Blues</t>
  </si>
  <si>
    <t>002F87</t>
  </si>
  <si>
    <t>5021006</t>
  </si>
  <si>
    <t>Stars</t>
  </si>
  <si>
    <t>Dallas Stars</t>
  </si>
  <si>
    <t>National Hockey League : Western Conference : Central Division : Dallas Stars</t>
  </si>
  <si>
    <t>006847</t>
  </si>
  <si>
    <t>8F8F8C</t>
  </si>
  <si>
    <t>111111</t>
  </si>
  <si>
    <t>5021007</t>
  </si>
  <si>
    <t>Blackhawks</t>
  </si>
  <si>
    <t>Chicago Blackhawks</t>
  </si>
  <si>
    <t>National Hockey League : Western Conference : Central Division : Chicago Blackhawks</t>
  </si>
  <si>
    <t>CF0A2C</t>
  </si>
  <si>
    <t>00833E</t>
  </si>
  <si>
    <t>5022001</t>
  </si>
  <si>
    <t>VGK</t>
  </si>
  <si>
    <t>Golden Knights</t>
  </si>
  <si>
    <t>Vegas Golden Knights</t>
  </si>
  <si>
    <t>National Hockey League : Western Conference : Pacific Division : Vegas Golden Knights</t>
  </si>
  <si>
    <t>B4975A</t>
  </si>
  <si>
    <t>333F42</t>
  </si>
  <si>
    <t>5022002</t>
  </si>
  <si>
    <t>ANA</t>
  </si>
  <si>
    <t>Ducks</t>
  </si>
  <si>
    <t>Anaheim Ducks</t>
  </si>
  <si>
    <t>National Hockey League : Western Conference : Pacific Division : Anaheim Ducks</t>
  </si>
  <si>
    <t>F47A38</t>
  </si>
  <si>
    <t>B09862</t>
  </si>
  <si>
    <t>010101</t>
  </si>
  <si>
    <t>5022003</t>
  </si>
  <si>
    <t>SJS</t>
  </si>
  <si>
    <t>Sharks</t>
  </si>
  <si>
    <t>San Jose Sharks</t>
  </si>
  <si>
    <t>National Hockey League : Western Conference : Pacific Division : San Jose Sharks</t>
  </si>
  <si>
    <t>006D75</t>
  </si>
  <si>
    <t>EA7200</t>
  </si>
  <si>
    <t>5022004</t>
  </si>
  <si>
    <t>LAK</t>
  </si>
  <si>
    <t>Los Angeles Kings</t>
  </si>
  <si>
    <t>National Hockey League : Western Conference : Pacific Division : Los Angeles Kings</t>
  </si>
  <si>
    <t>5022005</t>
  </si>
  <si>
    <t>CAL</t>
  </si>
  <si>
    <t>Flames</t>
  </si>
  <si>
    <t>Calgary Flames</t>
  </si>
  <si>
    <t>National Hockey League : Western Conference : Pacific Division : Calgary Flames</t>
  </si>
  <si>
    <t>F1BE48</t>
  </si>
  <si>
    <t>5022006</t>
  </si>
  <si>
    <t>EDM</t>
  </si>
  <si>
    <t>Oilers</t>
  </si>
  <si>
    <t>Edmonton Oilers</t>
  </si>
  <si>
    <t>National Hockey League : Western Conference : Pacific Division : Edmonton Oilers</t>
  </si>
  <si>
    <t>FF4C00</t>
  </si>
  <si>
    <t>VAN</t>
  </si>
  <si>
    <t>Canucks</t>
  </si>
  <si>
    <t>Vancouver Canucks</t>
  </si>
  <si>
    <t>National Hockey League : Western Conference : Pacific Division : Vancouver Canucks</t>
  </si>
  <si>
    <t>00843D</t>
  </si>
  <si>
    <t>001F5B</t>
  </si>
  <si>
    <t>071C2C</t>
  </si>
  <si>
    <t>Coyotes</t>
  </si>
  <si>
    <t>Phoenix Coyotes</t>
  </si>
  <si>
    <t>National Hockey League : Western Conference : Pacific Division : Arizona Coyotes</t>
  </si>
  <si>
    <t>983C47</t>
  </si>
  <si>
    <t>8C2633</t>
  </si>
  <si>
    <t>E2D6B5</t>
  </si>
  <si>
    <t>8</t>
  </si>
  <si>
    <t>CFB</t>
  </si>
  <si>
    <t>NCAA Football</t>
  </si>
  <si>
    <t>National Collegiate Athletic Association</t>
  </si>
  <si>
    <t>100</t>
  </si>
  <si>
    <t>FBS</t>
  </si>
  <si>
    <t>Football Bowl Subdivision</t>
  </si>
  <si>
    <t>NCAA FBS</t>
  </si>
  <si>
    <t>NCAA : Football Bowl Subdivision</t>
  </si>
  <si>
    <t>EC3B42</t>
  </si>
  <si>
    <t>0053A2</t>
  </si>
  <si>
    <t>101</t>
  </si>
  <si>
    <t>AAC</t>
  </si>
  <si>
    <t>American</t>
  </si>
  <si>
    <t>American Athletic Conference</t>
  </si>
  <si>
    <t>NCAA : Football Bowl Subdivision : American Athletic Conference</t>
  </si>
  <si>
    <t>E21D13</t>
  </si>
  <si>
    <t>00173E</t>
  </si>
  <si>
    <t>UCF</t>
  </si>
  <si>
    <t>University of Central Florida</t>
  </si>
  <si>
    <t>UCF Knights</t>
  </si>
  <si>
    <t>NCAA : Football Bowl Subdivision : American Athletic Conference : University of Central Florida Knights</t>
  </si>
  <si>
    <t>AE9357</t>
  </si>
  <si>
    <t>USF</t>
  </si>
  <si>
    <t>University of South Florida</t>
  </si>
  <si>
    <t>USF Bulls</t>
  </si>
  <si>
    <t>NCAA : Football Bowl Subdivision : American Athletic Conference : University of South Florida Bulls</t>
  </si>
  <si>
    <t>006747</t>
  </si>
  <si>
    <t>TEM</t>
  </si>
  <si>
    <t>Temple University</t>
  </si>
  <si>
    <t>Temple Owls</t>
  </si>
  <si>
    <t>NCAA : Football Bowl Subdivision : American Athletic Conference : Temple University Owls</t>
  </si>
  <si>
    <t>9D2235</t>
  </si>
  <si>
    <t>ECU</t>
  </si>
  <si>
    <t>East Carolina University</t>
  </si>
  <si>
    <t>East Carolina Pirates</t>
  </si>
  <si>
    <t>NCAA : Football Bowl Subdivision : American Athletic Conference : East Carolina Pirates</t>
  </si>
  <si>
    <t>6A3F96</t>
  </si>
  <si>
    <t>592A8A</t>
  </si>
  <si>
    <t>FDC82F</t>
  </si>
  <si>
    <t>University of Cincinnati</t>
  </si>
  <si>
    <t>Cincinnati Bearcats</t>
  </si>
  <si>
    <t>NCAA : Football Bowl Subdivision : American Athletic Conference : University of Cincinnati Bearcats</t>
  </si>
  <si>
    <t>E00122</t>
  </si>
  <si>
    <t>CONN</t>
  </si>
  <si>
    <t>University of Connecticut</t>
  </si>
  <si>
    <t>UConn Huskies</t>
  </si>
  <si>
    <t>NCAA : Football Bowl Subdivision : American Athletic Conference : University of Connecticut Huskies</t>
  </si>
  <si>
    <t>7C878E</t>
  </si>
  <si>
    <t>00032F</t>
  </si>
  <si>
    <t>E4002B</t>
  </si>
  <si>
    <t>MEM</t>
  </si>
  <si>
    <t>University of Memphis</t>
  </si>
  <si>
    <t>Memphis Tigers</t>
  </si>
  <si>
    <t>NCAA : Football Bowl Subdivision : American Athletic Conference : University of Memphis Tigers</t>
  </si>
  <si>
    <t>33599F</t>
  </si>
  <si>
    <t>898D8D</t>
  </si>
  <si>
    <t>University of Houston</t>
  </si>
  <si>
    <t>Houston Cougars</t>
  </si>
  <si>
    <t>NCAA : Football Bowl Subdivision : American Athletic Conference : University of Houston Cougars</t>
  </si>
  <si>
    <t>76232F</t>
  </si>
  <si>
    <t>B2B4B2</t>
  </si>
  <si>
    <t>009</t>
  </si>
  <si>
    <t>NAVY</t>
  </si>
  <si>
    <t>Naval Academy</t>
  </si>
  <si>
    <t>Navy Midshipmen</t>
  </si>
  <si>
    <t>NCAA : Football Bowl Subdivision : American Athletic Conference : United States Naval Academy Midshipmen</t>
  </si>
  <si>
    <t>C5B783</t>
  </si>
  <si>
    <t>00205B</t>
  </si>
  <si>
    <t>SMU</t>
  </si>
  <si>
    <t>Southern Methodist University</t>
  </si>
  <si>
    <t>SMU Mustangs</t>
  </si>
  <si>
    <t>NCAA : Football Bowl Subdivision : American Athletic Conference : Southern Methodist University Mustangs</t>
  </si>
  <si>
    <t>C81D37</t>
  </si>
  <si>
    <t>2A4B9E</t>
  </si>
  <si>
    <t>TULN</t>
  </si>
  <si>
    <t>Tulane University</t>
  </si>
  <si>
    <t>Tulane Green Wave</t>
  </si>
  <si>
    <t>NCAA : Football Bowl Subdivision : American Athletic Conference : Tulane University Green Wave</t>
  </si>
  <si>
    <t>43B02A</t>
  </si>
  <si>
    <t>TUL</t>
  </si>
  <si>
    <t>Tulsa Golden Hurricane</t>
  </si>
  <si>
    <t>NCAA : Football Bowl Subdivision : American Athletic Conference : University of Tulsa Golden Hurricane</t>
  </si>
  <si>
    <t>102</t>
  </si>
  <si>
    <t>ACC</t>
  </si>
  <si>
    <t>Atlantic Coast Conference</t>
  </si>
  <si>
    <t>NCAA : Football Bowl Subdivision : Atlantic Coast Conference</t>
  </si>
  <si>
    <t>003FA6</t>
  </si>
  <si>
    <t>SBU</t>
  </si>
  <si>
    <t>Stony Brook University</t>
  </si>
  <si>
    <t>Stony Brook Seawolves</t>
  </si>
  <si>
    <t>NCAA : Men's Division I College Basketball : America East Conference : Stony Brook University Seawolves</t>
  </si>
  <si>
    <t>990000</t>
  </si>
  <si>
    <t>CLEM</t>
  </si>
  <si>
    <t>Clemson University</t>
  </si>
  <si>
    <t>Clemson Tigers</t>
  </si>
  <si>
    <t>NCAA : Football Bowl Subdivision : Atlantic Coast Conference : Clemson University Tigers</t>
  </si>
  <si>
    <t>F56600</t>
  </si>
  <si>
    <t>5A2D81</t>
  </si>
  <si>
    <t>522D80</t>
  </si>
  <si>
    <t>16243E</t>
  </si>
  <si>
    <t>NCST</t>
  </si>
  <si>
    <t>North Carolina State University</t>
  </si>
  <si>
    <t>NC State Wolfpack</t>
  </si>
  <si>
    <t>NCAA : Football Bowl Subdivision : Atlantic Coast Conference : North Carolina State University Wolfpack</t>
  </si>
  <si>
    <t>WAKE</t>
  </si>
  <si>
    <t>Wake Forest University</t>
  </si>
  <si>
    <t>Wake Forest Demon Deacons</t>
  </si>
  <si>
    <t>NCAA : Football Bowl Subdivision : Atlantic Coast Conference : Wake Forest University Demon Deacons</t>
  </si>
  <si>
    <t>A67F31</t>
  </si>
  <si>
    <t>BC</t>
  </si>
  <si>
    <t>Boston College</t>
  </si>
  <si>
    <t>Boston College Golden Eagles</t>
  </si>
  <si>
    <t>NCAA : Football Bowl Subdivision : Atlantic Coast Conference : Boston College Golden Eagles</t>
  </si>
  <si>
    <t>BC9B6A</t>
  </si>
  <si>
    <t>LOU</t>
  </si>
  <si>
    <t>University of Louisville</t>
  </si>
  <si>
    <t>Louisville Cardinals</t>
  </si>
  <si>
    <t>NCAA : Football Bowl Subdivision : Atlantic Coast Conference : University of Louisville Cardinals</t>
  </si>
  <si>
    <t>AD0000</t>
  </si>
  <si>
    <t>FDB913</t>
  </si>
  <si>
    <t>FSU</t>
  </si>
  <si>
    <t>Florida State University</t>
  </si>
  <si>
    <t>Florida State Seminoles</t>
  </si>
  <si>
    <t>NCAA : Football Bowl Subdivision : Atlantic Coast Conference : Florida State University Seminoles</t>
  </si>
  <si>
    <t>CEB888</t>
  </si>
  <si>
    <t>782F40</t>
  </si>
  <si>
    <t>SU</t>
  </si>
  <si>
    <t>Syracuse University</t>
  </si>
  <si>
    <t>Syracuse Orange</t>
  </si>
  <si>
    <t>NCAA : Football Bowl Subdivision : Atlantic Coast Conference : Syracuse University Orange</t>
  </si>
  <si>
    <t>D44500</t>
  </si>
  <si>
    <t>3E3D3C</t>
  </si>
  <si>
    <t>E7EAEB</t>
  </si>
  <si>
    <t>University of Miami</t>
  </si>
  <si>
    <t>Miami Hurricanes</t>
  </si>
  <si>
    <t>NCAA : Football Bowl Subdivision : Atlantic Coast Conference : University of Miami Hurricanes</t>
  </si>
  <si>
    <t>F47321</t>
  </si>
  <si>
    <t>005030</t>
  </si>
  <si>
    <t>Virginia Tech University</t>
  </si>
  <si>
    <t>Virginia Tech Hokies</t>
  </si>
  <si>
    <t>NCAA : Football Bowl Subdivision : Atlantic Coast Conference : Virginia Tech University Hokies</t>
  </si>
  <si>
    <t>CF4420</t>
  </si>
  <si>
    <t>630031</t>
  </si>
  <si>
    <t>GT</t>
  </si>
  <si>
    <t>Georgia Tech University</t>
  </si>
  <si>
    <t>Georgia Tech Yellow Jackets</t>
  </si>
  <si>
    <t>NCAA : Football Bowl Subdivision : Atlantic Coast Conference : Georgia Tech University Yellow Jackets</t>
  </si>
  <si>
    <t>B3A369</t>
  </si>
  <si>
    <t>003057</t>
  </si>
  <si>
    <t>A28D5B</t>
  </si>
  <si>
    <t>PITT</t>
  </si>
  <si>
    <t>University of Pittsburgh</t>
  </si>
  <si>
    <t>Pittsburgh Panthers</t>
  </si>
  <si>
    <t>NCAA : Football Bowl Subdivision : Atlantic Coast Conference : University of Pittsburgh Panthers</t>
  </si>
  <si>
    <t>CDB87D</t>
  </si>
  <si>
    <t>1C2957</t>
  </si>
  <si>
    <t>UVA</t>
  </si>
  <si>
    <t>University of Virginia</t>
  </si>
  <si>
    <t>Virginia Cavaliers</t>
  </si>
  <si>
    <t>NCAA : Football Bowl Subdivision : Atlantic Coast Conference : University of Virginia Cavaliers</t>
  </si>
  <si>
    <t>F84C1E</t>
  </si>
  <si>
    <t>232D4B</t>
  </si>
  <si>
    <t>DUKE</t>
  </si>
  <si>
    <t>Duke University</t>
  </si>
  <si>
    <t>Duke Blue Devils</t>
  </si>
  <si>
    <t>NCAA : Football Bowl Subdivision : Atlantic Coast Conference : Duke University Blue Devils</t>
  </si>
  <si>
    <t>395EB6</t>
  </si>
  <si>
    <t>0736A4</t>
  </si>
  <si>
    <t>UNC</t>
  </si>
  <si>
    <t>University of North Carolina</t>
  </si>
  <si>
    <t>North Carolina Tar Heels</t>
  </si>
  <si>
    <t>NCAA : Football Bowl Subdivision : Atlantic Coast Conference : University of North Carolina Tar Heels</t>
  </si>
  <si>
    <t>7BAFD4</t>
  </si>
  <si>
    <t>13294B</t>
  </si>
  <si>
    <t>103</t>
  </si>
  <si>
    <t>BIG12</t>
  </si>
  <si>
    <t>Big 12</t>
  </si>
  <si>
    <t>Big 12 Conference</t>
  </si>
  <si>
    <t>NCAA : Football Bowl Subdivision : Big 12 Conference</t>
  </si>
  <si>
    <t>C5082C</t>
  </si>
  <si>
    <t>445560</t>
  </si>
  <si>
    <t>OU</t>
  </si>
  <si>
    <t>Oklahoma University</t>
  </si>
  <si>
    <t>Oklahoma Sooners</t>
  </si>
  <si>
    <t>NCAA : Football Bowl Subdivision : Big 12 Conference : Oklahoma University Sooners</t>
  </si>
  <si>
    <t>841617</t>
  </si>
  <si>
    <t>FDF9D8</t>
  </si>
  <si>
    <t>TCU</t>
  </si>
  <si>
    <t>Texas Christian University</t>
  </si>
  <si>
    <t>TCU Horned Frogs</t>
  </si>
  <si>
    <t>NCAA : Football Bowl Subdivision : Big 12 Conference : Texas Christian University Horned Frogs</t>
  </si>
  <si>
    <t>5F3086</t>
  </si>
  <si>
    <t>4D1979</t>
  </si>
  <si>
    <t>A3A9AC</t>
  </si>
  <si>
    <t>OSU</t>
  </si>
  <si>
    <t>Oklahoma State University</t>
  </si>
  <si>
    <t>Oklahoma State Cowboys</t>
  </si>
  <si>
    <t>NCAA : Football Bowl Subdivision : Big 12 Conference : Oklahoma State University Cowboys</t>
  </si>
  <si>
    <t>FF7300</t>
  </si>
  <si>
    <t>FF9900</t>
  </si>
  <si>
    <t>UT</t>
  </si>
  <si>
    <t>University of Texas</t>
  </si>
  <si>
    <t>Texas Longhorns</t>
  </si>
  <si>
    <t>NCAA : Football Bowl Subdivision : Big 12 Conference : University of Texas Longhorns</t>
  </si>
  <si>
    <t>BF5700</t>
  </si>
  <si>
    <t>333F48</t>
  </si>
  <si>
    <t>WVU</t>
  </si>
  <si>
    <t>West Virginia University</t>
  </si>
  <si>
    <t>West Virginia Mountaineers</t>
  </si>
  <si>
    <t>NCAA : Football Bowl Subdivision : Big 12 Conference : West Virginia University Mountaineers</t>
  </si>
  <si>
    <t>002855</t>
  </si>
  <si>
    <t>KSU</t>
  </si>
  <si>
    <t>Kansas State University</t>
  </si>
  <si>
    <t>Kansas State Wildcats</t>
  </si>
  <si>
    <t>NCAA : Football Bowl Subdivision : Big 12 Conference : Kansas State University Wildcats</t>
  </si>
  <si>
    <t>623E94</t>
  </si>
  <si>
    <t>512888</t>
  </si>
  <si>
    <t>D1D1D1</t>
  </si>
  <si>
    <t>ISU</t>
  </si>
  <si>
    <t>Iowa State University</t>
  </si>
  <si>
    <t>Iowa State Cyclones</t>
  </si>
  <si>
    <t>NCAA : Football Bowl Subdivision : Big 12 Conference : Iowa State University Cyclones</t>
  </si>
  <si>
    <t>TTU</t>
  </si>
  <si>
    <t>Texas Tech University</t>
  </si>
  <si>
    <t>Texas Tech Red Raiders</t>
  </si>
  <si>
    <t>NCAA : Football Bowl Subdivision : Big 12 Conference : Texas Tech University Red Raiders</t>
  </si>
  <si>
    <t>C00000</t>
  </si>
  <si>
    <t>BAY</t>
  </si>
  <si>
    <t>Baylor University</t>
  </si>
  <si>
    <t>Baylor Bears</t>
  </si>
  <si>
    <t>NCAA : Football Bowl Subdivision : Big 12 Conference : Baylor University Bears</t>
  </si>
  <si>
    <t>FECB00</t>
  </si>
  <si>
    <t>003015</t>
  </si>
  <si>
    <t>KU</t>
  </si>
  <si>
    <t>Kansas University</t>
  </si>
  <si>
    <t>Kansas Jayhawks</t>
  </si>
  <si>
    <t>NCAA : Football Bowl Subdivision : Big 12 Conference : Kansas University Jayhawks</t>
  </si>
  <si>
    <t>0051BA</t>
  </si>
  <si>
    <t>E8000D</t>
  </si>
  <si>
    <t>FFC82D</t>
  </si>
  <si>
    <t>104</t>
  </si>
  <si>
    <t>BIG10</t>
  </si>
  <si>
    <t>Big Ten</t>
  </si>
  <si>
    <t>Big Ten Conference</t>
  </si>
  <si>
    <t>NCAA : Football Bowl Subdivision : Big Ten Conference</t>
  </si>
  <si>
    <t>33517B</t>
  </si>
  <si>
    <t>00255A</t>
  </si>
  <si>
    <t>The Ohio State University</t>
  </si>
  <si>
    <t>Ohio State Buckeyes</t>
  </si>
  <si>
    <t>NCAA : Football Bowl Subdivision : Big Ten Conference : The Ohio State University Buckeyes</t>
  </si>
  <si>
    <t>BB0000</t>
  </si>
  <si>
    <t>666666</t>
  </si>
  <si>
    <t>PSU</t>
  </si>
  <si>
    <t>Penn State University</t>
  </si>
  <si>
    <t>Penn State Nittany Lions</t>
  </si>
  <si>
    <t>NCAA : Football Bowl Subdivision : Big Ten Conference : Penn State University Nittany Lions</t>
  </si>
  <si>
    <t>96BEE6</t>
  </si>
  <si>
    <t>093162</t>
  </si>
  <si>
    <t>MSU</t>
  </si>
  <si>
    <t>Michigan State University</t>
  </si>
  <si>
    <t>Michigan State Spartans</t>
  </si>
  <si>
    <t>NCAA : Football Bowl Subdivision : Big Ten Conference : Michigan State Spartans</t>
  </si>
  <si>
    <t>2F584F</t>
  </si>
  <si>
    <t>18453B</t>
  </si>
  <si>
    <t>MICH</t>
  </si>
  <si>
    <t>University of Michigan</t>
  </si>
  <si>
    <t>Michigan Wolverines</t>
  </si>
  <si>
    <t>NCAA : Football Bowl Subdivision : Big Ten Conference : University of Michigan Wolverines</t>
  </si>
  <si>
    <t>FFCB05</t>
  </si>
  <si>
    <t>00274C</t>
  </si>
  <si>
    <t>RUT</t>
  </si>
  <si>
    <t>Rutgers University</t>
  </si>
  <si>
    <t>Rutgers Scarlet Knights</t>
  </si>
  <si>
    <t>NCAA : Football Bowl Subdivision : Big Ten Conference : Rutgers University Scarlet Knights</t>
  </si>
  <si>
    <t>CC0033</t>
  </si>
  <si>
    <t>5F6A72</t>
  </si>
  <si>
    <t>MD</t>
  </si>
  <si>
    <t>University of Maryland</t>
  </si>
  <si>
    <t>Maryland Terrapins</t>
  </si>
  <si>
    <t>NCAA : Football Bowl Subdivision : Big Ten Conference : University of Maryland Terrapins</t>
  </si>
  <si>
    <t>FFD520</t>
  </si>
  <si>
    <t>IU</t>
  </si>
  <si>
    <t>Indiana University</t>
  </si>
  <si>
    <t>Indiana Hoosiers</t>
  </si>
  <si>
    <t>NCAA : Football Bowl Subdivision : Big Ten Conference : Indiana University Hoosiers</t>
  </si>
  <si>
    <t>EEEDEB</t>
  </si>
  <si>
    <t>WISC</t>
  </si>
  <si>
    <t>University of Wisconsin</t>
  </si>
  <si>
    <t>Wisconsin Badgers</t>
  </si>
  <si>
    <t>NCAA : Football Bowl Subdivision : Big Ten Conference : University of Wisconsin Badgers</t>
  </si>
  <si>
    <t>C5050C</t>
  </si>
  <si>
    <t>9B0000</t>
  </si>
  <si>
    <t>NW</t>
  </si>
  <si>
    <t>Northwestern University</t>
  </si>
  <si>
    <t>Northwestern Wildcats</t>
  </si>
  <si>
    <t>NCAA : Football Bowl Subdivision : Big Ten Conference : Northwestern University Wildcats</t>
  </si>
  <si>
    <t>603F90</t>
  </si>
  <si>
    <t>4E2A84</t>
  </si>
  <si>
    <t>PUR</t>
  </si>
  <si>
    <t>Purdue University</t>
  </si>
  <si>
    <t>Purdue Boilermakers</t>
  </si>
  <si>
    <t>NCAA : Football Bowl Subdivision : Big Ten Conference : Purdue University Boilermakers</t>
  </si>
  <si>
    <t>IOWA</t>
  </si>
  <si>
    <t>The University of Iowa</t>
  </si>
  <si>
    <t>Iowa Hawkeyes</t>
  </si>
  <si>
    <t>NCAA : Football Bowl Subdivision : Big Ten Conference : The University of Iowa Hawkeyes</t>
  </si>
  <si>
    <t>NEB</t>
  </si>
  <si>
    <t>University of Nebraska</t>
  </si>
  <si>
    <t>Nebraska Cornhuskers</t>
  </si>
  <si>
    <t>NCAA : Football Bowl Subdivision : Big Ten Conference : University of Nebraska Cornhuskers</t>
  </si>
  <si>
    <t>E41C38</t>
  </si>
  <si>
    <t>MINN</t>
  </si>
  <si>
    <t>University of Minnesota</t>
  </si>
  <si>
    <t>Minnesota Golden Gophers</t>
  </si>
  <si>
    <t>NCAA : Football Bowl Subdivision : Big Ten Conference : University of Minnesota Golden Gophers</t>
  </si>
  <si>
    <t>FFCC33</t>
  </si>
  <si>
    <t>7A0019</t>
  </si>
  <si>
    <t>ILL</t>
  </si>
  <si>
    <t>University of Illinois</t>
  </si>
  <si>
    <t>Illinois Fighting Illini</t>
  </si>
  <si>
    <t>NCAA : Football Bowl Subdivision : Big Ten Conference : University of Illinois Fighting Illini</t>
  </si>
  <si>
    <t>E84A27</t>
  </si>
  <si>
    <t>105</t>
  </si>
  <si>
    <t>C-USA</t>
  </si>
  <si>
    <t>Conference USA</t>
  </si>
  <si>
    <t>NCAA : Football Bowl Subdivision : Conference USA</t>
  </si>
  <si>
    <t>FA0F2E</t>
  </si>
  <si>
    <t>063567</t>
  </si>
  <si>
    <t>FAU</t>
  </si>
  <si>
    <t>Florida Atlantic University</t>
  </si>
  <si>
    <t>Florida Atlantic Owls</t>
  </si>
  <si>
    <t>NCAA : Football Bowl Subdivision : Conference USA : Florida Atlantic University Owls</t>
  </si>
  <si>
    <t>003366</t>
  </si>
  <si>
    <t>FIU</t>
  </si>
  <si>
    <t>Florida International University</t>
  </si>
  <si>
    <t>FIU Golden Panthers</t>
  </si>
  <si>
    <t>NCAA : Football Bowl Subdivision : Conference USA : Florida International University Golden Panthers</t>
  </si>
  <si>
    <t>B6862C</t>
  </si>
  <si>
    <t>081E3F</t>
  </si>
  <si>
    <t>MAR</t>
  </si>
  <si>
    <t>Marshall University</t>
  </si>
  <si>
    <t>Marshall University Thundering Herd</t>
  </si>
  <si>
    <t>NCAA : Football Bowl Subdivision : Conference USA : Marshall University Thundering Herd</t>
  </si>
  <si>
    <t>00B140</t>
  </si>
  <si>
    <t>WKU</t>
  </si>
  <si>
    <t>Western Kentucky University</t>
  </si>
  <si>
    <t>Western Kentucky Hilltoppers</t>
  </si>
  <si>
    <t>NCAA : Football Bowl Subdivision : Conference USA : Western Kentucky University Hilltoppers</t>
  </si>
  <si>
    <t>1E1E1E</t>
  </si>
  <si>
    <t>A2A4A3</t>
  </si>
  <si>
    <t>MTSU</t>
  </si>
  <si>
    <t>Middle Tennessee State University</t>
  </si>
  <si>
    <t>Middle Tennessee Blue Raiders</t>
  </si>
  <si>
    <t>NCAA : Football Bowl Subdivision : Conference USA : Middle Tennessee State University Blue Raiders</t>
  </si>
  <si>
    <t>0066CC</t>
  </si>
  <si>
    <t>69B3E7</t>
  </si>
  <si>
    <t>ODU</t>
  </si>
  <si>
    <t>Old Dominion University</t>
  </si>
  <si>
    <t>Old Dominion Monarchs</t>
  </si>
  <si>
    <t>NCAA : Football Bowl Subdivision : Conference USA : Old Dominion University Monarchs</t>
  </si>
  <si>
    <t>92C1E9</t>
  </si>
  <si>
    <t>CHAR</t>
  </si>
  <si>
    <t>University of North Carolina at Charlotte</t>
  </si>
  <si>
    <t>Charlotte 49ers</t>
  </si>
  <si>
    <t>NCAA : Football Bowl Subdivision : Conference USA : University of North Carolina at Charlotte 49ers</t>
  </si>
  <si>
    <t>046A38</t>
  </si>
  <si>
    <t>UNT</t>
  </si>
  <si>
    <t>University of North Texas</t>
  </si>
  <si>
    <t>North Texas Mean Green</t>
  </si>
  <si>
    <t>NCAA : Football Bowl Subdivision : Conference USA : University of North Texas Mean Green</t>
  </si>
  <si>
    <t>00853E</t>
  </si>
  <si>
    <t>UAB</t>
  </si>
  <si>
    <t>University of Alabama Birmingham</t>
  </si>
  <si>
    <t>UAB Blazers</t>
  </si>
  <si>
    <t>NCAA : Football Bowl Subdivision : Conference USA : University of Alabama Birmingham Blazers</t>
  </si>
  <si>
    <t>CC8A00</t>
  </si>
  <si>
    <t>006341</t>
  </si>
  <si>
    <t>USM</t>
  </si>
  <si>
    <t>University of Southern Mississippi</t>
  </si>
  <si>
    <t>Southern Miss Golden Eagles</t>
  </si>
  <si>
    <t>NCAA : Football Bowl Subdivision : Conference USA : University of Southern Mississippi Golden Eagles</t>
  </si>
  <si>
    <t>FFAB00</t>
  </si>
  <si>
    <t>LTU</t>
  </si>
  <si>
    <t>Louisiana Tech University</t>
  </si>
  <si>
    <t>Louisiana Tech Bulldogs</t>
  </si>
  <si>
    <t>NCAA : Football Bowl Subdivision : Conference USA : Louisiana Tech University Bulldogs</t>
  </si>
  <si>
    <t>E31B23</t>
  </si>
  <si>
    <t>002F8B</t>
  </si>
  <si>
    <t>UTSA</t>
  </si>
  <si>
    <t>University of Texas at San Antonio</t>
  </si>
  <si>
    <t>UTSA Roadrunners</t>
  </si>
  <si>
    <t>NCAA : Football Bowl Subdivision : Conference USA : University of Texas at San Antonio Roadrunners</t>
  </si>
  <si>
    <t>F15A22</t>
  </si>
  <si>
    <t>63727A</t>
  </si>
  <si>
    <t>RICE</t>
  </si>
  <si>
    <t>Rice University</t>
  </si>
  <si>
    <t>Rice Owls</t>
  </si>
  <si>
    <t>NCAA : Football Bowl Subdivision : Conference USA : Rice University Owls</t>
  </si>
  <si>
    <t>334D7C</t>
  </si>
  <si>
    <t>828282</t>
  </si>
  <si>
    <t>C1C6C8</t>
  </si>
  <si>
    <t>2022005</t>
  </si>
  <si>
    <t>Suns</t>
  </si>
  <si>
    <t>Phoenix Suns</t>
  </si>
  <si>
    <t>National Basketball Association : Western Conference : Pacific Division : Phoenix Suns</t>
  </si>
  <si>
    <t>E56020</t>
  </si>
  <si>
    <t>UTEP</t>
  </si>
  <si>
    <t>University of Texas at El Paso</t>
  </si>
  <si>
    <t>UTEP Miners</t>
  </si>
  <si>
    <t>NCAA : Football Bowl Subdivision : Conference USA : University of Texas at El Paso Miners</t>
  </si>
  <si>
    <t>FF8200</t>
  </si>
  <si>
    <t>2023001</t>
  </si>
  <si>
    <t>Rockets</t>
  </si>
  <si>
    <t>Houston Rockets</t>
  </si>
  <si>
    <t>National Basketball Association : Western Conference : Southwest Division : Houston Rockets</t>
  </si>
  <si>
    <t>2023002</t>
  </si>
  <si>
    <t>NOP</t>
  </si>
  <si>
    <t>Pelicans</t>
  </si>
  <si>
    <t>New Orleans Pelicans</t>
  </si>
  <si>
    <t>National Basketball Association : Western Conference : Southwest Division : New Orleans Pelicans</t>
  </si>
  <si>
    <t>2023003</t>
  </si>
  <si>
    <t>SAS</t>
  </si>
  <si>
    <t>Spurs</t>
  </si>
  <si>
    <t>San Antonio Spurs</t>
  </si>
  <si>
    <t>National Basketball Association : Western Conference : Southwest Division : San Antonio Spurs</t>
  </si>
  <si>
    <t>2023004</t>
  </si>
  <si>
    <t>Mavericks</t>
  </si>
  <si>
    <t>Dallas Mavericks</t>
  </si>
  <si>
    <t>National Basketball Association : Western Conference : Southwest Division : Dallas Mavericks</t>
  </si>
  <si>
    <t>00538C</t>
  </si>
  <si>
    <t>UML</t>
  </si>
  <si>
    <t>University of Massachusetts Lowell</t>
  </si>
  <si>
    <t>UMass Lowell River Hawks</t>
  </si>
  <si>
    <t>NCAA : Men's Division I College Basketball : America East Conference : UMass Lowell River Hawks</t>
  </si>
  <si>
    <t>B8C4CA</t>
  </si>
  <si>
    <t>UNH</t>
  </si>
  <si>
    <t>University of New Hampshire</t>
  </si>
  <si>
    <t>UNH Wildcats</t>
  </si>
  <si>
    <t>NCAA : Men's Division I College Basketball : America East Conference : UNH Wildcats</t>
  </si>
  <si>
    <t>364b68</t>
  </si>
  <si>
    <t>BBBCBC</t>
  </si>
  <si>
    <t>002B5E</t>
  </si>
  <si>
    <t>UM</t>
  </si>
  <si>
    <t>University of Maine</t>
  </si>
  <si>
    <t>Maine Black Bears</t>
  </si>
  <si>
    <t>NCAA : Men's Division I College Basketball : America East Conference : University of Maine Black Bears</t>
  </si>
  <si>
    <t>9ec2e6</t>
  </si>
  <si>
    <t>AB0634</t>
  </si>
  <si>
    <t>BU</t>
  </si>
  <si>
    <t>Binghamton University</t>
  </si>
  <si>
    <t>Binghamton Bearcats</t>
  </si>
  <si>
    <t>NCAA : Men's Division I College Basketball : America East Conference : Binghamton University Bearcats</t>
  </si>
  <si>
    <t>169B62</t>
  </si>
  <si>
    <t>005A43</t>
  </si>
  <si>
    <t>106</t>
  </si>
  <si>
    <t>Independents</t>
  </si>
  <si>
    <t>FBS Independents</t>
  </si>
  <si>
    <t>BF0D3E</t>
  </si>
  <si>
    <t>NCAA : Football Bowl Subdivision : FBS Independents</t>
  </si>
  <si>
    <t>006198</t>
  </si>
  <si>
    <t>NCAA: Men's Division I College Basketball : American Athletic Conference</t>
  </si>
  <si>
    <t>2023005</t>
  </si>
  <si>
    <t>Grizzlies</t>
  </si>
  <si>
    <t>Memphis Grizzlies</t>
  </si>
  <si>
    <t>National Basketball Association : Western Conference : Southwest Division : Memphis Grizzlies</t>
  </si>
  <si>
    <t>6189B9</t>
  </si>
  <si>
    <t>00285E</t>
  </si>
  <si>
    <t>LIB</t>
  </si>
  <si>
    <t>Liberty University</t>
  </si>
  <si>
    <t>Liberty Flames</t>
  </si>
  <si>
    <t>NCAA: Football Bowl Subdivision : Independent : Liberty University Flames</t>
  </si>
  <si>
    <t>9A0000</t>
  </si>
  <si>
    <t>2010001</t>
  </si>
  <si>
    <t>EAST</t>
  </si>
  <si>
    <t>East All-Stars</t>
  </si>
  <si>
    <t>National Basketball Association : Eastern Conference : East All-Stars</t>
  </si>
  <si>
    <t>345596</t>
  </si>
  <si>
    <t>09244D</t>
  </si>
  <si>
    <t>2020001</t>
  </si>
  <si>
    <t>WEST</t>
  </si>
  <si>
    <t>West All-Stars</t>
  </si>
  <si>
    <t>West All-Star</t>
  </si>
  <si>
    <t>National Basketball Association : Western Conference : West All-Stars</t>
  </si>
  <si>
    <t>UMASS</t>
  </si>
  <si>
    <t>University of Massachusetts</t>
  </si>
  <si>
    <t>UMass Minutemen</t>
  </si>
  <si>
    <t>NCAA : Football Bowl Subdivision : FBS Independents : University of Massachusetts Minutemen</t>
  </si>
  <si>
    <t>971B2F</t>
  </si>
  <si>
    <t>FANZ</t>
  </si>
  <si>
    <t>NCAA : Men's Division I College Basketball : American Athletic Conference : Cincinnati Bearcats</t>
  </si>
  <si>
    <t>FanChain Token</t>
  </si>
  <si>
    <t>FANZ Token</t>
  </si>
  <si>
    <t>222222</t>
  </si>
  <si>
    <t>572932</t>
  </si>
  <si>
    <t>ARMY</t>
  </si>
  <si>
    <t>Military Academy</t>
  </si>
  <si>
    <t>Army Black Knights</t>
  </si>
  <si>
    <t>NCAA : Football Bowl Subdivision : FBS Independents : United States Military Academy Black Knights</t>
  </si>
  <si>
    <t>D4BF91</t>
  </si>
  <si>
    <t>NCAA : Men's Division I College Basketball : American Athletic Conference : University of Houston Cougars</t>
  </si>
  <si>
    <t>FFD530</t>
  </si>
  <si>
    <t>WICH</t>
  </si>
  <si>
    <t>Wichita State University</t>
  </si>
  <si>
    <t>Wichita State Shockers</t>
  </si>
  <si>
    <t>NCAA : Men's Division I College Basketball : American Athletic Conference : Wichita State University Shockers</t>
  </si>
  <si>
    <t>University of Tulsa</t>
  </si>
  <si>
    <t>NCAA : Men's Division I College Basketball : American Athletic Conference : University of Tulsa Golden Hurricane</t>
  </si>
  <si>
    <t>NCAA : Men's Division I College Basketball : American Athletic Conference : University of Memphis Tigers</t>
  </si>
  <si>
    <t>NCAA : Men's Division I College Basketball : American Athletic Conference : University of Central Florida Knights</t>
  </si>
  <si>
    <t>NMSU</t>
  </si>
  <si>
    <t>New Mexico State University</t>
  </si>
  <si>
    <t>New Mexico State Aggies</t>
  </si>
  <si>
    <t>NCAA : Football Bowl Subdivision : Independent : New Mexico State University Aggies</t>
  </si>
  <si>
    <t>923554</t>
  </si>
  <si>
    <t>861F41</t>
  </si>
  <si>
    <t>NCAA : Men's Division I College Basketball : American Athletic Conference : Temple University Owls</t>
  </si>
  <si>
    <t>Regions / Leagues / Tournaments</t>
  </si>
  <si>
    <t>Regional League Name</t>
  </si>
  <si>
    <t>97999B</t>
  </si>
  <si>
    <t>Generic League Name</t>
  </si>
  <si>
    <t>9</t>
  </si>
  <si>
    <t>FIFA</t>
  </si>
  <si>
    <t>ND</t>
  </si>
  <si>
    <t>University of Notre Dame</t>
  </si>
  <si>
    <t>Notre Dame Fighting Irish</t>
  </si>
  <si>
    <t>NCAA : Football Bowl Subdivision : FBS Independents : University of Notre Dame Fighting Irish</t>
  </si>
  <si>
    <t>NCAA : Men's Division I College Basketball : American Athletic Conference : University of Connecticut Huskies</t>
  </si>
  <si>
    <t>C99700</t>
  </si>
  <si>
    <t>1A649C</t>
  </si>
  <si>
    <t>005391</t>
  </si>
  <si>
    <t>soccer</t>
  </si>
  <si>
    <t>e982</t>
  </si>
  <si>
    <t>UEFA</t>
  </si>
  <si>
    <t>Union of European Football Associations</t>
  </si>
  <si>
    <t>FIFA : UEFA</t>
  </si>
  <si>
    <t>E6273D</t>
  </si>
  <si>
    <t>0C0AFF</t>
  </si>
  <si>
    <t>EEC10F</t>
  </si>
  <si>
    <t>500</t>
  </si>
  <si>
    <t>WC</t>
  </si>
  <si>
    <t>FIFA World Cup</t>
  </si>
  <si>
    <t>World Cup</t>
  </si>
  <si>
    <t>FIFA : World Cup</t>
  </si>
  <si>
    <t>LIGA</t>
  </si>
  <si>
    <t>La Liga</t>
  </si>
  <si>
    <t>Spanish Liga</t>
  </si>
  <si>
    <t>FIFA : UEFA : Spanish La Liga</t>
  </si>
  <si>
    <t>E4251F</t>
  </si>
  <si>
    <t>EE7C1B</t>
  </si>
  <si>
    <t>FFE508</t>
  </si>
  <si>
    <t>EPL</t>
  </si>
  <si>
    <t>Barclay's English Premier League</t>
  </si>
  <si>
    <t>English Premier League</t>
  </si>
  <si>
    <t>FIFA : UEFA : Barclay's English Premier League</t>
  </si>
  <si>
    <t>724d77</t>
  </si>
  <si>
    <t>36003C</t>
  </si>
  <si>
    <t>FF005B</t>
  </si>
  <si>
    <t>BUN</t>
  </si>
  <si>
    <t>Bundesliga</t>
  </si>
  <si>
    <t>German Bundesliga</t>
  </si>
  <si>
    <t>FIFA : UEFA : German Bundesliga</t>
  </si>
  <si>
    <t>D3000E</t>
  </si>
  <si>
    <t>SERIE</t>
  </si>
  <si>
    <t>Serie A</t>
  </si>
  <si>
    <t>Italian Serie A</t>
  </si>
  <si>
    <t>FIFA : UEFA : Italian Serie A</t>
  </si>
  <si>
    <t>07A050</t>
  </si>
  <si>
    <t>D50E09</t>
  </si>
  <si>
    <t>PRI</t>
  </si>
  <si>
    <t>Primeira Liga</t>
  </si>
  <si>
    <t>Portuguese Primeira Liga</t>
  </si>
  <si>
    <t>FIFA : UEFA : Portuguese Premeira Liga</t>
  </si>
  <si>
    <t>D3E503</t>
  </si>
  <si>
    <t>D9030D</t>
  </si>
  <si>
    <t>LIGUE</t>
  </si>
  <si>
    <t>Ligue 1</t>
  </si>
  <si>
    <t>French Ligue 1</t>
  </si>
  <si>
    <t>FIFA : UEFA : French Ligue 1</t>
  </si>
  <si>
    <t>DAE01E</t>
  </si>
  <si>
    <t>EC161E</t>
  </si>
  <si>
    <t>0A1D3C</t>
  </si>
  <si>
    <t>107</t>
  </si>
  <si>
    <t>UPL</t>
  </si>
  <si>
    <t>Ukrainian Premier League</t>
  </si>
  <si>
    <t>FIFA : UEFA : Ukrainian Premier League</t>
  </si>
  <si>
    <t>0091C7</t>
  </si>
  <si>
    <t>FBDF14</t>
  </si>
  <si>
    <t>0051B9</t>
  </si>
  <si>
    <t>108</t>
  </si>
  <si>
    <t>RPL</t>
  </si>
  <si>
    <t>Russian Premier League</t>
  </si>
  <si>
    <t>FIFA : UEFA : Russian Premier League</t>
  </si>
  <si>
    <t>EE3638</t>
  </si>
  <si>
    <t>0180C4</t>
  </si>
  <si>
    <t>109</t>
  </si>
  <si>
    <t>ERE</t>
  </si>
  <si>
    <t>Eredivisie</t>
  </si>
  <si>
    <t>Dutch First Division</t>
  </si>
  <si>
    <t>FIFA : UEFA : Eredivisie, Dutch First Division</t>
  </si>
  <si>
    <t>E61B46</t>
  </si>
  <si>
    <t>002A61</t>
  </si>
  <si>
    <t>110</t>
  </si>
  <si>
    <t>SUP</t>
  </si>
  <si>
    <t>Süper Lig</t>
  </si>
  <si>
    <t>Turkish Super League</t>
  </si>
  <si>
    <t>FIFA : UEFA : Süper Lig, Turkish Super League</t>
  </si>
  <si>
    <t>DC222D</t>
  </si>
  <si>
    <t>111</t>
  </si>
  <si>
    <t>JUP</t>
  </si>
  <si>
    <t>Jupiler Pro League</t>
  </si>
  <si>
    <t>Belgian First Division A</t>
  </si>
  <si>
    <t>FIFA : UEFA : Jupiler Pro League, Belgian First Division A</t>
  </si>
  <si>
    <t>D12136</t>
  </si>
  <si>
    <t>CAC5CB</t>
  </si>
  <si>
    <t>112</t>
  </si>
  <si>
    <t>GRE</t>
  </si>
  <si>
    <t>Superleague Greece</t>
  </si>
  <si>
    <t>Greek Super League</t>
  </si>
  <si>
    <t>FIFA : UEFA : Souroti Superleague Greece</t>
  </si>
  <si>
    <t>00A3DC</t>
  </si>
  <si>
    <t>18365C</t>
  </si>
  <si>
    <t>113</t>
  </si>
  <si>
    <t>SWI</t>
  </si>
  <si>
    <t>Raiffeisen Super League</t>
  </si>
  <si>
    <t>Swiss Super League</t>
  </si>
  <si>
    <t>FIFA : UEFA : Raiffeisen Swiss Super League</t>
  </si>
  <si>
    <t>E85A10</t>
  </si>
  <si>
    <t>E3131A</t>
  </si>
  <si>
    <t>3D3C3F</t>
  </si>
  <si>
    <t>114</t>
  </si>
  <si>
    <t>CYP</t>
  </si>
  <si>
    <t>Cyta Championship</t>
  </si>
  <si>
    <t>Cypriot First Division</t>
  </si>
  <si>
    <t>FIFA : UEFA : Cyta Cypriot First Division</t>
  </si>
  <si>
    <t>7B9935</t>
  </si>
  <si>
    <t>C98244</t>
  </si>
  <si>
    <t>115</t>
  </si>
  <si>
    <t>DAN</t>
  </si>
  <si>
    <t>Alka Superliga</t>
  </si>
  <si>
    <t>Danish Superliga</t>
  </si>
  <si>
    <t>FIFA : UEFA : Alka Danish Superliga</t>
  </si>
  <si>
    <t>EA6A09</t>
  </si>
  <si>
    <t>484B4F</t>
  </si>
  <si>
    <t>116</t>
  </si>
  <si>
    <t>ALB</t>
  </si>
  <si>
    <t>Kategoria Superiore</t>
  </si>
  <si>
    <t>Albanian Superliga</t>
  </si>
  <si>
    <t>FIFA : UEFA : Kategoria Superiore, Albania</t>
  </si>
  <si>
    <t>FE0D00</t>
  </si>
  <si>
    <t>117</t>
  </si>
  <si>
    <t>AND</t>
  </si>
  <si>
    <t>Lliga Nacional de Fútbol</t>
  </si>
  <si>
    <t>Primera Divisió, Andorra</t>
  </si>
  <si>
    <t>FIFA : UEFA : Lliga Nacional de Fútbol, Andorra</t>
  </si>
  <si>
    <t>FDDF00</t>
  </si>
  <si>
    <t>0018A7</t>
  </si>
  <si>
    <t>D00F39</t>
  </si>
  <si>
    <t>118</t>
  </si>
  <si>
    <t>AFB</t>
  </si>
  <si>
    <t>Austrian Football Bundesliga</t>
  </si>
  <si>
    <t>FIFA : UEFA : Austrian Football Bundesliga</t>
  </si>
  <si>
    <t>E2001B</t>
  </si>
  <si>
    <t>119</t>
  </si>
  <si>
    <t>AZE</t>
  </si>
  <si>
    <t xml:space="preserve">Topaz Premyer Liqasi </t>
  </si>
  <si>
    <t>Azerbaijan Premier League</t>
  </si>
  <si>
    <t>FIFA : UEFA : Topaz Premyer Liqasi, Azerbaijan</t>
  </si>
  <si>
    <t>E61C2F</t>
  </si>
  <si>
    <t>120</t>
  </si>
  <si>
    <t>BRS</t>
  </si>
  <si>
    <t>Vysheyshaya Liga</t>
  </si>
  <si>
    <t>Belarusian Premier League</t>
  </si>
  <si>
    <t>FIFA : UEFA : Vysheyshaya Liga, Belarus</t>
  </si>
  <si>
    <t>79D72E</t>
  </si>
  <si>
    <t>104D37</t>
  </si>
  <si>
    <t>121</t>
  </si>
  <si>
    <t>L12</t>
  </si>
  <si>
    <t>Liga 12</t>
  </si>
  <si>
    <t>BH Telecom Premier League of Bosnia and Herzegovina</t>
  </si>
  <si>
    <t>FIFA : UEFA : BH Telecom Premier League of Bosnia and Herzegovina</t>
  </si>
  <si>
    <t>F58634</t>
  </si>
  <si>
    <t>353F81</t>
  </si>
  <si>
    <t>122</t>
  </si>
  <si>
    <t>BUL</t>
  </si>
  <si>
    <t>First Professional Football League</t>
  </si>
  <si>
    <t>First Professional Football League, Bulgaria</t>
  </si>
  <si>
    <t>FIFA : UEFA : First Professional Football League, Bulgaria</t>
  </si>
  <si>
    <t>917014</t>
  </si>
  <si>
    <t>B9B8B5</t>
  </si>
  <si>
    <t>123</t>
  </si>
  <si>
    <t>CRO</t>
  </si>
  <si>
    <t>Hrvatski Telekom Prva Liga</t>
  </si>
  <si>
    <t>Croatian First Football League</t>
  </si>
  <si>
    <t>FIFA : UEFA : Croatian First Football League, Croatia</t>
  </si>
  <si>
    <t>EB008C</t>
  </si>
  <si>
    <t>124</t>
  </si>
  <si>
    <t>CZE</t>
  </si>
  <si>
    <t>HET Liga</t>
  </si>
  <si>
    <t>Czech First League</t>
  </si>
  <si>
    <t>FIFA : UEFA : Czech First League, Czech Republic</t>
  </si>
  <si>
    <t>F44323</t>
  </si>
  <si>
    <t>01215B</t>
  </si>
  <si>
    <t>125</t>
  </si>
  <si>
    <t>EST</t>
  </si>
  <si>
    <t>A. Le Coq Premium Liiga</t>
  </si>
  <si>
    <t>Meistriliiga</t>
  </si>
  <si>
    <t>FIFA : UEFA : Meistriliiga, Estonia</t>
  </si>
  <si>
    <t>C70000</t>
  </si>
  <si>
    <t>126</t>
  </si>
  <si>
    <t>FIPL</t>
  </si>
  <si>
    <t>Faroe Islands Premier League</t>
  </si>
  <si>
    <t>FIFA : UEFA : Faroe Islands Premier League</t>
  </si>
  <si>
    <t>08BA05</t>
  </si>
  <si>
    <t>127</t>
  </si>
  <si>
    <t>VEI</t>
  </si>
  <si>
    <t>Veikkausliiga</t>
  </si>
  <si>
    <t>Veikkausliiga, Finland</t>
  </si>
  <si>
    <t>FIFA : UEFA : Veikkausliiga, Finland</t>
  </si>
  <si>
    <t>E2001C</t>
  </si>
  <si>
    <t>031B72</t>
  </si>
  <si>
    <t>128</t>
  </si>
  <si>
    <t>MAC</t>
  </si>
  <si>
    <t>Macedonian First Football League</t>
  </si>
  <si>
    <t>Macedonian First League</t>
  </si>
  <si>
    <t>FIFA : UEFA : Macedonian First League</t>
  </si>
  <si>
    <t>F6BF20</t>
  </si>
  <si>
    <t>E33F2A</t>
  </si>
  <si>
    <t>129</t>
  </si>
  <si>
    <t>GA</t>
  </si>
  <si>
    <t>Erovnuli Liga</t>
  </si>
  <si>
    <t>Erovnuli Liga, Republic of Georgia</t>
  </si>
  <si>
    <t>FIFA : UEFA : Erovnuli Liga, Republic of Georgia</t>
  </si>
  <si>
    <t>3F4996</t>
  </si>
  <si>
    <t>2A358A</t>
  </si>
  <si>
    <t>130</t>
  </si>
  <si>
    <t>GPD</t>
  </si>
  <si>
    <t>Gibraltar Premier Division</t>
  </si>
  <si>
    <t>FIFA : UEFA : Gibraltar Premier Division</t>
  </si>
  <si>
    <t>D40100</t>
  </si>
  <si>
    <t>EBBE05</t>
  </si>
  <si>
    <t>131</t>
  </si>
  <si>
    <t>HUN</t>
  </si>
  <si>
    <t>Nemzeti Bajnokság</t>
  </si>
  <si>
    <t>OTP Bank Liga</t>
  </si>
  <si>
    <t>FIFA : UEFA : Nemzeti Bajnokság, OTP Bank Liga, Hungary</t>
  </si>
  <si>
    <t>63B32E</t>
  </si>
  <si>
    <t>01684D</t>
  </si>
  <si>
    <t>132</t>
  </si>
  <si>
    <t>ICE</t>
  </si>
  <si>
    <t>Úrvalsdeild karla</t>
  </si>
  <si>
    <t>Icelandic Premier Division</t>
  </si>
  <si>
    <t>FIFA : UEFA : Úrvalsdeild karla, Iceland</t>
  </si>
  <si>
    <t>0164B2</t>
  </si>
  <si>
    <t>ED3942</t>
  </si>
  <si>
    <t>133</t>
  </si>
  <si>
    <t>ISR</t>
  </si>
  <si>
    <t>Ligat Winner</t>
  </si>
  <si>
    <t>Israeli Premier League</t>
  </si>
  <si>
    <t>FIFA : UEFA : Israeli Premier League</t>
  </si>
  <si>
    <t>E01B22</t>
  </si>
  <si>
    <t>134</t>
  </si>
  <si>
    <t>KAZ</t>
  </si>
  <si>
    <t>Kazakh Premier League</t>
  </si>
  <si>
    <t>FIFA : UEFA : Kazakh Premier League</t>
  </si>
  <si>
    <t>FEC919</t>
  </si>
  <si>
    <t>274485</t>
  </si>
  <si>
    <t>135</t>
  </si>
  <si>
    <t>KOS</t>
  </si>
  <si>
    <t>Vala Superleague of Kosovo</t>
  </si>
  <si>
    <t>Football Superleague of Kosovo</t>
  </si>
  <si>
    <t>FIFA : UEFA : Vala Superleague of Kosovo</t>
  </si>
  <si>
    <t>E01509</t>
  </si>
  <si>
    <t>136</t>
  </si>
  <si>
    <t>LAT</t>
  </si>
  <si>
    <t>Latvian Higher League</t>
  </si>
  <si>
    <t>FIFA : UEFA : Latvian Higher League</t>
  </si>
  <si>
    <t>DDB974</t>
  </si>
  <si>
    <t>711F1E</t>
  </si>
  <si>
    <t>137</t>
  </si>
  <si>
    <t>LFC</t>
  </si>
  <si>
    <t>Liechtenstein Football Cup</t>
  </si>
  <si>
    <t>FIFA : UEFA : Liechtenstein Football Cup</t>
  </si>
  <si>
    <t>0060AA</t>
  </si>
  <si>
    <t>138</t>
  </si>
  <si>
    <t>LYGA</t>
  </si>
  <si>
    <t>A Lyga</t>
  </si>
  <si>
    <t>Lithuanian A Lyga</t>
  </si>
  <si>
    <t>FIFA : UEFA : A Lyga, Lithuanian Top Division</t>
  </si>
  <si>
    <t>7BA13D</t>
  </si>
  <si>
    <t>344D1F</t>
  </si>
  <si>
    <t>139</t>
  </si>
  <si>
    <t>LUX</t>
  </si>
  <si>
    <t>National Division</t>
  </si>
  <si>
    <t>Luxembourg National Division</t>
  </si>
  <si>
    <t>FIFA : UEFA : Luxembourg National Division</t>
  </si>
  <si>
    <t>DE070B</t>
  </si>
  <si>
    <t>0A06E4</t>
  </si>
  <si>
    <t>140</t>
  </si>
  <si>
    <t>MAL</t>
  </si>
  <si>
    <t>BOV Premier League</t>
  </si>
  <si>
    <t>Maltese Premier League</t>
  </si>
  <si>
    <t>FIFA : UEFA : BOV Premier League, Malta</t>
  </si>
  <si>
    <t>930058</t>
  </si>
  <si>
    <t>211F1D</t>
  </si>
  <si>
    <t>141</t>
  </si>
  <si>
    <t>MOL</t>
  </si>
  <si>
    <t>Moldovan National Division</t>
  </si>
  <si>
    <t>FIFA : UEFA : Moldovan National Division</t>
  </si>
  <si>
    <t>FDD204</t>
  </si>
  <si>
    <t>1E4BA1</t>
  </si>
  <si>
    <t>CC202F</t>
  </si>
  <si>
    <t>142</t>
  </si>
  <si>
    <t>NIFL</t>
  </si>
  <si>
    <t>NIFL Premiership</t>
  </si>
  <si>
    <t>Danske Bank Premiership</t>
  </si>
  <si>
    <t>FIFA : UEFA : Northern Ireland Football League Premiership</t>
  </si>
  <si>
    <t>00AAE6</t>
  </si>
  <si>
    <t>014867</t>
  </si>
  <si>
    <t>143</t>
  </si>
  <si>
    <t>ELIT</t>
  </si>
  <si>
    <t>Eliteserien</t>
  </si>
  <si>
    <t>Eliteserien, Norway</t>
  </si>
  <si>
    <t>FIFA : UEFA : Eliteserien, Norwegian Premier League</t>
  </si>
  <si>
    <t>00AEE9</t>
  </si>
  <si>
    <t>102342</t>
  </si>
  <si>
    <t>144</t>
  </si>
  <si>
    <t>EKS</t>
  </si>
  <si>
    <t>Ekstraklasa</t>
  </si>
  <si>
    <t>Ekstraklasa, Poland</t>
  </si>
  <si>
    <t>FIFA : UEFA : Ekstraklasa, Polish Premier League</t>
  </si>
  <si>
    <t>009BD6</t>
  </si>
  <si>
    <t>41484A</t>
  </si>
  <si>
    <t>145</t>
  </si>
  <si>
    <t>LIPD</t>
  </si>
  <si>
    <t>SSE Airtricity League Premier Division</t>
  </si>
  <si>
    <t>League of Ireland Premier Division</t>
  </si>
  <si>
    <t>FIFA : UEFA : SSE Airtricity League Premier Division, Ireland</t>
  </si>
  <si>
    <t>6DB33E</t>
  </si>
  <si>
    <t>024E2E</t>
  </si>
  <si>
    <t>146</t>
  </si>
  <si>
    <t>ROM</t>
  </si>
  <si>
    <t>Liga 1 Betano</t>
  </si>
  <si>
    <t>Liga 1, Romania</t>
  </si>
  <si>
    <t>FIFA : UEFA : Liga 1 Betano, Romania</t>
  </si>
  <si>
    <t>EF4D21</t>
  </si>
  <si>
    <t>EE1C24</t>
  </si>
  <si>
    <t>FFCA05</t>
  </si>
  <si>
    <t>147</t>
  </si>
  <si>
    <t>CSC</t>
  </si>
  <si>
    <t>Campionato Sammarinese di Calcio</t>
  </si>
  <si>
    <t>Sammarinese Football Championship</t>
  </si>
  <si>
    <t>FIFA : UEFA : Sammarinese Football Championship</t>
  </si>
  <si>
    <t>0182C5</t>
  </si>
  <si>
    <t>FABC00</t>
  </si>
  <si>
    <t>148</t>
  </si>
  <si>
    <t>SPL</t>
  </si>
  <si>
    <t>Scottish Premier League</t>
  </si>
  <si>
    <t>FIFA : UEFA : Scottish Premier League</t>
  </si>
  <si>
    <t>D4A62B</t>
  </si>
  <si>
    <t>2C3D63</t>
  </si>
  <si>
    <t>149</t>
  </si>
  <si>
    <t>SER</t>
  </si>
  <si>
    <t xml:space="preserve">Serbian SuperLiga </t>
  </si>
  <si>
    <t>Serbian SuperLiga</t>
  </si>
  <si>
    <t>FIFA : UEFA : Serbian SuperLiga</t>
  </si>
  <si>
    <t>FFC420</t>
  </si>
  <si>
    <t>EF1B25</t>
  </si>
  <si>
    <t>150</t>
  </si>
  <si>
    <t>SSL</t>
  </si>
  <si>
    <t>Fortuna Liga</t>
  </si>
  <si>
    <t>Slovakia Super Liga</t>
  </si>
  <si>
    <t>FIFA : UEFA : Fortuna Liga, Slovakia Super Liga</t>
  </si>
  <si>
    <t>FEDD00</t>
  </si>
  <si>
    <t>151</t>
  </si>
  <si>
    <t>SLOV</t>
  </si>
  <si>
    <t>Prva liga Telekom Slovenije</t>
  </si>
  <si>
    <t>Slovenian First Football League</t>
  </si>
  <si>
    <t>FIFA : UEFA : Prva liga Telekom Slovenije, Slovenia</t>
  </si>
  <si>
    <t>42A8DF</t>
  </si>
  <si>
    <t>1078BD</t>
  </si>
  <si>
    <t>152</t>
  </si>
  <si>
    <t>SWE</t>
  </si>
  <si>
    <t>Allsvenskan</t>
  </si>
  <si>
    <t xml:space="preserve">The All-Swedish </t>
  </si>
  <si>
    <t>FIFA : UEFA : Allsvenskan, Swedish Premier League</t>
  </si>
  <si>
    <t>FEC10D</t>
  </si>
  <si>
    <t>273C72</t>
  </si>
  <si>
    <t>153</t>
  </si>
  <si>
    <t>WPL</t>
  </si>
  <si>
    <t>Welsh Premier League</t>
  </si>
  <si>
    <t>FIFA : UEFA : Welsh Premier League</t>
  </si>
  <si>
    <t>E01721</t>
  </si>
  <si>
    <t>160</t>
  </si>
  <si>
    <t>CSF</t>
  </si>
  <si>
    <t>CONMEBOL</t>
  </si>
  <si>
    <t>Confederación Sudamericana de Fútbol</t>
  </si>
  <si>
    <t>FIFA : CONMEBOL</t>
  </si>
  <si>
    <t>84B8E3</t>
  </si>
  <si>
    <t>005BA5</t>
  </si>
  <si>
    <t>161</t>
  </si>
  <si>
    <t>ARG</t>
  </si>
  <si>
    <t>Superliga Argentina</t>
  </si>
  <si>
    <t>Argentine Primera División</t>
  </si>
  <si>
    <t>FIFA : CONMEBOL : Superliga Argentina</t>
  </si>
  <si>
    <t>3562A7</t>
  </si>
  <si>
    <t>1F509D</t>
  </si>
  <si>
    <t>562783</t>
  </si>
  <si>
    <t>162</t>
  </si>
  <si>
    <t>BOL</t>
  </si>
  <si>
    <t>Liga de Fútbol Profesional Boliviano</t>
  </si>
  <si>
    <t>Bolivian Primera División</t>
  </si>
  <si>
    <t>FIFA : CONMEBOL : Liga de Fútbol Profesional Boliviano</t>
  </si>
  <si>
    <t>009845</t>
  </si>
  <si>
    <t>FEED01</t>
  </si>
  <si>
    <t>E42D23</t>
  </si>
  <si>
    <t>163</t>
  </si>
  <si>
    <t>BRA</t>
  </si>
  <si>
    <t>Campeonato Brasileiro Série A</t>
  </si>
  <si>
    <t>Brazilian Championship Series A</t>
  </si>
  <si>
    <t>FIFA : CONMEBOL : Campeonato Brasileiro Série A</t>
  </si>
  <si>
    <t>F9C230</t>
  </si>
  <si>
    <t>1E589A</t>
  </si>
  <si>
    <t>1AA34D</t>
  </si>
  <si>
    <t>164</t>
  </si>
  <si>
    <t>Primera División</t>
  </si>
  <si>
    <t>Chilean Primera División</t>
  </si>
  <si>
    <t>FIFA : CONMEBOL : Primera División, Chile</t>
  </si>
  <si>
    <t>ED1C2E</t>
  </si>
  <si>
    <t>014F8E</t>
  </si>
  <si>
    <t>B9BBC2</t>
  </si>
  <si>
    <t>165</t>
  </si>
  <si>
    <t>Categoría Primera A</t>
  </si>
  <si>
    <t>Liga Águila</t>
  </si>
  <si>
    <t>FIFA : CONMEBOL : Categoría Primera A, Colombia</t>
  </si>
  <si>
    <t>00BFF4</t>
  </si>
  <si>
    <t>FEF302</t>
  </si>
  <si>
    <t>BYU</t>
  </si>
  <si>
    <t>Brigham Young University</t>
  </si>
  <si>
    <t>BYU Cougars</t>
  </si>
  <si>
    <t>NCAA : Football Bowl Subdivision : FBS Independents : Brigham Young University Cougars</t>
  </si>
  <si>
    <t>C5AF7D</t>
  </si>
  <si>
    <t>ED1C26</t>
  </si>
  <si>
    <t>166</t>
  </si>
  <si>
    <t>Ecuadorian Serie A</t>
  </si>
  <si>
    <t>FIFA : CONMEBOL : Ecuadorian Serie A</t>
  </si>
  <si>
    <t>005386</t>
  </si>
  <si>
    <t>167</t>
  </si>
  <si>
    <t>PAR</t>
  </si>
  <si>
    <t>División Profesional</t>
  </si>
  <si>
    <t>Paraguayan Primera División</t>
  </si>
  <si>
    <t>FIFA : CONMEBOL : Paraguayan Primera División</t>
  </si>
  <si>
    <t>A61414</t>
  </si>
  <si>
    <t>1F407D</t>
  </si>
  <si>
    <t>A6A9B2</t>
  </si>
  <si>
    <t>168</t>
  </si>
  <si>
    <t>PER</t>
  </si>
  <si>
    <t>Torneo Descentralizado</t>
  </si>
  <si>
    <t>Peruvian First Division</t>
  </si>
  <si>
    <t>FIFA : CONMEBOL : Peruvian First Division</t>
  </si>
  <si>
    <t>F90610</t>
  </si>
  <si>
    <t>169</t>
  </si>
  <si>
    <t>URU</t>
  </si>
  <si>
    <t>Torneo Uruguayo</t>
  </si>
  <si>
    <t>Uruguayan Primera División</t>
  </si>
  <si>
    <t>FIFA : CONMEBOL : Uruguayan Primera División</t>
  </si>
  <si>
    <t>3662A2</t>
  </si>
  <si>
    <t>205098</t>
  </si>
  <si>
    <t>FBC821</t>
  </si>
  <si>
    <t>170</t>
  </si>
  <si>
    <t>VEN</t>
  </si>
  <si>
    <t>Liga FUTVE</t>
  </si>
  <si>
    <t>Venezuelan Primera División</t>
  </si>
  <si>
    <t>FIFA : CONMEBOL : Venezuelan Primera División</t>
  </si>
  <si>
    <t>F26322</t>
  </si>
  <si>
    <t>0156A4</t>
  </si>
  <si>
    <t>FDF200</t>
  </si>
  <si>
    <t>180</t>
  </si>
  <si>
    <t>CNCAC</t>
  </si>
  <si>
    <t>CONCACAF</t>
  </si>
  <si>
    <t>Confederation of North, Central America and Caribbean Association Football</t>
  </si>
  <si>
    <t>FIFA : CONCACAF</t>
  </si>
  <si>
    <t>F79016</t>
  </si>
  <si>
    <t>003681</t>
  </si>
  <si>
    <t>181</t>
  </si>
  <si>
    <t>MLS</t>
  </si>
  <si>
    <t>Major League Soccer</t>
  </si>
  <si>
    <t>FIFA : CONCACAF : Major League Soccer</t>
  </si>
  <si>
    <t>E4201C</t>
  </si>
  <si>
    <t>002255</t>
  </si>
  <si>
    <t>Mid-American</t>
  </si>
  <si>
    <t>Mid-American Conference</t>
  </si>
  <si>
    <t>NCAA : Football Bowl Subdivision : Mid-American Conference</t>
  </si>
  <si>
    <t>008652</t>
  </si>
  <si>
    <t>D9521F</t>
  </si>
  <si>
    <t>AKR</t>
  </si>
  <si>
    <t>University of Akron</t>
  </si>
  <si>
    <t>Akron Zips</t>
  </si>
  <si>
    <t>NCAA : Football Bowl Subdivision : Mid-America Conference : University of Akron Zips</t>
  </si>
  <si>
    <t>A89968</t>
  </si>
  <si>
    <t>OHIO</t>
  </si>
  <si>
    <t>Ohio University</t>
  </si>
  <si>
    <t>Ohio Bobcats</t>
  </si>
  <si>
    <t>NCAA : Football Bowl Subdivision : Mid-America Conference : Ohio University Bobcats</t>
  </si>
  <si>
    <t>00694E</t>
  </si>
  <si>
    <t>CDA077</t>
  </si>
  <si>
    <t>MIAOH</t>
  </si>
  <si>
    <t>Miami University (OH)</t>
  </si>
  <si>
    <t>NCAA : Football Bowl Subdivision : Mid-America Conference : Miami University Redhawks</t>
  </si>
  <si>
    <t>B61E2E</t>
  </si>
  <si>
    <t>SUNY Buffalo</t>
  </si>
  <si>
    <t>Buffalo Bulls</t>
  </si>
  <si>
    <t>NCAA : Football Bowl Subdivision : Mid-America Conference : State University of New York at Buffalo Bulls</t>
  </si>
  <si>
    <t>005BBB</t>
  </si>
  <si>
    <t>BGU</t>
  </si>
  <si>
    <t>Bowling Green State University</t>
  </si>
  <si>
    <t>Bowling Green Falcons</t>
  </si>
  <si>
    <t>NCAA : Football Bowl Subdivision : Mid-America Conference : Bowling Green State University Falcons</t>
  </si>
  <si>
    <t>FE5000</t>
  </si>
  <si>
    <t>4F2C1D</t>
  </si>
  <si>
    <t>KENT</t>
  </si>
  <si>
    <t>Kent State University</t>
  </si>
  <si>
    <t>Kent State Golden Flashes</t>
  </si>
  <si>
    <t>NCAA : Football Bowl Subdivision : Mid-America Conference : Kent State University Golden Flashes</t>
  </si>
  <si>
    <t>EAAB00</t>
  </si>
  <si>
    <t>002664</t>
  </si>
  <si>
    <t>TOL</t>
  </si>
  <si>
    <t>University of Toledo</t>
  </si>
  <si>
    <t>Toledo Rockets</t>
  </si>
  <si>
    <t>NCAA : Football Bowl Subdivision : Mid-America Conference : University of Toledo Rockets</t>
  </si>
  <si>
    <t>FFDA00</t>
  </si>
  <si>
    <t>15397F</t>
  </si>
  <si>
    <t>005CB9</t>
  </si>
  <si>
    <t>CMU</t>
  </si>
  <si>
    <t>Central Michigan University</t>
  </si>
  <si>
    <t>CMU Chippewas</t>
  </si>
  <si>
    <t>NCAA : Football Bowl Subdivision : Mid-America Conference : Central Michigan University Chippewas</t>
  </si>
  <si>
    <t>FFC82E</t>
  </si>
  <si>
    <t>6A0032</t>
  </si>
  <si>
    <t>NIU</t>
  </si>
  <si>
    <t>Northern Illinois University</t>
  </si>
  <si>
    <t>NIU Huskies</t>
  </si>
  <si>
    <t>NCAA : Football Bowl Subdivision : Mid-America Conference : Northern Illinois University Huskies</t>
  </si>
  <si>
    <t>WMU</t>
  </si>
  <si>
    <t>Western Michigan University</t>
  </si>
  <si>
    <t>Western Michigan Broncos</t>
  </si>
  <si>
    <t>NCAA : Football Bowl Subdivision : Mid-American Conference : Western Michigan University Broncos</t>
  </si>
  <si>
    <t>B5A167</t>
  </si>
  <si>
    <t>6C4023</t>
  </si>
  <si>
    <t>AAA8AA</t>
  </si>
  <si>
    <t>EMU</t>
  </si>
  <si>
    <t>Eastern Michigan University</t>
  </si>
  <si>
    <t>Eastern Michigan Eagles</t>
  </si>
  <si>
    <t>NCAA : Football Bowl Subdivision : Mid-America Conference : Eastern Michigan University Eagles</t>
  </si>
  <si>
    <t>006633</t>
  </si>
  <si>
    <t>BSU</t>
  </si>
  <si>
    <t>Ball State University</t>
  </si>
  <si>
    <t>Ball State Cardinals</t>
  </si>
  <si>
    <t>NCAA : Football Bowl Subdivision : Mid-America Conference : Ball State University Cardinals</t>
  </si>
  <si>
    <t>MWC</t>
  </si>
  <si>
    <t>Mountain West</t>
  </si>
  <si>
    <t>Mountain West Conference</t>
  </si>
  <si>
    <t>NCAA : Football Bowl Subdivision : Mountain West Conference</t>
  </si>
  <si>
    <t>4F2D7F</t>
  </si>
  <si>
    <t>ADB0AE</t>
  </si>
  <si>
    <t>Boise State University</t>
  </si>
  <si>
    <t>Boise State Broncos</t>
  </si>
  <si>
    <t>NCAA : Football Bowl Subdivision : Mountain West Conference : Boise State University Broncos</t>
  </si>
  <si>
    <t>D64309</t>
  </si>
  <si>
    <t>0033A0</t>
  </si>
  <si>
    <t>WYO</t>
  </si>
  <si>
    <t>University of Wyoming</t>
  </si>
  <si>
    <t>Wyoming Cowboys</t>
  </si>
  <si>
    <t>NCAA : Football Bowl Subdivision : Mountain West Conference : University of Wyoming Cowboys</t>
  </si>
  <si>
    <t>FFC425</t>
  </si>
  <si>
    <t>492F24</t>
  </si>
  <si>
    <t>CSU</t>
  </si>
  <si>
    <t>Colorado State University</t>
  </si>
  <si>
    <t>Colorado State Rams</t>
  </si>
  <si>
    <t>NCAA : Football Bowl Subdivision : Mountain West Conference : Colorado State University Rams</t>
  </si>
  <si>
    <t>C8C372</t>
  </si>
  <si>
    <t>1E4D2B</t>
  </si>
  <si>
    <t>AFA</t>
  </si>
  <si>
    <t>Air Force Academy</t>
  </si>
  <si>
    <t>Air Force Falcons</t>
  </si>
  <si>
    <t>NCAA : Football Bowl Subdivision : Mountain West Conference : United States Air Force Academy Falcons</t>
  </si>
  <si>
    <t>USU</t>
  </si>
  <si>
    <t>Utah State University</t>
  </si>
  <si>
    <t>Utah State Aggies</t>
  </si>
  <si>
    <t>NCAA : Football Bowl Subdivision : Mountain West Conference : Utah State University Aggies</t>
  </si>
  <si>
    <t>9D968D</t>
  </si>
  <si>
    <t>0F2439</t>
  </si>
  <si>
    <t>UNM</t>
  </si>
  <si>
    <t>University of New Mexico</t>
  </si>
  <si>
    <t>New Mexico Lobos</t>
  </si>
  <si>
    <t>NCAA : Football Bowl Subdivision : Mountain West Conference : University of New Mexico Lobos</t>
  </si>
  <si>
    <t>A7A8AA</t>
  </si>
  <si>
    <t>63666A</t>
  </si>
  <si>
    <t>FRES</t>
  </si>
  <si>
    <t>California State University, Fresno</t>
  </si>
  <si>
    <t>Fresno State Bulldogs</t>
  </si>
  <si>
    <t>NCAA : Football Bowl Subdivision : Mountain West Conference : California State University, Fresno Bulldogs</t>
  </si>
  <si>
    <t>DB0032</t>
  </si>
  <si>
    <t>002E6D</t>
  </si>
  <si>
    <t>007934</t>
  </si>
  <si>
    <t>SDSU</t>
  </si>
  <si>
    <t>San Diego State University</t>
  </si>
  <si>
    <t>San Diego State Aztecs</t>
  </si>
  <si>
    <t>NCAA : Football Bowl Subdivision : Mountain West Conference : San Diego State University Aztecs</t>
  </si>
  <si>
    <t>UNLV</t>
  </si>
  <si>
    <t>University of Nevada Las Vegas</t>
  </si>
  <si>
    <t>UNLV Rebels</t>
  </si>
  <si>
    <t>NCAA : Football Bowl Subdivision : Mountain West Conference : University of Nevada Las Vegas Rebels</t>
  </si>
  <si>
    <t>B10202</t>
  </si>
  <si>
    <t>NEV</t>
  </si>
  <si>
    <t>University of Nevada, Reno</t>
  </si>
  <si>
    <t>Nevada Wolf Pack</t>
  </si>
  <si>
    <t>NCAA : Football Bowl Subdivision : Mountain West Conference : University of Nevada, Reno Wolf Pack</t>
  </si>
  <si>
    <t>807F84</t>
  </si>
  <si>
    <t>HAW</t>
  </si>
  <si>
    <t>University of Hawaii</t>
  </si>
  <si>
    <t>Hawaii Rainbow Warriors</t>
  </si>
  <si>
    <t>NCAA : Football Bowl Subdivision : Mountain West Conference : University of Hawaii Rainbow Warriors</t>
  </si>
  <si>
    <t>315744</t>
  </si>
  <si>
    <t>1A442F</t>
  </si>
  <si>
    <t>SJSU</t>
  </si>
  <si>
    <t>San Jose State University</t>
  </si>
  <si>
    <t>San Jose State Spartans</t>
  </si>
  <si>
    <t>NCAA : Football Bowl Subdivision : Mountain West Conference : San Jose State University Spartans</t>
  </si>
  <si>
    <t>0055A2</t>
  </si>
  <si>
    <t>E5A823</t>
  </si>
  <si>
    <t>939597</t>
  </si>
  <si>
    <t>PAC12</t>
  </si>
  <si>
    <t>Pac-12</t>
  </si>
  <si>
    <t>Pac-12 Conference</t>
  </si>
  <si>
    <t>NCAA : Football Bowl Subdivision : Pac-12 Conference</t>
  </si>
  <si>
    <t>1A5D9B</t>
  </si>
  <si>
    <t>004B90</t>
  </si>
  <si>
    <t>STAN</t>
  </si>
  <si>
    <t>Stanford University</t>
  </si>
  <si>
    <t>Stanford Cardinal</t>
  </si>
  <si>
    <t>NCAA : Football Bowl Subdivision : Pac-12 Conference : Stanford University Cardinal</t>
  </si>
  <si>
    <t>982C2C</t>
  </si>
  <si>
    <t>8C1515</t>
  </si>
  <si>
    <t>4D4F53</t>
  </si>
  <si>
    <t>WASH</t>
  </si>
  <si>
    <t>University of Washington</t>
  </si>
  <si>
    <t>Washington Huskies</t>
  </si>
  <si>
    <t>NCAA : Football Bowl Subdivision : Pac-12 Conference : University of Washington Huskies</t>
  </si>
  <si>
    <t>5D438F</t>
  </si>
  <si>
    <t>4B2E83</t>
  </si>
  <si>
    <t>B7A57A</t>
  </si>
  <si>
    <t>WAZZU</t>
  </si>
  <si>
    <t>Washington State University</t>
  </si>
  <si>
    <t>WAZZU Cougars</t>
  </si>
  <si>
    <t>NCAA : Football Bowl Subdivision : Pac-12 Conference : Washington State University Cougars</t>
  </si>
  <si>
    <t>981E32</t>
  </si>
  <si>
    <t>5E6A71</t>
  </si>
  <si>
    <t>ORE</t>
  </si>
  <si>
    <t>University of Oregon</t>
  </si>
  <si>
    <t>Oregon Ducks</t>
  </si>
  <si>
    <t>NCAA : Football Bowl Subdivision : Pac-12 Conference : University of Oregon Ducks</t>
  </si>
  <si>
    <t>2C5947</t>
  </si>
  <si>
    <t>162858</t>
  </si>
  <si>
    <t>182</t>
  </si>
  <si>
    <t>LMX</t>
  </si>
  <si>
    <t>Liga MX</t>
  </si>
  <si>
    <t>FIFA : CONCACAF : Liga MX</t>
  </si>
  <si>
    <t>E33324</t>
  </si>
  <si>
    <t>07A451</t>
  </si>
  <si>
    <t>183</t>
  </si>
  <si>
    <t>AMX</t>
  </si>
  <si>
    <t>Ascenso MX</t>
  </si>
  <si>
    <t>FIFA : CONCACAF : Ascenso MX</t>
  </si>
  <si>
    <t>EF3E31</t>
  </si>
  <si>
    <t>00AA4D</t>
  </si>
  <si>
    <t>184</t>
  </si>
  <si>
    <t>UNA</t>
  </si>
  <si>
    <t>UNAFUT</t>
  </si>
  <si>
    <t>Costa Rican Primera Division</t>
  </si>
  <si>
    <t>FIFA : CONCACAF : Costa Rican Primera Division</t>
  </si>
  <si>
    <t>C4274E</t>
  </si>
  <si>
    <t>249796</t>
  </si>
  <si>
    <t>E96929</t>
  </si>
  <si>
    <t>185</t>
  </si>
  <si>
    <t>LPF</t>
  </si>
  <si>
    <t>Liga Panameña de Fútbol</t>
  </si>
  <si>
    <t>Panamanian Football League</t>
  </si>
  <si>
    <t>FIFA : CONCACAF : Panamanian Football League</t>
  </si>
  <si>
    <t>ED151E</t>
  </si>
  <si>
    <t>NCAA : Men's Division I College Basketball : American Athletic Conference : Southern Methodist University Mustangs</t>
  </si>
  <si>
    <t>01488F</t>
  </si>
  <si>
    <t>154733</t>
  </si>
  <si>
    <t>186</t>
  </si>
  <si>
    <t>LNP</t>
  </si>
  <si>
    <t>Liga Nacional de Fútbol Profesional de Honduras</t>
  </si>
  <si>
    <t>Honduran National Professional Football League</t>
  </si>
  <si>
    <t>FIFA : CONCACAF : Honduran National Professional Football League</t>
  </si>
  <si>
    <t>2E57A8</t>
  </si>
  <si>
    <t>NCAA : Men's Division I College Basketball : American Athletic Conference : Tulane University Green Wave</t>
  </si>
  <si>
    <t>NCAA : Men's Division I College Basketball : American Athletic Conference : East Carolina University Pirates</t>
  </si>
  <si>
    <t>NCAA : Men's Division I College Basketball : American Athletic Conference : University of South Florida Bulls</t>
  </si>
  <si>
    <t>33856C</t>
  </si>
  <si>
    <t>A-10</t>
  </si>
  <si>
    <t>Atlantic 10</t>
  </si>
  <si>
    <t>NCAA : Men's Division I College Basketball : Atlantic 10</t>
  </si>
  <si>
    <t>E11B1A</t>
  </si>
  <si>
    <t>URI</t>
  </si>
  <si>
    <t>Rhode Island University</t>
  </si>
  <si>
    <t>Rhode Island Rams</t>
  </si>
  <si>
    <t>NCAA : Men's Division I College Basketball : Atlantic 10 Conference : Rhode Island University Rams</t>
  </si>
  <si>
    <t>68ABE8</t>
  </si>
  <si>
    <t>002147</t>
  </si>
  <si>
    <t>187</t>
  </si>
  <si>
    <t>GUA</t>
  </si>
  <si>
    <t>Liga Nacional de Guatemala</t>
  </si>
  <si>
    <t>National Football League of Guatemala</t>
  </si>
  <si>
    <t>FIFA : CONCACAF : National Football League of Guatemala</t>
  </si>
  <si>
    <t>3785C5</t>
  </si>
  <si>
    <t>FEE123</t>
  </si>
  <si>
    <t>University of California, Berkley</t>
  </si>
  <si>
    <t>California Golden Bears</t>
  </si>
  <si>
    <t>NCAA : Football Bowl Subdivision : Pac-12 Conference : University of California, Berkley Bears</t>
  </si>
  <si>
    <t>FDB515</t>
  </si>
  <si>
    <t>003262</t>
  </si>
  <si>
    <t>3B7EA1</t>
  </si>
  <si>
    <t>8CC240</t>
  </si>
  <si>
    <t>188</t>
  </si>
  <si>
    <t>SAL</t>
  </si>
  <si>
    <t>La Liga Mayor</t>
  </si>
  <si>
    <t>Salvadoran Primera Division</t>
  </si>
  <si>
    <t>FIFA : CONCACAF : Salvadoran Primera División</t>
  </si>
  <si>
    <t>6C629F</t>
  </si>
  <si>
    <t>017CC0</t>
  </si>
  <si>
    <t>189</t>
  </si>
  <si>
    <t>JAM</t>
  </si>
  <si>
    <t>Red Stripe Premier League</t>
  </si>
  <si>
    <t>Jamaican National Premier League</t>
  </si>
  <si>
    <t>FIFA : CONCACAF : Jamaican Premier League</t>
  </si>
  <si>
    <t>E20013</t>
  </si>
  <si>
    <t>190</t>
  </si>
  <si>
    <t>NIC</t>
  </si>
  <si>
    <t>Liga Nicaragüense de Futbol</t>
  </si>
  <si>
    <t>Nicaraguan Premier League</t>
  </si>
  <si>
    <t>FIFA : CONCACAF : Nicaraguan Premier League</t>
  </si>
  <si>
    <t>97D8B0</t>
  </si>
  <si>
    <t>134973</t>
  </si>
  <si>
    <t>53BFEC</t>
  </si>
  <si>
    <t>191</t>
  </si>
  <si>
    <t>TT</t>
  </si>
  <si>
    <t>TT Pro League</t>
  </si>
  <si>
    <t>Trinidad and Tobago Professional Football League</t>
  </si>
  <si>
    <t>FIFA : CONCACAF : TT Pro League</t>
  </si>
  <si>
    <t>FE7119</t>
  </si>
  <si>
    <t>138562</t>
  </si>
  <si>
    <t>932603</t>
  </si>
  <si>
    <t>192</t>
  </si>
  <si>
    <t>HAT</t>
  </si>
  <si>
    <t>Ligue Haïtienne</t>
  </si>
  <si>
    <t>Haitian Professional Football League</t>
  </si>
  <si>
    <t>FIFA : CONCACAF : Haitian Professional Football League</t>
  </si>
  <si>
    <t>C50302</t>
  </si>
  <si>
    <t>292B91</t>
  </si>
  <si>
    <t>131853</t>
  </si>
  <si>
    <t>193</t>
  </si>
  <si>
    <t>PLB</t>
  </si>
  <si>
    <t>Premier League of Belize</t>
  </si>
  <si>
    <t>FIFA : CONCACAF : Premier League of Belize</t>
  </si>
  <si>
    <t>F3040D</t>
  </si>
  <si>
    <t>0032A5</t>
  </si>
  <si>
    <t>200</t>
  </si>
  <si>
    <t>CAF</t>
  </si>
  <si>
    <t>Confederation of African Football</t>
  </si>
  <si>
    <t>FIFA : CAF</t>
  </si>
  <si>
    <t>F9B600</t>
  </si>
  <si>
    <t>00A45B</t>
  </si>
  <si>
    <t>201</t>
  </si>
  <si>
    <t>EGY</t>
  </si>
  <si>
    <t>Egyptian Premier League</t>
  </si>
  <si>
    <t>FIFA : CAF : Egyptian Premier League</t>
  </si>
  <si>
    <t>FB0806</t>
  </si>
  <si>
    <t>202</t>
  </si>
  <si>
    <t>ALG</t>
  </si>
  <si>
    <t>Algerian Ligue Professionnelle 1</t>
  </si>
  <si>
    <t>Algerian Ligue Professionnelle</t>
  </si>
  <si>
    <t>FIFA : CAF : Algerian Ligue Professionnelle</t>
  </si>
  <si>
    <t>099F1F</t>
  </si>
  <si>
    <t>E40100</t>
  </si>
  <si>
    <t>203</t>
  </si>
  <si>
    <t>BOT</t>
  </si>
  <si>
    <t>BTC Premiership</t>
  </si>
  <si>
    <t>Botswana Premier League</t>
  </si>
  <si>
    <t>FIFA : CAF : Botswana Premier League</t>
  </si>
  <si>
    <t>11AEE7</t>
  </si>
  <si>
    <t>8EC73D</t>
  </si>
  <si>
    <t>204</t>
  </si>
  <si>
    <t>ANG</t>
  </si>
  <si>
    <t>Girabola</t>
  </si>
  <si>
    <t>Angolan Top Division</t>
  </si>
  <si>
    <t>FIFA : CAF : Girabola, Angola</t>
  </si>
  <si>
    <t>CB0100</t>
  </si>
  <si>
    <t>205</t>
  </si>
  <si>
    <t>LINA</t>
  </si>
  <si>
    <t>Linafoot</t>
  </si>
  <si>
    <t>Congolese Premier Division</t>
  </si>
  <si>
    <t>FIFA : CAF : Linafoot, Democratic Republic of the Congo</t>
  </si>
  <si>
    <t>037EFF</t>
  </si>
  <si>
    <t>F7D617</t>
  </si>
  <si>
    <t>CD0F21</t>
  </si>
  <si>
    <t>206</t>
  </si>
  <si>
    <t>SUD</t>
  </si>
  <si>
    <t>Sudan Premier League</t>
  </si>
  <si>
    <t>FIFA : CAF : Sudan Premier League</t>
  </si>
  <si>
    <t>FD6072</t>
  </si>
  <si>
    <t>516F41</t>
  </si>
  <si>
    <t>207</t>
  </si>
  <si>
    <t>CLP-1</t>
  </si>
  <si>
    <t>Championnat de la Ligue Professionelle 1</t>
  </si>
  <si>
    <t>Tunisian Premier League</t>
  </si>
  <si>
    <t>FIFA : CAF : CLP-1, Tunisian Premier League</t>
  </si>
  <si>
    <t>EC0002</t>
  </si>
  <si>
    <t>8A0001</t>
  </si>
  <si>
    <t>208</t>
  </si>
  <si>
    <t>BOTO</t>
  </si>
  <si>
    <t>Botola</t>
  </si>
  <si>
    <t>Moroccan Championship</t>
  </si>
  <si>
    <t>FIFA : CAF : Botola, Moroccan Championship</t>
  </si>
  <si>
    <t>099100</t>
  </si>
  <si>
    <t>E80E03</t>
  </si>
  <si>
    <t>209</t>
  </si>
  <si>
    <t>SAP</t>
  </si>
  <si>
    <t>Absa Premiership</t>
  </si>
  <si>
    <t>South African Premier Division</t>
  </si>
  <si>
    <t>FIFA : CAF : Absa Premiership, South Africa</t>
  </si>
  <si>
    <t>D8213B</t>
  </si>
  <si>
    <t>4D1324</t>
  </si>
  <si>
    <t>210</t>
  </si>
  <si>
    <t>ZIM</t>
  </si>
  <si>
    <t>Zimbabwe Premier Soccer League</t>
  </si>
  <si>
    <t>FIFA : CAF : Zimbabwe Premier Soccer League</t>
  </si>
  <si>
    <t>D42C2B</t>
  </si>
  <si>
    <t>138047</t>
  </si>
  <si>
    <t>F9CA38</t>
  </si>
  <si>
    <t>211</t>
  </si>
  <si>
    <t>CAM</t>
  </si>
  <si>
    <t>Championnat du Cameroun de Football</t>
  </si>
  <si>
    <t>MTN Elite One</t>
  </si>
  <si>
    <t>FIFA : CAF : MTN Elite One, Cameroon</t>
  </si>
  <si>
    <t>EEBF24</t>
  </si>
  <si>
    <t>C6000B</t>
  </si>
  <si>
    <t>008E4C</t>
  </si>
  <si>
    <t>BONA</t>
  </si>
  <si>
    <t>St. Bonaventure University</t>
  </si>
  <si>
    <t>St. Bonaventure Bonnies</t>
  </si>
  <si>
    <t>NCAA : Men's Division I College Basketball : Atlantic 10 Conference : St. Bonaventure University Bonnies</t>
  </si>
  <si>
    <t>FDB726</t>
  </si>
  <si>
    <t>ORST</t>
  </si>
  <si>
    <t>Oregon State University</t>
  </si>
  <si>
    <t>Oregon State Beavers</t>
  </si>
  <si>
    <t>NCAA : Football Bowl Subdivision : Pac-12 Conference : Oregon State University Beavers</t>
  </si>
  <si>
    <t>USC</t>
  </si>
  <si>
    <t>University of Southern California</t>
  </si>
  <si>
    <t>USC Trojans</t>
  </si>
  <si>
    <t>NCAA : Football Bowl Subdivision : Pac-12 Conference : University of Southern California Trojans</t>
  </si>
  <si>
    <t>54261A</t>
  </si>
  <si>
    <t>BDB6B0</t>
  </si>
  <si>
    <t>DAV</t>
  </si>
  <si>
    <t>Davidson College</t>
  </si>
  <si>
    <t>Davidson Wildcats</t>
  </si>
  <si>
    <t>NCAA : Men's Division I College Basketball : Atlantic 10 Conference : Davidson College Wildcats</t>
  </si>
  <si>
    <t>AC1A2F</t>
  </si>
  <si>
    <t>STJ</t>
  </si>
  <si>
    <t>Saint Joseph's University</t>
  </si>
  <si>
    <t>Saint Joseph's Hawks</t>
  </si>
  <si>
    <t>NCAA : Men's Division I College Basketball : Atlantic 10 Conference : Saint Joseph's University Hawks</t>
  </si>
  <si>
    <t>9E1B32</t>
  </si>
  <si>
    <t>6C6F70</t>
  </si>
  <si>
    <t>VCU</t>
  </si>
  <si>
    <t>Virginia Commonwealth University</t>
  </si>
  <si>
    <t>VCU Rams</t>
  </si>
  <si>
    <t>NCAA : Men's Division I College Basketball : Atlantic 10 Conference : Virginia Commonwealth University Rams</t>
  </si>
  <si>
    <t>FFB300</t>
  </si>
  <si>
    <t>Saint Louis University</t>
  </si>
  <si>
    <t>Saint Louis Billikens</t>
  </si>
  <si>
    <t>NCAA : Men's Division I College Basketball : Atlantic 10 Conference : Saint Louis University Billikens</t>
  </si>
  <si>
    <t>C8C9C7</t>
  </si>
  <si>
    <t>GMU</t>
  </si>
  <si>
    <t>George Mason University</t>
  </si>
  <si>
    <t>George Mason Patriots</t>
  </si>
  <si>
    <t>NCAA : Men's Division I College Basketball : Atlantic 10 Conference : George Mason University Patriots</t>
  </si>
  <si>
    <t>RICH</t>
  </si>
  <si>
    <t>University of Richmond</t>
  </si>
  <si>
    <t>Richmond Spiders</t>
  </si>
  <si>
    <t>NCAA : Men's Division I College Basketball : Atlantic 10 Conference : University of Richmond Spiders</t>
  </si>
  <si>
    <t>a31a1a</t>
  </si>
  <si>
    <t>000066</t>
  </si>
  <si>
    <t>212</t>
  </si>
  <si>
    <t>Ligue 1 Orange Mali</t>
  </si>
  <si>
    <t>Malian Première Division</t>
  </si>
  <si>
    <t>FIFA : CAF : Ligue 1 Orange Mali</t>
  </si>
  <si>
    <t>FE8A36</t>
  </si>
  <si>
    <t>ASU</t>
  </si>
  <si>
    <t>Arizona State University</t>
  </si>
  <si>
    <t>Arizona State Sun Devils</t>
  </si>
  <si>
    <t>NCAA : Football Bowl Subdivision : Pac-12 Conference : Arizona State University Sun Devils</t>
  </si>
  <si>
    <t>983453</t>
  </si>
  <si>
    <t>213</t>
  </si>
  <si>
    <t>ICL</t>
  </si>
  <si>
    <t>Ivory Coast Ligue 1</t>
  </si>
  <si>
    <t>FIFA : CAF : Ivory Coast Ligue 1</t>
  </si>
  <si>
    <t>F37E27</t>
  </si>
  <si>
    <t>8C1D40</t>
  </si>
  <si>
    <t>FFC627</t>
  </si>
  <si>
    <t>University of Arizona</t>
  </si>
  <si>
    <t>Arizona Wildcats</t>
  </si>
  <si>
    <t>NCAA : Football Bowl Subdivision : Pac-12 Conference : University of Arizona Wildcats</t>
  </si>
  <si>
    <t>UCLA</t>
  </si>
  <si>
    <t>University of California, Los Angeles</t>
  </si>
  <si>
    <t>UCLA Bruins</t>
  </si>
  <si>
    <t>NCAA : Football Bowl Subdivision : Pac-12 Conference : University of California, Los Angeles Bruins</t>
  </si>
  <si>
    <t>2D68C4</t>
  </si>
  <si>
    <t>F2A900</t>
  </si>
  <si>
    <t>UTAH</t>
  </si>
  <si>
    <t>University of Utah</t>
  </si>
  <si>
    <t>Utah Utes</t>
  </si>
  <si>
    <t>NCAA : Football Bowl Subdivision : Pac-12 Conference : University of Utah Utes</t>
  </si>
  <si>
    <t>808080</t>
  </si>
  <si>
    <t>CU</t>
  </si>
  <si>
    <t>University of Colorado Boulder</t>
  </si>
  <si>
    <t>Colorado Buffaloes</t>
  </si>
  <si>
    <t>NCAA : Football Bowl Subdivision : Pac-12 Conference : University of Colorado Boulder Buffaloes</t>
  </si>
  <si>
    <t>CFB87C</t>
  </si>
  <si>
    <t>565A5C</t>
  </si>
  <si>
    <t>SEC</t>
  </si>
  <si>
    <t>Southeastern Conference</t>
  </si>
  <si>
    <t>NCAA : Football Bowl Subdivision : Southeastern Conference</t>
  </si>
  <si>
    <t>FFD24F</t>
  </si>
  <si>
    <t>004A8D</t>
  </si>
  <si>
    <t>UGA</t>
  </si>
  <si>
    <t>University of Georgia</t>
  </si>
  <si>
    <t>Georgia Bulldogs</t>
  </si>
  <si>
    <t>NCAA : Football Bowl Subdivision : Southeastern Conference : University of Georgia Bulldogs</t>
  </si>
  <si>
    <t>SC</t>
  </si>
  <si>
    <t>University of South Carolina</t>
  </si>
  <si>
    <t>South Carolina Gamecocks</t>
  </si>
  <si>
    <t>NCAA : Football Bowl Subdivision : Southeastern Conference : University of South Carolina Gamecocks</t>
  </si>
  <si>
    <t>8f333b</t>
  </si>
  <si>
    <t>73000A</t>
  </si>
  <si>
    <t>UK</t>
  </si>
  <si>
    <t>University of Kentucky</t>
  </si>
  <si>
    <t>Kentucky Wildcats</t>
  </si>
  <si>
    <t>NCAA : Football Bowl Subdivision : Southeastern Conference : University of Kentucky Wildcats</t>
  </si>
  <si>
    <t>1A47AA</t>
  </si>
  <si>
    <t>MU</t>
  </si>
  <si>
    <t>University of Missouri</t>
  </si>
  <si>
    <t>Missouri Tigers</t>
  </si>
  <si>
    <t>NCAA : Football Bowl Subdivision : Southeastern Conference : University of Missouri Tigers</t>
  </si>
  <si>
    <t>F1B82D</t>
  </si>
  <si>
    <t>FU</t>
  </si>
  <si>
    <t>Florida University</t>
  </si>
  <si>
    <t>Florida Gators</t>
  </si>
  <si>
    <t>NCAA : Football Bowl Subdivision : Southeastern Conference : Florida University Gators</t>
  </si>
  <si>
    <t>0021A5</t>
  </si>
  <si>
    <t>Vanderbilt University</t>
  </si>
  <si>
    <t>Vanderbilt Commodores</t>
  </si>
  <si>
    <t>NCAA : Football Bowl Subdivision : Southeastern Conference : Vanderbilt University Commodores</t>
  </si>
  <si>
    <t>TENN</t>
  </si>
  <si>
    <t>University of Tennessee-Knoxville</t>
  </si>
  <si>
    <t>Tennessee Volunteers</t>
  </si>
  <si>
    <t>NCAA : Football Bowl Subdivision : Southeastern Conference : University of Tennessee-Knoxville Volunteers</t>
  </si>
  <si>
    <t>58595B</t>
  </si>
  <si>
    <t>AUB</t>
  </si>
  <si>
    <t>Auburn University</t>
  </si>
  <si>
    <t>Auburn Tigers</t>
  </si>
  <si>
    <t>NCAA : Football Bowl Subdivision : Southeastern Conference : Auburn University Tigers</t>
  </si>
  <si>
    <t>E87722</t>
  </si>
  <si>
    <t>ALA</t>
  </si>
  <si>
    <t>University of Alabama</t>
  </si>
  <si>
    <t>Alabama Crimson Tide</t>
  </si>
  <si>
    <t>NCAA : Football Bowl Subdivision : Southeastern Conference : University of Alabama Crimson Tide</t>
  </si>
  <si>
    <t>828A8F</t>
  </si>
  <si>
    <t>LSU</t>
  </si>
  <si>
    <t>Louisiana State University</t>
  </si>
  <si>
    <t>LSU Tigers</t>
  </si>
  <si>
    <t>NCAA : Football Bowl Subdivision : Southeastern Conference : Louisiana State University Tigers</t>
  </si>
  <si>
    <t>593489</t>
  </si>
  <si>
    <t>461D7C</t>
  </si>
  <si>
    <t>FDD023</t>
  </si>
  <si>
    <t>Mississippi State University</t>
  </si>
  <si>
    <t>Mississippi State Bulldogs</t>
  </si>
  <si>
    <t>NCAA : Football Bowl Subdivision : Southeastern Conference : Mississippi State University Bulldogs</t>
  </si>
  <si>
    <t>853333</t>
  </si>
  <si>
    <t>660000</t>
  </si>
  <si>
    <t>CCCCCC</t>
  </si>
  <si>
    <t>A&amp;M</t>
  </si>
  <si>
    <t>Texas A&amp;M University</t>
  </si>
  <si>
    <t>Texas A&amp;M Aggies</t>
  </si>
  <si>
    <t>NCAA : Football Bowl Subdivision : Southeastern Conference : Texas A&amp;M University Aggies</t>
  </si>
  <si>
    <t>733333</t>
  </si>
  <si>
    <t>500000</t>
  </si>
  <si>
    <t>MISS</t>
  </si>
  <si>
    <t>University of Mississippi</t>
  </si>
  <si>
    <t>Ole Miss Rebels</t>
  </si>
  <si>
    <t>NCAA : Football Bowl Subdivision : Southeastern Conference : University of Mississippi Rebels</t>
  </si>
  <si>
    <t>14213D</t>
  </si>
  <si>
    <t>ARK</t>
  </si>
  <si>
    <t>University of Arkansas</t>
  </si>
  <si>
    <t>Arkansas Razorbacks</t>
  </si>
  <si>
    <t>NCAA : Football Bowl Subdivision : Southeastern Conference : University of Arkansas Razorbacks</t>
  </si>
  <si>
    <t>SBC</t>
  </si>
  <si>
    <t>Sun Belt</t>
  </si>
  <si>
    <t>Sun Belt Conference</t>
  </si>
  <si>
    <t>NCAA : Football Bowl Subdivision : Sun Belt Conference</t>
  </si>
  <si>
    <t>FDB931</t>
  </si>
  <si>
    <t>00498F</t>
  </si>
  <si>
    <t>TROY</t>
  </si>
  <si>
    <t>Troy University</t>
  </si>
  <si>
    <t>Troy Trojans</t>
  </si>
  <si>
    <t>NCAA : Football Bowl Subdivision : Sun Belt Conference : Troy University Trojans</t>
  </si>
  <si>
    <t>9E0531</t>
  </si>
  <si>
    <t>919191</t>
  </si>
  <si>
    <t>APPST</t>
  </si>
  <si>
    <t>Appalachian State University</t>
  </si>
  <si>
    <t>Appalachian State Mountaineers</t>
  </si>
  <si>
    <t>NCAA : Football Bowl Subdivision : Sun Belt Conference : Appalachian State University Mountaineers</t>
  </si>
  <si>
    <t>FFCC00</t>
  </si>
  <si>
    <t>ARST</t>
  </si>
  <si>
    <t>Arkansas State University</t>
  </si>
  <si>
    <t>Arkansas State Red Wolves</t>
  </si>
  <si>
    <t>NCAA : Football Bowl Subdivision : Sun Belt Conference : Arkansas State University Red Wolves</t>
  </si>
  <si>
    <t>CC092F</t>
  </si>
  <si>
    <t>ULL</t>
  </si>
  <si>
    <t>University of Louisiana at Lafayette</t>
  </si>
  <si>
    <t>Louisiana Ragin' Cajuns</t>
  </si>
  <si>
    <t>NCAA : Football Bowl Subdivision : Sun Belt Conference : University of Louisiana at Lafayette Ragin' Cajuns</t>
  </si>
  <si>
    <t>CE181E</t>
  </si>
  <si>
    <t>C1C5C9</t>
  </si>
  <si>
    <t>GASU</t>
  </si>
  <si>
    <t>Georgia State University</t>
  </si>
  <si>
    <t>Georgia State Panthers</t>
  </si>
  <si>
    <t>NCAA : Football Bowl Subdivision : Sun Belt Conference : Georgia State University Panthers</t>
  </si>
  <si>
    <t>0039A6</t>
  </si>
  <si>
    <t>GASO</t>
  </si>
  <si>
    <t>Georgia Southern University</t>
  </si>
  <si>
    <t>Georgia Southern Eagles</t>
  </si>
  <si>
    <t>NCAA : Football Bowl Subdivision : Sun Belt Conference : Georgia Southern University Eagles</t>
  </si>
  <si>
    <t>A3AAAE</t>
  </si>
  <si>
    <t>011E41</t>
  </si>
  <si>
    <t>87714D</t>
  </si>
  <si>
    <t>TXST</t>
  </si>
  <si>
    <t>Texas State University</t>
  </si>
  <si>
    <t>Texas State Bobcats</t>
  </si>
  <si>
    <t>NCAA : Football Bowl Subdivision : Sun Belt Conference : Texas State University Bobcats</t>
  </si>
  <si>
    <t>8D734A</t>
  </si>
  <si>
    <t>501214</t>
  </si>
  <si>
    <t>ULM</t>
  </si>
  <si>
    <t>University of Louisiana-Monroe</t>
  </si>
  <si>
    <t>Louisiana-Monroe Warhawks</t>
  </si>
  <si>
    <t>NCAA : Football Bowl Subdivision : Sun Belt Conference : University of Louisiana-Monroe Warhawks</t>
  </si>
  <si>
    <t>BD955A</t>
  </si>
  <si>
    <t>800029</t>
  </si>
  <si>
    <t>646469</t>
  </si>
  <si>
    <t>USA</t>
  </si>
  <si>
    <t>University of South Alabama</t>
  </si>
  <si>
    <t>South Alabama Jaguars</t>
  </si>
  <si>
    <t>NCAA : Football Bowl Subdivision : Sun Belt Conference : University of South Alabama Jaguars</t>
  </si>
  <si>
    <t>CCU</t>
  </si>
  <si>
    <t>Coastal Carolina University</t>
  </si>
  <si>
    <t>CCU Chanticleers</t>
  </si>
  <si>
    <t>NCAA : Football Bowl Subdivision : Sun Belt Conference : Coastal Carolina University Chanticleers</t>
  </si>
  <si>
    <t>006F71</t>
  </si>
  <si>
    <t>A27752</t>
  </si>
  <si>
    <t>DAY</t>
  </si>
  <si>
    <t>University of Dayton</t>
  </si>
  <si>
    <t>Dayton Spiders</t>
  </si>
  <si>
    <t>NCAA : Men's Division I College Basketball : Atlantic 10 Conference : University of Dayton Flyers</t>
  </si>
  <si>
    <t>00DB8D</t>
  </si>
  <si>
    <t>217139</t>
  </si>
  <si>
    <t>DUQ</t>
  </si>
  <si>
    <t>Duquesne University</t>
  </si>
  <si>
    <t>Duquesne Dukes</t>
  </si>
  <si>
    <t>NCAA : Men's Division I College Basketball : Atlantic 10 Conference : Duquesne University Dukes</t>
  </si>
  <si>
    <t>GW</t>
  </si>
  <si>
    <t>George Washington University</t>
  </si>
  <si>
    <t>GW Colonials</t>
  </si>
  <si>
    <t>NCAA : Men's Division I College Basketball : Atlantic 10 Conference : George Washington University Colonials</t>
  </si>
  <si>
    <t>E2CB92</t>
  </si>
  <si>
    <t>214</t>
  </si>
  <si>
    <t>NIG</t>
  </si>
  <si>
    <t>Nigeria Professional Football League</t>
  </si>
  <si>
    <t>FIFA : CAF : Nigeria Professional Football League</t>
  </si>
  <si>
    <t>32B347</t>
  </si>
  <si>
    <t>EA141F</t>
  </si>
  <si>
    <t>LSL</t>
  </si>
  <si>
    <t>La Salle University</t>
  </si>
  <si>
    <t>La Salle Explorers</t>
  </si>
  <si>
    <t>NCAA : Men's Division I College Basketball : Atlantic 10 Conference : La Salle University Explorers</t>
  </si>
  <si>
    <t>MASS</t>
  </si>
  <si>
    <t>NCAA : Men's Division I College Basketball : Atlantic 10 Conference : University of Massachusetts Minutemen</t>
  </si>
  <si>
    <t>10</t>
  </si>
  <si>
    <t>215</t>
  </si>
  <si>
    <t>FIBA</t>
  </si>
  <si>
    <t>GHA</t>
  </si>
  <si>
    <t>Ghana Premier League</t>
  </si>
  <si>
    <t>FIFA : CAF : Ghana Premier League</t>
  </si>
  <si>
    <t>FBD10D</t>
  </si>
  <si>
    <t>6BB970</t>
  </si>
  <si>
    <t>FRD</t>
  </si>
  <si>
    <t>Fordham University</t>
  </si>
  <si>
    <t>Fordham Rams</t>
  </si>
  <si>
    <t>NCAA : Men's Division I College Basketball : Atlantic 10 Conference : Fordham University Rams</t>
  </si>
  <si>
    <t>921a4c</t>
  </si>
  <si>
    <t>C53430</t>
  </si>
  <si>
    <t>860038</t>
  </si>
  <si>
    <t>CF0821</t>
  </si>
  <si>
    <t>NCAA : Men's Division I College Basketball : Atlantic Coast Conference</t>
  </si>
  <si>
    <t>3365B8</t>
  </si>
  <si>
    <t>E8AA3D</t>
  </si>
  <si>
    <t>NCAA : Men's Division I College Basketball : Atlantic Coast Conference : University of Virginia Cavaliers</t>
  </si>
  <si>
    <t>006B3C</t>
  </si>
  <si>
    <t>NCAA : Men's Division I College Basketball : Atlantic Coast Conference : Duke University Blue Devils</t>
  </si>
  <si>
    <t>NCAA : Men's Division I College Basketball : Atlantic Coast Conference : Clemson University Tigers</t>
  </si>
  <si>
    <t>NCAA : Men's Division I College Basketball : Atlantic Coast Conference : University of North Carolina Tar Heels</t>
  </si>
  <si>
    <t>216</t>
  </si>
  <si>
    <t>ZAM</t>
  </si>
  <si>
    <t>MTN/FAZ Super Division</t>
  </si>
  <si>
    <t>Zambian Premier League</t>
  </si>
  <si>
    <t>FIFA : CAF : Zambian Premier League, Zambia</t>
  </si>
  <si>
    <t>F4851A</t>
  </si>
  <si>
    <t>FB3838</t>
  </si>
  <si>
    <t>0A8E48</t>
  </si>
  <si>
    <t>220</t>
  </si>
  <si>
    <t>Asian Football Confederation</t>
  </si>
  <si>
    <t>FIFA : AFC</t>
  </si>
  <si>
    <t>FAB814</t>
  </si>
  <si>
    <t>NCAA : Men's Division I College Basketball : Atlantic Coast Conference : University of Miami Hurricanes</t>
  </si>
  <si>
    <t>FIBA World Cup</t>
  </si>
  <si>
    <t>FIBA : FIBA World Cup</t>
  </si>
  <si>
    <t>F0CA45</t>
  </si>
  <si>
    <t>C92E2C</t>
  </si>
  <si>
    <t>NCAA : Men's Division I College Basketball : Atlantic Coast Conference : North Carolina State University Wolfpack</t>
  </si>
  <si>
    <t>VT</t>
  </si>
  <si>
    <t>NCAA : Men's Division I College Basketball : Atlantic Coast Conference : Virginia Tech University Hokies</t>
  </si>
  <si>
    <t>NCAA : Men's Division I College Basketball : Atlantic Coast Conference : Florida State Seminoles</t>
  </si>
  <si>
    <t>NCAA : Men's Division I College Basketball : Atlantic Coast Conference : University of Louisville Cardinals</t>
  </si>
  <si>
    <t>SYR</t>
  </si>
  <si>
    <t>NCAA : Men's Division I College Basketball : Atlantic Coast Conference : Syracuse University Orange</t>
  </si>
  <si>
    <t>Notre Dame University</t>
  </si>
  <si>
    <t>NCAA : Men's Division I College Basketball : Atlantic Coast Conference : Notre Dame University Fighting Irish</t>
  </si>
  <si>
    <t>BC Golden Eagles</t>
  </si>
  <si>
    <t>NCAA : Men's Division I College Basketball : Atlantic Coast Conference : Boston College Golden Eagles</t>
  </si>
  <si>
    <t>NCAA : Men's Division I College Basketball : Atlantic Coast Conference : Georgia Tech University Yellow Jackets</t>
  </si>
  <si>
    <t>WFU</t>
  </si>
  <si>
    <t>NCAA : Men's Division I College Basketball : Atlantic Coast Conference : Wake Forest University Demon Deacons</t>
  </si>
  <si>
    <t>015</t>
  </si>
  <si>
    <t>NCAA : Men's Division I College Basketball : Atlantic Coast Conference : University of Pittsburgh Panthers</t>
  </si>
  <si>
    <t>ASC</t>
  </si>
  <si>
    <t>Atlantic Sun Conference</t>
  </si>
  <si>
    <t>NCAA : Men's Division I College Basketball : Atlantic Sun Conference</t>
  </si>
  <si>
    <t>F3E502</t>
  </si>
  <si>
    <t>253280</t>
  </si>
  <si>
    <t>221</t>
  </si>
  <si>
    <t>3F4147</t>
  </si>
  <si>
    <t>SAU</t>
  </si>
  <si>
    <t>Saudi Professional League</t>
  </si>
  <si>
    <t>FIFA : AFC : Saudi Professional League</t>
  </si>
  <si>
    <t>5ED823</t>
  </si>
  <si>
    <t>FGC</t>
  </si>
  <si>
    <t>Florida Gulf Coast University</t>
  </si>
  <si>
    <t>Florida Gulf Coast Eagles</t>
  </si>
  <si>
    <t>NCAA : Men's Division I College Basketball : Atlantic Sun Conference : Florida Gulf Coast University Eagles</t>
  </si>
  <si>
    <t>007749</t>
  </si>
  <si>
    <t>LIP</t>
  </si>
  <si>
    <t>Lipscomb University</t>
  </si>
  <si>
    <t>Lipscomb Bisons</t>
  </si>
  <si>
    <t>NCAA : Men's Division I College Basketball : Atlantic Sun Conference : Lipscomb University Bisons</t>
  </si>
  <si>
    <t>F4AA00</t>
  </si>
  <si>
    <t>331E54</t>
  </si>
  <si>
    <t>University of Jacksonville</t>
  </si>
  <si>
    <t>Jacksonville Dolphins</t>
  </si>
  <si>
    <t>NCAA : Men's Division I College Basketball : Atlantic Sun Conference : University of Jacksonville Dolphins</t>
  </si>
  <si>
    <t>1a6057</t>
  </si>
  <si>
    <t>004E44</t>
  </si>
  <si>
    <t>898A8D</t>
  </si>
  <si>
    <t>NJIT</t>
  </si>
  <si>
    <t>New Jersey Institute of Technology</t>
  </si>
  <si>
    <t>NJIT Highlanders</t>
  </si>
  <si>
    <t>NCAA : Men's Division I College Basketball : Atlantic Sun Conference : New Jersey Institute of Technology Highlanders</t>
  </si>
  <si>
    <t>D22630</t>
  </si>
  <si>
    <t>071D49</t>
  </si>
  <si>
    <t>UNF</t>
  </si>
  <si>
    <t>University of North Florida</t>
  </si>
  <si>
    <t>North Florida Ospreys</t>
  </si>
  <si>
    <t>NCAA : Men's Division I College Basketball : Atlantic Sun Conference : University of North Florida Ospreys</t>
  </si>
  <si>
    <t>1C7BB3</t>
  </si>
  <si>
    <t>00246B</t>
  </si>
  <si>
    <t>D9D9D9</t>
  </si>
  <si>
    <t>NCAA : Men's Division I College Basketball : Atlantic Sun Conference : Liberty University Flames</t>
  </si>
  <si>
    <t>a41a1a</t>
  </si>
  <si>
    <t>KEN</t>
  </si>
  <si>
    <t>Kennesaw State University</t>
  </si>
  <si>
    <t>Kennesaw Owls</t>
  </si>
  <si>
    <t>NCAA : Men's Division I College Basketball : Atlantic Sun Conference : Kennesaw State University Owls</t>
  </si>
  <si>
    <t>0B1315</t>
  </si>
  <si>
    <t>C5C6C8</t>
  </si>
  <si>
    <t>STE</t>
  </si>
  <si>
    <t>Stetson University</t>
  </si>
  <si>
    <t>Stetson Hatters</t>
  </si>
  <si>
    <t>NCAA : Men's Division I College Basketball : Atlantic Sun Conference : Stetson University Hatters</t>
  </si>
  <si>
    <t>B58150</t>
  </si>
  <si>
    <t>9E652E</t>
  </si>
  <si>
    <t>Big12</t>
  </si>
  <si>
    <t>NCAA : Men's Division I College Basketball : Big 12 Conference</t>
  </si>
  <si>
    <t>NCAA : Men's Division I College Basketball : Big 12 Conference : Kansas University Jayhawks</t>
  </si>
  <si>
    <t>NCAA : Men's Division I College Basketball : Big 12 Conference : Texas Tech Red Raiders</t>
  </si>
  <si>
    <t>NCAA : Men's Division I College Basketball : Big 12 Conference : West Virginia University Mountaineers</t>
  </si>
  <si>
    <t>NCAA : Men's Division I College Basketball : Big 12 Conference : Kansas State University Wildcats</t>
  </si>
  <si>
    <t>NCAA : Men's Division I College Basketball : Big 12 Conference : Texas Christian University Horned Frogs</t>
  </si>
  <si>
    <t>NCAA : Men's Division I College Basketball : Big 12 Conference : Oklahoma State University Cowboys</t>
  </si>
  <si>
    <t>NCAA : Men's Division I College Basketball : Big 12 Conference : Oklahoma University Sooners</t>
  </si>
  <si>
    <t>902D2E</t>
  </si>
  <si>
    <t>NCAA : Men's Division I College Basketball : Big 12 Conference : Baylor University Bears</t>
  </si>
  <si>
    <t>NCAA : Men's Division I College Basketball : Big 12 Conference : University of Texas Longhorns</t>
  </si>
  <si>
    <t>NCAA : Men's Division I College Basketball : Big 12 Conference : Iowa State University Cyclones</t>
  </si>
  <si>
    <t>BigEa</t>
  </si>
  <si>
    <t>Big East</t>
  </si>
  <si>
    <t>Big East Conference</t>
  </si>
  <si>
    <t>NCAA : Men's Division I College Basketball : Big East Conference</t>
  </si>
  <si>
    <t>E41436</t>
  </si>
  <si>
    <t>13407E</t>
  </si>
  <si>
    <t>XAV</t>
  </si>
  <si>
    <t>Xavier University</t>
  </si>
  <si>
    <t>Xavier Musketeers</t>
  </si>
  <si>
    <t>NCAA : Men's Division I College Basketball : Big East Conference : Xavier University Musketeers</t>
  </si>
  <si>
    <t>0099CC</t>
  </si>
  <si>
    <t>NOVA</t>
  </si>
  <si>
    <t>Villanova University</t>
  </si>
  <si>
    <t>Villanova Wildcats</t>
  </si>
  <si>
    <t>NCAA : Men's Division I College Basketball : Big East Conference : Villanova University Wildcats</t>
  </si>
  <si>
    <t>13B5EA</t>
  </si>
  <si>
    <t>HALL</t>
  </si>
  <si>
    <t>Seton Hall University</t>
  </si>
  <si>
    <t>Seton Hall Pirates</t>
  </si>
  <si>
    <t>NCAA : Men's Division I College Basketball : Big East Conference : Seton Hall University Pirates</t>
  </si>
  <si>
    <t>004488</t>
  </si>
  <si>
    <t>CRE</t>
  </si>
  <si>
    <t>Creighton University</t>
  </si>
  <si>
    <t>Creighton Bluejays</t>
  </si>
  <si>
    <t>NCAA : Men's Division I College Basketball : Big East Conference : Creighton University Bluejays</t>
  </si>
  <si>
    <t>005CA9</t>
  </si>
  <si>
    <t>00235D</t>
  </si>
  <si>
    <t>6CADDE</t>
  </si>
  <si>
    <t>031894</t>
  </si>
  <si>
    <t>FEUR</t>
  </si>
  <si>
    <t>FIBA Europe</t>
  </si>
  <si>
    <t>FIBA : FIBA Europe</t>
  </si>
  <si>
    <t>3780C3</t>
  </si>
  <si>
    <t>300</t>
  </si>
  <si>
    <t>FAME</t>
  </si>
  <si>
    <t>FIBA Americas</t>
  </si>
  <si>
    <t>FIBA : FIBA Americas</t>
  </si>
  <si>
    <t>D93834</t>
  </si>
  <si>
    <t>PROV</t>
  </si>
  <si>
    <t>Providence College</t>
  </si>
  <si>
    <t>Providence Friars</t>
  </si>
  <si>
    <t>NCAA : Men's Division I College Basketball : Big East Conference : Providence College Friars</t>
  </si>
  <si>
    <t>215396</t>
  </si>
  <si>
    <t>BUT</t>
  </si>
  <si>
    <t>Butler University</t>
  </si>
  <si>
    <t>Butler Bulldogs</t>
  </si>
  <si>
    <t>NCAA : Men's Division I College Basketball : Big East Conference : Butler University Bulldogs</t>
  </si>
  <si>
    <t>747678</t>
  </si>
  <si>
    <t>FE2124</t>
  </si>
  <si>
    <t>D1E0D7</t>
  </si>
  <si>
    <t>400</t>
  </si>
  <si>
    <t>FASI</t>
  </si>
  <si>
    <t>FIBA Asia</t>
  </si>
  <si>
    <t>FIBA : FIBA Asia</t>
  </si>
  <si>
    <t>DB3832</t>
  </si>
  <si>
    <t>Marquette University</t>
  </si>
  <si>
    <t>Marquette Golden Eagles</t>
  </si>
  <si>
    <t>NCAA : Men's Division I College Basketball : Big East Conference : Marquette University Golden Eagles</t>
  </si>
  <si>
    <t>GTOWN</t>
  </si>
  <si>
    <t>Georgetown University</t>
  </si>
  <si>
    <t>FEA122</t>
  </si>
  <si>
    <t>Georgetown Hoyas</t>
  </si>
  <si>
    <t>NCAA : Men's Division I College Basketball : Big East Conference : Georgetown University Hoyas</t>
  </si>
  <si>
    <t>8D817B</t>
  </si>
  <si>
    <t>9E2720</t>
  </si>
  <si>
    <t>St John's University</t>
  </si>
  <si>
    <t>St John's Red Storm</t>
  </si>
  <si>
    <t>NCAA : Men's Division I College Basketball : Big East Conference : St John's Red Storm</t>
  </si>
  <si>
    <t>17A8AA</t>
  </si>
  <si>
    <t>041C2C</t>
  </si>
  <si>
    <t>222</t>
  </si>
  <si>
    <t>UAE</t>
  </si>
  <si>
    <t>UAE Pro-League</t>
  </si>
  <si>
    <t>FIFA : AFC : UAE Pro-League</t>
  </si>
  <si>
    <t>E10019</t>
  </si>
  <si>
    <t>DEP</t>
  </si>
  <si>
    <t>DePaul University</t>
  </si>
  <si>
    <t>DePaul Blue Demons</t>
  </si>
  <si>
    <t>NCAA : Men's Division I College Basketball : Big East Conference : DePaul University Blue Demons</t>
  </si>
  <si>
    <t>005EB8</t>
  </si>
  <si>
    <t>FOCE</t>
  </si>
  <si>
    <t>FIBA Oceania</t>
  </si>
  <si>
    <t>FIBA : FIBA Oceania</t>
  </si>
  <si>
    <t>449540</t>
  </si>
  <si>
    <t>BSC</t>
  </si>
  <si>
    <t>Big Sky</t>
  </si>
  <si>
    <t>Big Sky Conference</t>
  </si>
  <si>
    <t>NCAA : Men's Division I College Basketball : Big Sky Conference</t>
  </si>
  <si>
    <t>015CAB</t>
  </si>
  <si>
    <t>00942E</t>
  </si>
  <si>
    <t>70CDE3</t>
  </si>
  <si>
    <t>600</t>
  </si>
  <si>
    <t>FAFR</t>
  </si>
  <si>
    <t>FIBA Africa</t>
  </si>
  <si>
    <t>FIBA : FIBA Africa</t>
  </si>
  <si>
    <t>D03632</t>
  </si>
  <si>
    <t>MON</t>
  </si>
  <si>
    <t>University of Montana</t>
  </si>
  <si>
    <t>Montana Grizzlies</t>
  </si>
  <si>
    <t>NCAA : Men's Division I College Basketball : Big Sky Conference : University of Montana Grizzlies</t>
  </si>
  <si>
    <t>751A47</t>
  </si>
  <si>
    <t>223</t>
  </si>
  <si>
    <t>QSL</t>
  </si>
  <si>
    <t>660033</t>
  </si>
  <si>
    <t>Qatar Stars League</t>
  </si>
  <si>
    <t>FIFA : AFC : Qatar Stars League</t>
  </si>
  <si>
    <t>E4B011</t>
  </si>
  <si>
    <t>999999</t>
  </si>
  <si>
    <t>WEB</t>
  </si>
  <si>
    <t>Weber State University</t>
  </si>
  <si>
    <t>Weber State Wildcats</t>
  </si>
  <si>
    <t>NCAA : Men's Division I College Basketball : Big Sky Conference : Weber State University Wildcats</t>
  </si>
  <si>
    <t>5d3c8f</t>
  </si>
  <si>
    <t>3B8246</t>
  </si>
  <si>
    <t>4B2682</t>
  </si>
  <si>
    <t>830C46</t>
  </si>
  <si>
    <t>EWU</t>
  </si>
  <si>
    <t>Eastern Washington University</t>
  </si>
  <si>
    <t>Eastern Washington Eagles</t>
  </si>
  <si>
    <t>NCAA : Men's Division I College Basketball : Big Sky Conference : Eastern Washington University Eagles</t>
  </si>
  <si>
    <t>A10022</t>
  </si>
  <si>
    <t>6D6E71</t>
  </si>
  <si>
    <t>UNCO</t>
  </si>
  <si>
    <t>The University of Northern Colorado</t>
  </si>
  <si>
    <t>Northern Colorado Bears</t>
  </si>
  <si>
    <t>NCAA : Men's Division I College Basketball : Big Sky Conference : The University of Northern Colorado Bears</t>
  </si>
  <si>
    <t>F6B000</t>
  </si>
  <si>
    <t>013C65</t>
  </si>
  <si>
    <t>PORST</t>
  </si>
  <si>
    <t>Portland State University</t>
  </si>
  <si>
    <t>Portland State Vikings</t>
  </si>
  <si>
    <t>NCAA : Men's Division I College Basketball : Big Sky Conference : Portland State University Vikings</t>
  </si>
  <si>
    <t>2C5948</t>
  </si>
  <si>
    <t>IST</t>
  </si>
  <si>
    <t>Idaho State University</t>
  </si>
  <si>
    <t>Idaho State Bengals</t>
  </si>
  <si>
    <t>NCAA : Men's Division I College Basketball : Big Sky Conference : Idaho State University Bengals</t>
  </si>
  <si>
    <t>F9A81A</t>
  </si>
  <si>
    <t>MST</t>
  </si>
  <si>
    <t>Montana State University</t>
  </si>
  <si>
    <t>Montana State Bobcats</t>
  </si>
  <si>
    <t>NCAA : Men's Division I College Basketball : Big Sky Conference : Montana State University Bobcats</t>
  </si>
  <si>
    <t>Southern Utah University</t>
  </si>
  <si>
    <t>Southern Utah Thunderbirds</t>
  </si>
  <si>
    <t>NCAA : Men's Division I College Basketball : Big Sky Conference : University of Southern Utah Thunderbirds</t>
  </si>
  <si>
    <t>C41425</t>
  </si>
  <si>
    <t>SSU</t>
  </si>
  <si>
    <t>Sacramento State University</t>
  </si>
  <si>
    <t>Sacramento State Hornets</t>
  </si>
  <si>
    <t>NCAA : Men's Division I College Basketball : Big Sky Conference : Sacramento State University Hornets</t>
  </si>
  <si>
    <t>C4B581</t>
  </si>
  <si>
    <t>043927</t>
  </si>
  <si>
    <t>Northern Arizona University</t>
  </si>
  <si>
    <t>Northern Arizona Lumberjacks</t>
  </si>
  <si>
    <t>NCAA : Men's Division I College Basketball : Big Sky Conference : Northern Arizona University Lumberjacks</t>
  </si>
  <si>
    <t>FFD200</t>
  </si>
  <si>
    <t>003466</t>
  </si>
  <si>
    <t>FBB040</t>
  </si>
  <si>
    <t>BigSo</t>
  </si>
  <si>
    <t>Big South</t>
  </si>
  <si>
    <t>Big South Conference</t>
  </si>
  <si>
    <t>NCAA : Men's Division I College Basketball : Big South Conference</t>
  </si>
  <si>
    <t>DC5316</t>
  </si>
  <si>
    <t>0977BB</t>
  </si>
  <si>
    <t>HAM</t>
  </si>
  <si>
    <t>Hampton University</t>
  </si>
  <si>
    <t>Hampton Pirates</t>
  </si>
  <si>
    <t>NCAA : Men's Division I College Basketball : Big South Conference : Hampton University Pirates</t>
  </si>
  <si>
    <t>235EA1</t>
  </si>
  <si>
    <t>BCAD7A</t>
  </si>
  <si>
    <t>NCAA : Men's Division I College Basketball : Big Ten Conference : Michigan State University Spartans</t>
  </si>
  <si>
    <t>UNCA</t>
  </si>
  <si>
    <t>University of North Carolina Asheville</t>
  </si>
  <si>
    <t>UNC Asheville Bulldogs</t>
  </si>
  <si>
    <t>NCAA : Men's Division I College Basketball : Big South Conference : University of North Carolina Asheville Bulldogs</t>
  </si>
  <si>
    <t>1E528C</t>
  </si>
  <si>
    <t>B9B9B9</t>
  </si>
  <si>
    <t>RAD</t>
  </si>
  <si>
    <t>Radford University</t>
  </si>
  <si>
    <t>Radford Highlanders</t>
  </si>
  <si>
    <t>NCAA : Men's Division I College Basketball : Big South Conference : Radford University Highlanders</t>
  </si>
  <si>
    <t>AC2324</t>
  </si>
  <si>
    <t>7C7E81</t>
  </si>
  <si>
    <t>Winthrop University</t>
  </si>
  <si>
    <t>Winthrop Eagles</t>
  </si>
  <si>
    <t>NCAA : Men's Division I College Basketball : Big South Conference : Winthrop University Eagles</t>
  </si>
  <si>
    <t>E5A73B</t>
  </si>
  <si>
    <t>Campbell University</t>
  </si>
  <si>
    <t>Campbell Fighting Camels</t>
  </si>
  <si>
    <t>NCAA : Men's Division I College Basketball : Big South Conference : Campbell University Fighting Camels</t>
  </si>
  <si>
    <t>E0813C</t>
  </si>
  <si>
    <t>211E1F</t>
  </si>
  <si>
    <t>BCL</t>
  </si>
  <si>
    <t>FIBA Basketball Champions League</t>
  </si>
  <si>
    <t>Basketball Champions League</t>
  </si>
  <si>
    <t>FIBA : FIBA Europe : Basketball Champions League</t>
  </si>
  <si>
    <t>52B0AF</t>
  </si>
  <si>
    <t>CHSO</t>
  </si>
  <si>
    <t>Charleston Southern University</t>
  </si>
  <si>
    <t>Charleston Southern Buccaneers</t>
  </si>
  <si>
    <t>NCAA : Men's Division I College Basketball : Big South Conference : Charleston Southern University Buccaneers</t>
  </si>
  <si>
    <t>7D1B28</t>
  </si>
  <si>
    <t>90A82B</t>
  </si>
  <si>
    <t>224</t>
  </si>
  <si>
    <t>PGP</t>
  </si>
  <si>
    <t>Persian Gulf Pro League</t>
  </si>
  <si>
    <t>FIFA : AFC : Persian Gulf Pro League</t>
  </si>
  <si>
    <t>009EE2</t>
  </si>
  <si>
    <t>BDB185</t>
  </si>
  <si>
    <t>D1D3D4</t>
  </si>
  <si>
    <t>0F2D4B</t>
  </si>
  <si>
    <t>00386B</t>
  </si>
  <si>
    <t>EE7D00</t>
  </si>
  <si>
    <t>HPU</t>
  </si>
  <si>
    <t>High Point University</t>
  </si>
  <si>
    <t>High Point Panthers</t>
  </si>
  <si>
    <t>NCAA : Men's Division I College Basketball : Big South Conference : High Point University Panthers</t>
  </si>
  <si>
    <t>563C88</t>
  </si>
  <si>
    <t>FEC</t>
  </si>
  <si>
    <t>FIBA Europe Cup</t>
  </si>
  <si>
    <t>Europe Cup</t>
  </si>
  <si>
    <t>FIBA : FIBA Europe : Europe Cup</t>
  </si>
  <si>
    <t>487FC4</t>
  </si>
  <si>
    <t>2C0B6A</t>
  </si>
  <si>
    <t>FIC</t>
  </si>
  <si>
    <t>FIBA Intercontinental Cup</t>
  </si>
  <si>
    <t>Intercontinental Cup</t>
  </si>
  <si>
    <t>FIBA : FIBA World : Intercontinental Cup</t>
  </si>
  <si>
    <t>77A44F</t>
  </si>
  <si>
    <t>225</t>
  </si>
  <si>
    <t>UZB</t>
  </si>
  <si>
    <t>Pepsi O'zbekiston Superligasi</t>
  </si>
  <si>
    <t>Uzbekistan Super League</t>
  </si>
  <si>
    <t>FIFA : AFC : Uzbekistan Super League</t>
  </si>
  <si>
    <t>3A8497</t>
  </si>
  <si>
    <t>1A3683</t>
  </si>
  <si>
    <t>WEBB</t>
  </si>
  <si>
    <t>ABA</t>
  </si>
  <si>
    <t>Gardner-Webb University</t>
  </si>
  <si>
    <t>ABA League First Division</t>
  </si>
  <si>
    <t>Gardner-Webb Bulldogs</t>
  </si>
  <si>
    <t>ABA League</t>
  </si>
  <si>
    <t>NCAA : Men's Division I College Basketball : Big South Conference : Gardner-Webb University Bulldogs</t>
  </si>
  <si>
    <t>C32E34</t>
  </si>
  <si>
    <t>254796</t>
  </si>
  <si>
    <t>4062A3</t>
  </si>
  <si>
    <t>PRES</t>
  </si>
  <si>
    <t>Presbyterian College</t>
  </si>
  <si>
    <t>Presbyterian Blue Hose</t>
  </si>
  <si>
    <t>NCAA : Men's Division I College Basketball : Big South Conference : Presbyterian College Blue Hose</t>
  </si>
  <si>
    <t>2460A5</t>
  </si>
  <si>
    <t>OBL</t>
  </si>
  <si>
    <t>Osterreichische Basketball Bundesliga</t>
  </si>
  <si>
    <t>Austrian Basketball League</t>
  </si>
  <si>
    <t>EA642B</t>
  </si>
  <si>
    <t>226</t>
  </si>
  <si>
    <t>KL1</t>
  </si>
  <si>
    <t>K League 1</t>
  </si>
  <si>
    <t>FIFA : AFC : K League 1</t>
  </si>
  <si>
    <t>EE2B1C</t>
  </si>
  <si>
    <t>014D8B</t>
  </si>
  <si>
    <t>227</t>
  </si>
  <si>
    <t>CSL</t>
  </si>
  <si>
    <t>Chinese Super League</t>
  </si>
  <si>
    <t>FIFA : AFC : Chinese Super League</t>
  </si>
  <si>
    <t>FDD900</t>
  </si>
  <si>
    <t>091A5D</t>
  </si>
  <si>
    <t>922A35</t>
  </si>
  <si>
    <t>FFFD54</t>
  </si>
  <si>
    <t>E95B02</t>
  </si>
  <si>
    <t>D5000F</t>
  </si>
  <si>
    <t>228</t>
  </si>
  <si>
    <t>J1</t>
  </si>
  <si>
    <t>J1 League</t>
  </si>
  <si>
    <t>FIFA : AFC : J1 League</t>
  </si>
  <si>
    <t>D22D26</t>
  </si>
  <si>
    <t>BIBL</t>
  </si>
  <si>
    <t>Balkan International Basketball League</t>
  </si>
  <si>
    <t>Balkan League</t>
  </si>
  <si>
    <t>D27F37</t>
  </si>
  <si>
    <t>B4B5B4</t>
  </si>
  <si>
    <t>BBL</t>
  </si>
  <si>
    <t>Baltic Basketball League</t>
  </si>
  <si>
    <t>E2AA3B</t>
  </si>
  <si>
    <t>333333</t>
  </si>
  <si>
    <t>229</t>
  </si>
  <si>
    <t>HKPL</t>
  </si>
  <si>
    <t>Hong Kong Premier League</t>
  </si>
  <si>
    <t>FIFA : AFC : Hong Kong Premier League</t>
  </si>
  <si>
    <t>D9131A</t>
  </si>
  <si>
    <t>BPL</t>
  </si>
  <si>
    <t>459541</t>
  </si>
  <si>
    <t>230</t>
  </si>
  <si>
    <t>AUS</t>
  </si>
  <si>
    <t>A-League</t>
  </si>
  <si>
    <t>A-League, Australia</t>
  </si>
  <si>
    <t>FIFA : AFC : A-League, Australia</t>
  </si>
  <si>
    <t>FF5000</t>
  </si>
  <si>
    <t>EF9D38</t>
  </si>
  <si>
    <t>PBL</t>
  </si>
  <si>
    <t>Pro Basketball League</t>
  </si>
  <si>
    <t>Pro Basketball League, Belgium</t>
  </si>
  <si>
    <t>2257B2</t>
  </si>
  <si>
    <t>LONG</t>
  </si>
  <si>
    <t>Longwood University</t>
  </si>
  <si>
    <t>Longwood Lancers</t>
  </si>
  <si>
    <t>NCAA : Men's Division I College Basketball : Big South Conference : Longwood University Lancers</t>
  </si>
  <si>
    <t>9B9C9E</t>
  </si>
  <si>
    <t>0D1E3B</t>
  </si>
  <si>
    <t>USCU</t>
  </si>
  <si>
    <t>University of South Carolina Upstate</t>
  </si>
  <si>
    <t>USC Upstate Spartans</t>
  </si>
  <si>
    <t>NCAA : Men's Division I College Basketball : Big South Conference : University of South Carolina Upstate Spartans</t>
  </si>
  <si>
    <t>24553D</t>
  </si>
  <si>
    <t>ECB54E</t>
  </si>
  <si>
    <t>231</t>
  </si>
  <si>
    <t>THAI</t>
  </si>
  <si>
    <t>Thai League 1</t>
  </si>
  <si>
    <t>FIFA : AFC : Thai League 1</t>
  </si>
  <si>
    <t>EB262C</t>
  </si>
  <si>
    <t>Premijer Liga BiH</t>
  </si>
  <si>
    <t>E68B48</t>
  </si>
  <si>
    <t>Big10</t>
  </si>
  <si>
    <t>NCAA : Men's Division I College Basketball : Big Ten Conference</t>
  </si>
  <si>
    <t>384278</t>
  </si>
  <si>
    <t>NCAA : Men's Division I College Basketball : Big Ten Conference : Purdue University Boilermakers</t>
  </si>
  <si>
    <t>NCAA : Men's Division I College Basketball : Big Ten Conference : The Ohio State University Buckeyes</t>
  </si>
  <si>
    <t>242062</t>
  </si>
  <si>
    <t>NCAA : Men's Division I College Basketball : Big Ten Conference : University of Michigan Wolverines</t>
  </si>
  <si>
    <t>NCAA : Men's Division I College Basketball : Big Ten Conference : University of Nebraska Cornhuskers</t>
  </si>
  <si>
    <t>NCAA : Men's Division I College Basketball : Big Ten Conference : Penn State University Nittany Lions</t>
  </si>
  <si>
    <t>NBL</t>
  </si>
  <si>
    <t>National Basketball League</t>
  </si>
  <si>
    <t>National Basketball League, Bulgaria</t>
  </si>
  <si>
    <t>438F4C</t>
  </si>
  <si>
    <t>NCAA : Men's Division I College Basketball : Big Ten Conference : Indiana University Hoosiers</t>
  </si>
  <si>
    <t>C33834</t>
  </si>
  <si>
    <t>NCAA : Men's Division I College Basketball : Big Ten Conference : University of Maryland Terrapins</t>
  </si>
  <si>
    <t>232</t>
  </si>
  <si>
    <t>ISL</t>
  </si>
  <si>
    <t>Hero Indian Super League</t>
  </si>
  <si>
    <t>Indian Super League</t>
  </si>
  <si>
    <t>FIFA : AFC : Indian Super League</t>
  </si>
  <si>
    <t>C29226</t>
  </si>
  <si>
    <t>HTPl</t>
  </si>
  <si>
    <t>HT Premijer liga</t>
  </si>
  <si>
    <t>Croatian Telecom Premier League</t>
  </si>
  <si>
    <t>D7328A</t>
  </si>
  <si>
    <t>WIS</t>
  </si>
  <si>
    <t>NCAA : Men's Division I College Basketball : Big Ten Conference : University of Wisconsin Badgers</t>
  </si>
  <si>
    <t>NCAA : Men's Division I College Basketball : Big Ten Conference : Northwestern University Wildcats</t>
  </si>
  <si>
    <t>NCAA : Men's Division I College Basketball : Big Ten Conference : University of Minnesota Golden Gophers</t>
  </si>
  <si>
    <t>NCAA : Men's Division I College Basketball : Big Ten Conference : University of Illinois Fighting Illini</t>
  </si>
  <si>
    <t>NCAA : Men's Division I College Basketball : Big Ten Conference : The University of Iowa Hawkeyes</t>
  </si>
  <si>
    <t>NCAA : Men's Division I College Basketball : Big Ten Conference : Rutgers University Scarlet Knights</t>
  </si>
  <si>
    <t>BWC</t>
  </si>
  <si>
    <t>Big West</t>
  </si>
  <si>
    <t>Big West Conference</t>
  </si>
  <si>
    <t>NCAA : Men's Division I College Basketball : Big West Conference</t>
  </si>
  <si>
    <t>A11F4C</t>
  </si>
  <si>
    <t>0F2B71</t>
  </si>
  <si>
    <t>ED2C24</t>
  </si>
  <si>
    <t>021093</t>
  </si>
  <si>
    <t>UCD</t>
  </si>
  <si>
    <t>University of California, Davis</t>
  </si>
  <si>
    <t>UC Davis Aggies</t>
  </si>
  <si>
    <t>NCAA : Men's Division I College Basketball : Big West Conference : University of California, Davis Aggies</t>
  </si>
  <si>
    <t>National Basketball League, Czech Republic</t>
  </si>
  <si>
    <t>3C844D</t>
  </si>
  <si>
    <t>233</t>
  </si>
  <si>
    <t>KYR</t>
  </si>
  <si>
    <t>Top League</t>
  </si>
  <si>
    <t>Kyrgyzstan League</t>
  </si>
  <si>
    <t>FIFA : AFC : Top League, Kyrgyzstan</t>
  </si>
  <si>
    <t>54448C</t>
  </si>
  <si>
    <t>DC7D3A</t>
  </si>
  <si>
    <t>29156F</t>
  </si>
  <si>
    <t>UCSB</t>
  </si>
  <si>
    <t>University of California, Santa Barbara</t>
  </si>
  <si>
    <t>UC Santa Barbara Gauchos</t>
  </si>
  <si>
    <t>NCAA : Men's Division I College Basketball : Big West Conference : University of California, Santa Barbara Gauchos</t>
  </si>
  <si>
    <t>245CA0</t>
  </si>
  <si>
    <t>234</t>
  </si>
  <si>
    <t>PFL</t>
  </si>
  <si>
    <t>Philippines Football League</t>
  </si>
  <si>
    <t>FIFA : AFC : Philippines Football League</t>
  </si>
  <si>
    <t>EA9F12</t>
  </si>
  <si>
    <t>Bl</t>
  </si>
  <si>
    <t>Basketligaen</t>
  </si>
  <si>
    <t>E4863B</t>
  </si>
  <si>
    <t>3982C5</t>
  </si>
  <si>
    <t>E8AE3E</t>
  </si>
  <si>
    <t>1C183C</t>
  </si>
  <si>
    <t>UCI</t>
  </si>
  <si>
    <t>University of California, Irvine</t>
  </si>
  <si>
    <t>UC Irvine Anteaters</t>
  </si>
  <si>
    <t>NCAA : Men's Division I College Basketball : Big West Conference : University of California, Irvine Anteaters</t>
  </si>
  <si>
    <t>F8E48A</t>
  </si>
  <si>
    <t>CSUF</t>
  </si>
  <si>
    <t>California State University, Fullerton</t>
  </si>
  <si>
    <t>Cal Fullerton Titans</t>
  </si>
  <si>
    <t>NCAA : Men's Division I College Basketball : Big West Conference : California State University, Fullerton Titans</t>
  </si>
  <si>
    <t>DC8218</t>
  </si>
  <si>
    <t>235</t>
  </si>
  <si>
    <t>VL1</t>
  </si>
  <si>
    <t>Nuti Café V.League</t>
  </si>
  <si>
    <t>V.League</t>
  </si>
  <si>
    <t>FIFA : AFC : V.League, Vietnam</t>
  </si>
  <si>
    <t>D03438</t>
  </si>
  <si>
    <t>236</t>
  </si>
  <si>
    <t>BAH</t>
  </si>
  <si>
    <t>Bahraini Premier League</t>
  </si>
  <si>
    <t>FIFA : AFC : Bahraini Premier League</t>
  </si>
  <si>
    <t>ECB</t>
  </si>
  <si>
    <t>EuroCup</t>
  </si>
  <si>
    <t>EuroCup Basketball</t>
  </si>
  <si>
    <t>3072C7</t>
  </si>
  <si>
    <t>237</t>
  </si>
  <si>
    <t>IRQ</t>
  </si>
  <si>
    <t>Iraqi Premier League</t>
  </si>
  <si>
    <t>FIFA : AFC : Iraqi Premier League</t>
  </si>
  <si>
    <t>D3B333</t>
  </si>
  <si>
    <t>EURO</t>
  </si>
  <si>
    <t>EuroLeague</t>
  </si>
  <si>
    <t>D15A25</t>
  </si>
  <si>
    <t>217</t>
  </si>
  <si>
    <t>KOR</t>
  </si>
  <si>
    <t>Korisliga</t>
  </si>
  <si>
    <t>E58539</t>
  </si>
  <si>
    <t>184172</t>
  </si>
  <si>
    <t>218</t>
  </si>
  <si>
    <t>LNB</t>
  </si>
  <si>
    <t>Ligue Nationale de Basket</t>
  </si>
  <si>
    <t>C02929</t>
  </si>
  <si>
    <t>2863A7</t>
  </si>
  <si>
    <t>219</t>
  </si>
  <si>
    <t>LNBB</t>
  </si>
  <si>
    <t>LNB Pro B</t>
  </si>
  <si>
    <t>Pro B</t>
  </si>
  <si>
    <t>94251C</t>
  </si>
  <si>
    <t>DBDBDB</t>
  </si>
  <si>
    <t>C32C22</t>
  </si>
  <si>
    <t>CSLB</t>
  </si>
  <si>
    <t>California State University, Long Beach</t>
  </si>
  <si>
    <t>Long Beach St 49ers</t>
  </si>
  <si>
    <t>NCAA : Men's Division I College Basketball : Big West Conference : California State University, Long Beach 49ers</t>
  </si>
  <si>
    <t>FFC72A</t>
  </si>
  <si>
    <t>GBF</t>
  </si>
  <si>
    <t>Georgian Basketball Federation Superliga</t>
  </si>
  <si>
    <t>GBF Superliga</t>
  </si>
  <si>
    <t>C62D22</t>
  </si>
  <si>
    <t>843304</t>
  </si>
  <si>
    <t>2E3435</t>
  </si>
  <si>
    <t>Basketball Bundesliga</t>
  </si>
  <si>
    <t>255090</t>
  </si>
  <si>
    <t>172544</t>
  </si>
  <si>
    <t>E39952</t>
  </si>
  <si>
    <t>2BBL</t>
  </si>
  <si>
    <t>2. Basketball Bundesliga</t>
  </si>
  <si>
    <t>92B943</t>
  </si>
  <si>
    <t>British Basketball League</t>
  </si>
  <si>
    <t>C7462F</t>
  </si>
  <si>
    <t>162759</t>
  </si>
  <si>
    <t>FBF5C9</t>
  </si>
  <si>
    <t>GBL</t>
  </si>
  <si>
    <t>Greek Basketball League</t>
  </si>
  <si>
    <t>405386</t>
  </si>
  <si>
    <t>2B4078</t>
  </si>
  <si>
    <t>GA2</t>
  </si>
  <si>
    <t>Greek A2 Basket</t>
  </si>
  <si>
    <t>Greek A2 Basket League</t>
  </si>
  <si>
    <t>56B1BF</t>
  </si>
  <si>
    <t>4875B4</t>
  </si>
  <si>
    <t>NBIA</t>
  </si>
  <si>
    <t>Nemzeti Bajnoksag I A</t>
  </si>
  <si>
    <t>E2362E</t>
  </si>
  <si>
    <t>NCAA : Men's Division I College Basketball : Big West Conference : University of Hawaii Rainbow Warriors</t>
  </si>
  <si>
    <t>4CA25A</t>
  </si>
  <si>
    <t>POLY</t>
  </si>
  <si>
    <t>California Polytechnic State University</t>
  </si>
  <si>
    <t>Cal Poly Mustangs</t>
  </si>
  <si>
    <t>NCAA : Men's Division I College Basketball : Big West Conference : California Polytechnic State University Mustangs</t>
  </si>
  <si>
    <t>FFE395</t>
  </si>
  <si>
    <t>IBA</t>
  </si>
  <si>
    <t>Korfuknattleikssamband Islands</t>
  </si>
  <si>
    <t>Icelandic Basketball Association</t>
  </si>
  <si>
    <t>D26A3F</t>
  </si>
  <si>
    <t>2F4187</t>
  </si>
  <si>
    <t>Ligat HaAl</t>
  </si>
  <si>
    <t>Israeli Basketball Premier League</t>
  </si>
  <si>
    <t>238</t>
  </si>
  <si>
    <t>JOR</t>
  </si>
  <si>
    <t>AL-Manaseer Jordanian Pro League</t>
  </si>
  <si>
    <t>Jordanian Premier League</t>
  </si>
  <si>
    <t>FIFA : AFC : AL-Manaseer Jordanian Pro League</t>
  </si>
  <si>
    <t>B28F4F</t>
  </si>
  <si>
    <t>FAE45A</t>
  </si>
  <si>
    <t>5487B4</t>
  </si>
  <si>
    <t>UCR</t>
  </si>
  <si>
    <t>University of California, Riverside</t>
  </si>
  <si>
    <t>UC Riverside Highlanders</t>
  </si>
  <si>
    <t>NCAA : Men's Division I College Basketball : Big West Conference : University of California, Riverside Highlanders</t>
  </si>
  <si>
    <t>2D6CC0</t>
  </si>
  <si>
    <t>239</t>
  </si>
  <si>
    <t>LEB</t>
  </si>
  <si>
    <t>Lebanese Premier League</t>
  </si>
  <si>
    <t>FIFA : AFC : Lebanese Premier League</t>
  </si>
  <si>
    <t>97895B</t>
  </si>
  <si>
    <t>F1AB00</t>
  </si>
  <si>
    <t>003066</t>
  </si>
  <si>
    <t>CSUN</t>
  </si>
  <si>
    <t>California State University, Northridge</t>
  </si>
  <si>
    <t>Cal State Northridge Matadors</t>
  </si>
  <si>
    <t>NCAA : Men's Division I College Basketball : Big West Conference : California State University, Northridge Matadors</t>
  </si>
  <si>
    <t>D1CEC6</t>
  </si>
  <si>
    <t>CAA</t>
  </si>
  <si>
    <t>Colonial</t>
  </si>
  <si>
    <t>Colonial Athletic Conference</t>
  </si>
  <si>
    <t>NCAA : Men's Division I College Basketball : Colonial Athletic Association</t>
  </si>
  <si>
    <t>1A5088</t>
  </si>
  <si>
    <t>003C7B</t>
  </si>
  <si>
    <t>CCH</t>
  </si>
  <si>
    <t>College of Charleston</t>
  </si>
  <si>
    <t>Charleston Cougars</t>
  </si>
  <si>
    <t>NCAA : Men's Division I College Basketball : Colonial Athletic Association : College of Charleston Cougars</t>
  </si>
  <si>
    <t>821E12</t>
  </si>
  <si>
    <t>D45C3E</t>
  </si>
  <si>
    <t>A8976F</t>
  </si>
  <si>
    <t>LBA</t>
  </si>
  <si>
    <t>Legabasket Serie A</t>
  </si>
  <si>
    <t>D1CCA5</t>
  </si>
  <si>
    <t>DC1E2C</t>
  </si>
  <si>
    <t>240</t>
  </si>
  <si>
    <t>OMAN</t>
  </si>
  <si>
    <t>Oman Professional League</t>
  </si>
  <si>
    <t>FIFA : AFC : Oman Professional League</t>
  </si>
  <si>
    <t>26A439</t>
  </si>
  <si>
    <t>E31C1B</t>
  </si>
  <si>
    <t>2A2A4D</t>
  </si>
  <si>
    <t>B5522E</t>
  </si>
  <si>
    <t>NEU</t>
  </si>
  <si>
    <t>Northeastern University</t>
  </si>
  <si>
    <t>Northeastern Huskies</t>
  </si>
  <si>
    <t>NCAA : Men's Division I College Basketball : Colonial Athletic Association : Northeastern University Huskies</t>
  </si>
  <si>
    <t>D3353E</t>
  </si>
  <si>
    <t>Lega Nazionale Pallacenestro Serie B</t>
  </si>
  <si>
    <t>EBBE5F</t>
  </si>
  <si>
    <t>B4734B</t>
  </si>
  <si>
    <t>HOF</t>
  </si>
  <si>
    <t>Hofstra University</t>
  </si>
  <si>
    <t>Hofstra Pride</t>
  </si>
  <si>
    <t>NCAA : Men's Division I College Basketball : Colonial Athletic Association : Hofstra University Pride</t>
  </si>
  <si>
    <t>275997</t>
  </si>
  <si>
    <t>LBL</t>
  </si>
  <si>
    <t>Latvian Basketball League</t>
  </si>
  <si>
    <t>96353D</t>
  </si>
  <si>
    <t>8A1F27</t>
  </si>
  <si>
    <t>241</t>
  </si>
  <si>
    <t>WBPL</t>
  </si>
  <si>
    <t>West Bank Premier League</t>
  </si>
  <si>
    <t>FIFA : AFC : West Bank Premier League</t>
  </si>
  <si>
    <t>E73500</t>
  </si>
  <si>
    <t>23224F</t>
  </si>
  <si>
    <t>LKL</t>
  </si>
  <si>
    <t>Lietuvos krepsinio lyga</t>
  </si>
  <si>
    <t>F7CC45</t>
  </si>
  <si>
    <t>EEC64C</t>
  </si>
  <si>
    <t>417C57</t>
  </si>
  <si>
    <t>006244</t>
  </si>
  <si>
    <t>242</t>
  </si>
  <si>
    <t>Syrian Premier League</t>
  </si>
  <si>
    <t>FIFA : AFC : Syrian Premier League</t>
  </si>
  <si>
    <t>107B02</t>
  </si>
  <si>
    <t>951D13</t>
  </si>
  <si>
    <t>WILL</t>
  </si>
  <si>
    <t>William &amp; Mary University</t>
  </si>
  <si>
    <t>William &amp; Mary Tribe</t>
  </si>
  <si>
    <t>NCAA : Men's Division I College Basketball : Colonial Athletic Association : William &amp; Mary University Tribe</t>
  </si>
  <si>
    <t>39604E</t>
  </si>
  <si>
    <t>D84440</t>
  </si>
  <si>
    <t>AE2519</t>
  </si>
  <si>
    <t>FDF052</t>
  </si>
  <si>
    <t>PAL</t>
  </si>
  <si>
    <t>Prva A liga</t>
  </si>
  <si>
    <t>DA352F</t>
  </si>
  <si>
    <t>EBB551</t>
  </si>
  <si>
    <t>F6C444</t>
  </si>
  <si>
    <t>DBL</t>
  </si>
  <si>
    <t>Dutch Basketball League</t>
  </si>
  <si>
    <t>E39234</t>
  </si>
  <si>
    <t>243</t>
  </si>
  <si>
    <t>YEM</t>
  </si>
  <si>
    <t>Yemeni League</t>
  </si>
  <si>
    <t>FIFA : AFC : Yemeni League</t>
  </si>
  <si>
    <t>C94C51</t>
  </si>
  <si>
    <t>NBBF</t>
  </si>
  <si>
    <t>Norges Basketballforbund</t>
  </si>
  <si>
    <t>C43233</t>
  </si>
  <si>
    <t>0F5022</t>
  </si>
  <si>
    <t>244</t>
  </si>
  <si>
    <t>2BUN</t>
  </si>
  <si>
    <t>2. Bundesliga</t>
  </si>
  <si>
    <t>FIFA : UEFA : 2. Bundesliga</t>
  </si>
  <si>
    <t>D1000C</t>
  </si>
  <si>
    <t>TOW</t>
  </si>
  <si>
    <t>Towson University</t>
  </si>
  <si>
    <t>Towson Tigers</t>
  </si>
  <si>
    <t>NCAA : Men's Division I College Basketball : Colonial Athletic Association : Towson University Tigers</t>
  </si>
  <si>
    <t>F8CC46</t>
  </si>
  <si>
    <t>102E51</t>
  </si>
  <si>
    <t>929392</t>
  </si>
  <si>
    <t>PLK</t>
  </si>
  <si>
    <t>Polska Liga Koszykowski</t>
  </si>
  <si>
    <t>Polish Basketball League</t>
  </si>
  <si>
    <t>CBD346</t>
  </si>
  <si>
    <t>UNCW</t>
  </si>
  <si>
    <t>University of North Carolina Wilmington</t>
  </si>
  <si>
    <t>UNC Wilmington Seahawks</t>
  </si>
  <si>
    <t>NCAA : Men's Division I College Basketball : Colonial Athletic Association : University of North Carolina Wilmington</t>
  </si>
  <si>
    <t>2B665F</t>
  </si>
  <si>
    <t>5E0F30</t>
  </si>
  <si>
    <t>245</t>
  </si>
  <si>
    <t>LL2</t>
  </si>
  <si>
    <t>La Liga 2</t>
  </si>
  <si>
    <t>FIFA : UEFA : La Liga 2</t>
  </si>
  <si>
    <t>LPB</t>
  </si>
  <si>
    <t>Liga Portuguesa de Basquetebol</t>
  </si>
  <si>
    <t>Portuguese Basketball League</t>
  </si>
  <si>
    <t>E93323</t>
  </si>
  <si>
    <t>2C6419</t>
  </si>
  <si>
    <t>Liga Nationala de Baschet masculin</t>
  </si>
  <si>
    <t>Liga Nationala</t>
  </si>
  <si>
    <t>00B3EA</t>
  </si>
  <si>
    <t>F9DC4B</t>
  </si>
  <si>
    <t>1C2954</t>
  </si>
  <si>
    <t>ELN</t>
  </si>
  <si>
    <t>Elon University</t>
  </si>
  <si>
    <t>Elon Phoenix</t>
  </si>
  <si>
    <t>NCAA : Men's Division I College Basketball : Colonial Athletic Association : Elon University Phoenix</t>
  </si>
  <si>
    <t>B19A60</t>
  </si>
  <si>
    <t>BD3F28</t>
  </si>
  <si>
    <t>D9CB6C</t>
  </si>
  <si>
    <t>RUS</t>
  </si>
  <si>
    <t>Russian Basketball Super Liga 1</t>
  </si>
  <si>
    <t>Russian Basketball Super League 1</t>
  </si>
  <si>
    <t>BD9A72</t>
  </si>
  <si>
    <t>BLS</t>
  </si>
  <si>
    <t>Basketball League of Serbia</t>
  </si>
  <si>
    <t>D82E20</t>
  </si>
  <si>
    <t>BC9760</t>
  </si>
  <si>
    <t>SBL</t>
  </si>
  <si>
    <t>Slovenska Basketbalova Liga</t>
  </si>
  <si>
    <t>Slovak Basketball League</t>
  </si>
  <si>
    <t>2F5EA1</t>
  </si>
  <si>
    <t>601</t>
  </si>
  <si>
    <t>ENG</t>
  </si>
  <si>
    <t>English Soccer</t>
  </si>
  <si>
    <t>FIFA : English Soccer</t>
  </si>
  <si>
    <t>B62C2D</t>
  </si>
  <si>
    <t>EC8836</t>
  </si>
  <si>
    <t>SKL</t>
  </si>
  <si>
    <t>Premier A Slovenian Basketball League</t>
  </si>
  <si>
    <t>A12135</t>
  </si>
  <si>
    <t>ACB</t>
  </si>
  <si>
    <t>Liga ACB</t>
  </si>
  <si>
    <t>FF722C</t>
  </si>
  <si>
    <t>Spanish Basketball League Oro</t>
  </si>
  <si>
    <t>LEB Gold League</t>
  </si>
  <si>
    <t>CA2C26</t>
  </si>
  <si>
    <t>6A1112</t>
  </si>
  <si>
    <t>DEL</t>
  </si>
  <si>
    <t>University of Delaware</t>
  </si>
  <si>
    <t>Delaware Fightin' Blue Hens</t>
  </si>
  <si>
    <t>NCAA : Men's Division I College Basketball : Colonial Athletic Association : University of Delaware Fightin' Blue Hens</t>
  </si>
  <si>
    <t>419BD6</t>
  </si>
  <si>
    <t>FB3050</t>
  </si>
  <si>
    <t>2869A5</t>
  </si>
  <si>
    <t>DREX</t>
  </si>
  <si>
    <t>Drexel University</t>
  </si>
  <si>
    <t>Drexel Dragons</t>
  </si>
  <si>
    <t>NCAA : Men's Division I College Basketball : Colonial Athletic Association : Drexel University Dragons</t>
  </si>
  <si>
    <t>F9D66F</t>
  </si>
  <si>
    <t>103873</t>
  </si>
  <si>
    <t>JMU</t>
  </si>
  <si>
    <t>James Madison University</t>
  </si>
  <si>
    <t>James Madison Dukes</t>
  </si>
  <si>
    <t>NCAA : Men's Division I College Basketball : Colonial Athletic Association : James Madison University Dukes</t>
  </si>
  <si>
    <t>483D76</t>
  </si>
  <si>
    <t>342767</t>
  </si>
  <si>
    <t>B2A26F</t>
  </si>
  <si>
    <t>NCAA : Men's Division I College Basketball : Conference USA</t>
  </si>
  <si>
    <t>MTU</t>
  </si>
  <si>
    <t>Middle Tennessee University</t>
  </si>
  <si>
    <t>NCAA : Men's Division I College Basketball : Conference USA : Middle Tennessee Blue Raiders</t>
  </si>
  <si>
    <t>ODU Monarchs</t>
  </si>
  <si>
    <t>NCAA : Men's Division I College Basketball : Conference USA : Old Dominion University Monarchs</t>
  </si>
  <si>
    <t>NCAA : Men's Division I College Basketball : Conference USA : Western Kentucky Hilltoppers</t>
  </si>
  <si>
    <t>Marshall Herd</t>
  </si>
  <si>
    <t>NCAA : Men's Division I College Basketball : Conference USA : Marshall University Herd</t>
  </si>
  <si>
    <t>NCAA : Men's Division I College Basketball : Conference USA : University of Texas at San Antonio Roadrunners</t>
  </si>
  <si>
    <t>NCAA : Men's Division I College Basketball : Conference USA : University of Alabama Birmingham Blazers</t>
  </si>
  <si>
    <t>NCAA : Men's Division I College Basketball : Conference USA : University of North Texas Mean Green</t>
  </si>
  <si>
    <t>FIU Panthers</t>
  </si>
  <si>
    <t>NCAA : Men's Division I College Basketball : Conference USA : Florida International University Panthers</t>
  </si>
  <si>
    <t>LaTech Bulldogs</t>
  </si>
  <si>
    <t>NCAA : Men's Division I College Basketball : Conference USA : Louisiana Tech University Bulldogs</t>
  </si>
  <si>
    <t>SMS</t>
  </si>
  <si>
    <t>NCAA : Men's Division I College Basketball : Conference USA : University of Southern Mississippi Golden Eagles</t>
  </si>
  <si>
    <t>NCAA : Men's Division I College Basketball : Conference USA : Florida Atlantic University Owls</t>
  </si>
  <si>
    <t>University of Texas El Paso</t>
  </si>
  <si>
    <t>NCAA : Men's Division I College Basketball : Conference USA : University of Texas El Paso Miners</t>
  </si>
  <si>
    <t>Rice University Owls</t>
  </si>
  <si>
    <t>NCAA : Men's Division I College Basketball : Conference USA : Rice University Owls</t>
  </si>
  <si>
    <t>NCAA : Men's Division I College Basketball : Conference USA : University of North Carolina at Charlotte 49ers</t>
  </si>
  <si>
    <t>Hzn</t>
  </si>
  <si>
    <t>Horizon</t>
  </si>
  <si>
    <t>Horizon League</t>
  </si>
  <si>
    <t>NCAA : Men's Division I College Basketball : Horizon League</t>
  </si>
  <si>
    <t>ED9B18</t>
  </si>
  <si>
    <t>NKU</t>
  </si>
  <si>
    <t>Northern Kentucky University</t>
  </si>
  <si>
    <t>Northern Kentucky Norse</t>
  </si>
  <si>
    <t>NCAA : Men's Division I College Basketball : Horizon League : Northern Kentucky University Norse</t>
  </si>
  <si>
    <t>WSU</t>
  </si>
  <si>
    <t>Wright State University</t>
  </si>
  <si>
    <t>Wright State Raiders</t>
  </si>
  <si>
    <t>NCAA : Men's Division I College Basketball : Horizon League : Wright State University Raiders</t>
  </si>
  <si>
    <t>026937</t>
  </si>
  <si>
    <t>CEA052</t>
  </si>
  <si>
    <t>FFE1A5</t>
  </si>
  <si>
    <t>UIC</t>
  </si>
  <si>
    <t>University of Illinois-Chicago</t>
  </si>
  <si>
    <t>UIC Flames</t>
  </si>
  <si>
    <t>NCAA : Men's Division I College Basketball : Horizon League : University of Illinois at Chicago Flames</t>
  </si>
  <si>
    <t>AC1E2D</t>
  </si>
  <si>
    <t>FACC09</t>
  </si>
  <si>
    <t>Oakland University</t>
  </si>
  <si>
    <t>Oakland Golden Grizzlies</t>
  </si>
  <si>
    <t>NCAA : Men's Division I College Basketball : Horizon League : Oakland University Golden Grizzlies</t>
  </si>
  <si>
    <t>B59A57</t>
  </si>
  <si>
    <t>UWM</t>
  </si>
  <si>
    <t>University of Wisconsin-Milwaukee</t>
  </si>
  <si>
    <t>Milwaukee Panthers</t>
  </si>
  <si>
    <t>NCAA : Men's Division I College Basketball : Horizon League : University of Wisconsin-Milwaukee Panthers</t>
  </si>
  <si>
    <t>FFBD00</t>
  </si>
  <si>
    <t>IUPUI</t>
  </si>
  <si>
    <t>Indiana University-Purdue University Indianapolis</t>
  </si>
  <si>
    <t>IUPUI Jaguars</t>
  </si>
  <si>
    <t>NCAA : Men's Division I College Basketball : Horizon League : Indiana University-Purdue University Indianapolis Jaguars</t>
  </si>
  <si>
    <t>DFD1A7</t>
  </si>
  <si>
    <t>A37539</t>
  </si>
  <si>
    <t>082674</t>
  </si>
  <si>
    <t>246</t>
  </si>
  <si>
    <t>Ligan</t>
  </si>
  <si>
    <t>Basketligan</t>
  </si>
  <si>
    <t>UWGB</t>
  </si>
  <si>
    <t>59B7E6</t>
  </si>
  <si>
    <t>University of Wisconsin-Green Bay</t>
  </si>
  <si>
    <t>Green Bay Phoenix</t>
  </si>
  <si>
    <t>NCAA : Men's Division I College Basketball : Horizon League : University of Wisconsin-Green Bay Phoenix</t>
  </si>
  <si>
    <t>Cleveland State University</t>
  </si>
  <si>
    <t>Cleveland State Vikings</t>
  </si>
  <si>
    <t>NCAA : Men's Division I College Basketball : Horizon League : Cleveland State University Vikings</t>
  </si>
  <si>
    <t>602</t>
  </si>
  <si>
    <t>FRA</t>
  </si>
  <si>
    <t>F7D549</t>
  </si>
  <si>
    <t>French Soccer</t>
  </si>
  <si>
    <t>FIFA : French Soccer</t>
  </si>
  <si>
    <t>ED2938</t>
  </si>
  <si>
    <t>E08431</t>
  </si>
  <si>
    <t>YTOWN</t>
  </si>
  <si>
    <t>Youngstown State University</t>
  </si>
  <si>
    <t>Youngstown State Penguins</t>
  </si>
  <si>
    <t>NCAA : Men's Division I College Basketball : Horizon League : Youngstown State University Penguins</t>
  </si>
  <si>
    <t>F3D54E</t>
  </si>
  <si>
    <t>002394</t>
  </si>
  <si>
    <t>247</t>
  </si>
  <si>
    <t>BSL</t>
  </si>
  <si>
    <t>Basketbol Super Ligi</t>
  </si>
  <si>
    <t>Basketball Super League, Turkey</t>
  </si>
  <si>
    <t>University of Detroit</t>
  </si>
  <si>
    <t>Detroit Mercy Titans</t>
  </si>
  <si>
    <t>NCAA : Men's Division I College Basketball : Horizon League : University of Detroit Mercy Titans</t>
  </si>
  <si>
    <t>A6093D</t>
  </si>
  <si>
    <t>CA2C34</t>
  </si>
  <si>
    <t>603</t>
  </si>
  <si>
    <t>53A7B7</t>
  </si>
  <si>
    <t>SPA</t>
  </si>
  <si>
    <t>Spanish Soccer</t>
  </si>
  <si>
    <t>FIFA : Spanish Soccer</t>
  </si>
  <si>
    <t>FFC502</t>
  </si>
  <si>
    <t>D7D2CB</t>
  </si>
  <si>
    <t>C70418</t>
  </si>
  <si>
    <t>248</t>
  </si>
  <si>
    <t>Turkiye Basketbol Ligi</t>
  </si>
  <si>
    <t>Turkish Basketball First League</t>
  </si>
  <si>
    <t>3E899A</t>
  </si>
  <si>
    <t>604</t>
  </si>
  <si>
    <t>Portuguese Soccer</t>
  </si>
  <si>
    <t>FIFA : Portuguese Soccer</t>
  </si>
  <si>
    <t>FF0000</t>
  </si>
  <si>
    <t>Ivy</t>
  </si>
  <si>
    <t>Ivy League</t>
  </si>
  <si>
    <t>NCAA : Men's Division I College Basketball : Ivy League</t>
  </si>
  <si>
    <t>FCCD42</t>
  </si>
  <si>
    <t>006600</t>
  </si>
  <si>
    <t>249</t>
  </si>
  <si>
    <t>VTB</t>
  </si>
  <si>
    <t>VTB United League</t>
  </si>
  <si>
    <t>E6A544</t>
  </si>
  <si>
    <t>2D3B7D</t>
  </si>
  <si>
    <t>DA6739</t>
  </si>
  <si>
    <t>605</t>
  </si>
  <si>
    <t>ITA</t>
  </si>
  <si>
    <t>Italian Soccer</t>
  </si>
  <si>
    <t>FIFA : Italian Soccer</t>
  </si>
  <si>
    <t>009245</t>
  </si>
  <si>
    <t>02523C</t>
  </si>
  <si>
    <t>CE2A36</t>
  </si>
  <si>
    <t>606</t>
  </si>
  <si>
    <t>GER</t>
  </si>
  <si>
    <t>German Soccer</t>
  </si>
  <si>
    <t>FIFA : German Soccer</t>
  </si>
  <si>
    <t>FECD00</t>
  </si>
  <si>
    <t>301</t>
  </si>
  <si>
    <t>LLN</t>
  </si>
  <si>
    <t>La Liga Nacional</t>
  </si>
  <si>
    <t>La Liga Nacional, Argentina</t>
  </si>
  <si>
    <t>DD0100</t>
  </si>
  <si>
    <t>D4453A</t>
  </si>
  <si>
    <t>PENN</t>
  </si>
  <si>
    <t>University of Pennsylvania</t>
  </si>
  <si>
    <t>Penn Quakers</t>
  </si>
  <si>
    <t>NCAA : Men's Division I College Basketball : Ivy League : Pennsylvania University Quakers</t>
  </si>
  <si>
    <t>011F5B</t>
  </si>
  <si>
    <t>607</t>
  </si>
  <si>
    <t>HAR</t>
  </si>
  <si>
    <t>Harvard University</t>
  </si>
  <si>
    <t>Harvard Crimson</t>
  </si>
  <si>
    <t>NCAA : Men's Division I College Basketball : Ivy League : Harvard University Crimson</t>
  </si>
  <si>
    <t>A41034</t>
  </si>
  <si>
    <t>009246</t>
  </si>
  <si>
    <t>808285</t>
  </si>
  <si>
    <t>YALE</t>
  </si>
  <si>
    <t>Yale University</t>
  </si>
  <si>
    <t>Yale Bulldogs</t>
  </si>
  <si>
    <t>NCAA : Men's Division I College Basketball : Ivy League : Yale University Bulldogs</t>
  </si>
  <si>
    <t>1A497A</t>
  </si>
  <si>
    <t>302</t>
  </si>
  <si>
    <t>NBB</t>
  </si>
  <si>
    <t>Novo Basquete Brasil</t>
  </si>
  <si>
    <t>639F3B</t>
  </si>
  <si>
    <t>00356B</t>
  </si>
  <si>
    <t>COR</t>
  </si>
  <si>
    <t>Cornell University</t>
  </si>
  <si>
    <t>Cornell Big Red</t>
  </si>
  <si>
    <t>NCAA : Men's Division I College Basketball : Ivy League : Cornell University Big Red</t>
  </si>
  <si>
    <t>B31B1B</t>
  </si>
  <si>
    <t>5E3920</t>
  </si>
  <si>
    <t>89572E</t>
  </si>
  <si>
    <t>PRIN</t>
  </si>
  <si>
    <t>Princeton University</t>
  </si>
  <si>
    <t>Princeton Tigers</t>
  </si>
  <si>
    <t>NCAA : Men's Division I College Basketball : Ivy League : Princeton University Tigers</t>
  </si>
  <si>
    <t>Columbia University</t>
  </si>
  <si>
    <t>Columbia Lions</t>
  </si>
  <si>
    <t>NCAA : Men's Division I College Basketball : Ivy League : Columbia University Lions</t>
  </si>
  <si>
    <t>9BCBEB</t>
  </si>
  <si>
    <t>003865</t>
  </si>
  <si>
    <t>BRN</t>
  </si>
  <si>
    <t>Brown University</t>
  </si>
  <si>
    <t>Brown Bears</t>
  </si>
  <si>
    <t>NCAA : Men's Division I College Basketball : Ivy League : Brown University Bears</t>
  </si>
  <si>
    <t>6D5943</t>
  </si>
  <si>
    <t>CE2B37</t>
  </si>
  <si>
    <t>608</t>
  </si>
  <si>
    <t>UKR</t>
  </si>
  <si>
    <t>Ukrainian Soccer</t>
  </si>
  <si>
    <t>FFD500</t>
  </si>
  <si>
    <t>609</t>
  </si>
  <si>
    <t>Russian Soccer</t>
  </si>
  <si>
    <t>E23122</t>
  </si>
  <si>
    <t>483014</t>
  </si>
  <si>
    <t>D62144</t>
  </si>
  <si>
    <t>E0CB44</t>
  </si>
  <si>
    <t>0022F5</t>
  </si>
  <si>
    <t>4754C4</t>
  </si>
  <si>
    <t>610</t>
  </si>
  <si>
    <t>Czech Soccer</t>
  </si>
  <si>
    <t>BE2E27</t>
  </si>
  <si>
    <t>303</t>
  </si>
  <si>
    <t>611</t>
  </si>
  <si>
    <t>LOB</t>
  </si>
  <si>
    <t>Liga Ouro de Basquete</t>
  </si>
  <si>
    <t>TUR</t>
  </si>
  <si>
    <t>Liga Ouro de Basquete, Brazil</t>
  </si>
  <si>
    <t>Turkish Soccer</t>
  </si>
  <si>
    <t>C92E27</t>
  </si>
  <si>
    <t>DCAB3A</t>
  </si>
  <si>
    <t>DART</t>
  </si>
  <si>
    <t>Dartmouth University</t>
  </si>
  <si>
    <t>Dartmouth Big Green</t>
  </si>
  <si>
    <t>NCAA : Men's Division I College Basketball : Ivy League : Dartmouth University Big Green</t>
  </si>
  <si>
    <t>488341</t>
  </si>
  <si>
    <t>MAAC</t>
  </si>
  <si>
    <t>Metro Atlantic</t>
  </si>
  <si>
    <t>Metro Atlantic Athletic Conference</t>
  </si>
  <si>
    <t>NCAA : Men's Division I College Basketball : Metro Atlantic Athletic Conference</t>
  </si>
  <si>
    <t>2349A0</t>
  </si>
  <si>
    <t>612</t>
  </si>
  <si>
    <t>BEL</t>
  </si>
  <si>
    <t>Belgian Soccer</t>
  </si>
  <si>
    <t>EED85E</t>
  </si>
  <si>
    <t>DB2536</t>
  </si>
  <si>
    <t>RID</t>
  </si>
  <si>
    <t>Rider University</t>
  </si>
  <si>
    <t>Rider Broncos</t>
  </si>
  <si>
    <t>NCAA : Men's Division I College Basketball : Metro Atlantic Athletic Conference : Rider University Broncos</t>
  </si>
  <si>
    <t>CAN</t>
  </si>
  <si>
    <t>Canisius University</t>
  </si>
  <si>
    <t>Canisius Golden Griffins</t>
  </si>
  <si>
    <t>NCAA : Men's Division I College Basketball : Metro Atlantic Athletic Conference : Canisius Golden Griffins</t>
  </si>
  <si>
    <t>FFBA00</t>
  </si>
  <si>
    <t>304</t>
  </si>
  <si>
    <t>LDA</t>
  </si>
  <si>
    <t>Liga de las Americas</t>
  </si>
  <si>
    <t>D9352E</t>
  </si>
  <si>
    <t>D23D3F</t>
  </si>
  <si>
    <t>1C4772</t>
  </si>
  <si>
    <t>305</t>
  </si>
  <si>
    <t>LSB</t>
  </si>
  <si>
    <t>Liga Sudamericana de Basquetbol</t>
  </si>
  <si>
    <t>E0B83E</t>
  </si>
  <si>
    <t>NIA</t>
  </si>
  <si>
    <t>Niagara University</t>
  </si>
  <si>
    <t>Niagara Purple Eagles</t>
  </si>
  <si>
    <t>NCAA : Men's Division I College Basketball : Metro Atlantic Athletic Conference : Niagara University Purple Eagles</t>
  </si>
  <si>
    <t>79569C</t>
  </si>
  <si>
    <t>133A8B</t>
  </si>
  <si>
    <t>B9341D</t>
  </si>
  <si>
    <t>613</t>
  </si>
  <si>
    <t>Swiss Soccer</t>
  </si>
  <si>
    <t>C33C2C</t>
  </si>
  <si>
    <t>306</t>
  </si>
  <si>
    <t>INT</t>
  </si>
  <si>
    <t>FIBA Intercontintal Cup</t>
  </si>
  <si>
    <t>AC6B36</t>
  </si>
  <si>
    <t>582C83</t>
  </si>
  <si>
    <t>IONA</t>
  </si>
  <si>
    <t>Iona University</t>
  </si>
  <si>
    <t>Iona Gaels</t>
  </si>
  <si>
    <t>NCAA : Men's Division I College Basketball : Metro Atlantic Athletic Conference : Iona University Gaels</t>
  </si>
  <si>
    <t>7d4152</t>
  </si>
  <si>
    <t>6F2C3F</t>
  </si>
  <si>
    <t>9C2C3A</t>
  </si>
  <si>
    <t>614</t>
  </si>
  <si>
    <t>Greek Soccer</t>
  </si>
  <si>
    <t>295CA4</t>
  </si>
  <si>
    <t>307</t>
  </si>
  <si>
    <t>LCA</t>
  </si>
  <si>
    <t>Liga CentroAmericana</t>
  </si>
  <si>
    <t>D5534F</t>
  </si>
  <si>
    <t>615</t>
  </si>
  <si>
    <t>Cypriot Soccer</t>
  </si>
  <si>
    <t>C2782B</t>
  </si>
  <si>
    <t>4DA153</t>
  </si>
  <si>
    <t>308</t>
  </si>
  <si>
    <t>LNBP</t>
  </si>
  <si>
    <t>Liga Nacional de Baloncesto Profesional</t>
  </si>
  <si>
    <t>BD3733</t>
  </si>
  <si>
    <t>4E5734</t>
  </si>
  <si>
    <t>FAIR</t>
  </si>
  <si>
    <t>Fairfield University</t>
  </si>
  <si>
    <t>Fairfield Stags</t>
  </si>
  <si>
    <t>NCAA : Men's Division I College Basketball : Metro Atlantic Athletic Conference : Fairfield University Stags</t>
  </si>
  <si>
    <t>32706B</t>
  </si>
  <si>
    <t>MAN</t>
  </si>
  <si>
    <t>Manhattan University</t>
  </si>
  <si>
    <t>Manhattan Jaspers</t>
  </si>
  <si>
    <t>NCAA : Men's Division I College Basketball : Metro Atlantic Athletic Conference : Manhattan University Jaspers</t>
  </si>
  <si>
    <t>00703C</t>
  </si>
  <si>
    <t>309</t>
  </si>
  <si>
    <t>LUB</t>
  </si>
  <si>
    <t>Liga Uruguaya de Basketball</t>
  </si>
  <si>
    <t>275D9C</t>
  </si>
  <si>
    <t>616</t>
  </si>
  <si>
    <t>Danish Soccer</t>
  </si>
  <si>
    <t>AF2834</t>
  </si>
  <si>
    <t>F4E74D</t>
  </si>
  <si>
    <t>310</t>
  </si>
  <si>
    <t>CBA</t>
  </si>
  <si>
    <t>Chinese Basketball Association</t>
  </si>
  <si>
    <t>A33126</t>
  </si>
  <si>
    <t>C69033</t>
  </si>
  <si>
    <t>131313</t>
  </si>
  <si>
    <t>311</t>
  </si>
  <si>
    <t>Asia Champions Cup</t>
  </si>
  <si>
    <t>FIBA Asia Champions Cup</t>
  </si>
  <si>
    <t>A14049</t>
  </si>
  <si>
    <t>QUI</t>
  </si>
  <si>
    <t>Quinnipiac University</t>
  </si>
  <si>
    <t>Quinnipiac Bobcats</t>
  </si>
  <si>
    <t>NCAA : Men's Division I College Basketball : Metro Atlantic Athletic Conference : Quinnipiac University Bobcats</t>
  </si>
  <si>
    <t>962B35</t>
  </si>
  <si>
    <t>617</t>
  </si>
  <si>
    <t>Albanian Soccer</t>
  </si>
  <si>
    <t>C9352D</t>
  </si>
  <si>
    <t>2C2A48</t>
  </si>
  <si>
    <t>618</t>
  </si>
  <si>
    <t>Austrian Soccer</t>
  </si>
  <si>
    <t>619</t>
  </si>
  <si>
    <t>Andorran Soccer</t>
  </si>
  <si>
    <t>F1D849</t>
  </si>
  <si>
    <t>01209C</t>
  </si>
  <si>
    <t>Monmouth University</t>
  </si>
  <si>
    <t>Monmouth Hawks</t>
  </si>
  <si>
    <t>NCAA : Men's Division I College Basketball : Metro Atlantic Athletic Conference : Monmouth University Hawks</t>
  </si>
  <si>
    <t>53565A</t>
  </si>
  <si>
    <t>312</t>
  </si>
  <si>
    <t>IBSL</t>
  </si>
  <si>
    <t>Iranian Basketball Super League</t>
  </si>
  <si>
    <t>SPU</t>
  </si>
  <si>
    <t>Saint Peter's University</t>
  </si>
  <si>
    <t>Saint Peter's Peacocks</t>
  </si>
  <si>
    <t>NCAA : Men's Division I College Basketball : Metro Atlantic Athletic Conference : Saint Peter's University Peacocks</t>
  </si>
  <si>
    <t>0072CE</t>
  </si>
  <si>
    <t>B82C3D</t>
  </si>
  <si>
    <t>003C71</t>
  </si>
  <si>
    <t>E25829</t>
  </si>
  <si>
    <t>A59C94</t>
  </si>
  <si>
    <t>SIE</t>
  </si>
  <si>
    <t>Siena College</t>
  </si>
  <si>
    <t>Siena Saints</t>
  </si>
  <si>
    <t>NCAA : Men's Division I College Basketball : Metro Atlantic Athletic Conference : Siena College Saints</t>
  </si>
  <si>
    <t>MRS</t>
  </si>
  <si>
    <t>Marist College</t>
  </si>
  <si>
    <t>Marist Red Foxes</t>
  </si>
  <si>
    <t>NCAA : Men's Division I College Basketball : Metro Atlantic Athletic Conference : Marist College Red Foxes</t>
  </si>
  <si>
    <t>B2B2B2</t>
  </si>
  <si>
    <t>620</t>
  </si>
  <si>
    <t>Azerbaijani Soccer</t>
  </si>
  <si>
    <t>51B1D8</t>
  </si>
  <si>
    <t>313</t>
  </si>
  <si>
    <t>BL</t>
  </si>
  <si>
    <t>B.League</t>
  </si>
  <si>
    <t>Japanese B.League</t>
  </si>
  <si>
    <t>E83323</t>
  </si>
  <si>
    <t>579442</t>
  </si>
  <si>
    <t>Mid-America Conference</t>
  </si>
  <si>
    <t>NCAA: Men's Division I College Basketball : Mid-America Conference</t>
  </si>
  <si>
    <t>NCAA : Men's Division I College Basketball : Mid-America Conference : State University of New York at Buffalo Bulls</t>
  </si>
  <si>
    <t>621</t>
  </si>
  <si>
    <t>BLR</t>
  </si>
  <si>
    <t>Belarusian Soccer</t>
  </si>
  <si>
    <t>619E5C</t>
  </si>
  <si>
    <t>NCAA : Men's Division I College Basketball : Mid-America Conference : University of Toledo Rockets</t>
  </si>
  <si>
    <t>314</t>
  </si>
  <si>
    <t>KBC</t>
  </si>
  <si>
    <t>Kazakhstan Basketball Championship</t>
  </si>
  <si>
    <t>4DA8C1</t>
  </si>
  <si>
    <t>B13D41</t>
  </si>
  <si>
    <t>622</t>
  </si>
  <si>
    <t>BH</t>
  </si>
  <si>
    <t>Bosnia-Herzegovinian Soccer</t>
  </si>
  <si>
    <t>EEC543</t>
  </si>
  <si>
    <t>EDC043</t>
  </si>
  <si>
    <t>315</t>
  </si>
  <si>
    <t>KBL</t>
  </si>
  <si>
    <t>Korean Basketball League</t>
  </si>
  <si>
    <t>DF5B2E</t>
  </si>
  <si>
    <t>14225B</t>
  </si>
  <si>
    <t>316</t>
  </si>
  <si>
    <t>PBA</t>
  </si>
  <si>
    <t>Philippine Basketball Association</t>
  </si>
  <si>
    <t>B8261A</t>
  </si>
  <si>
    <t>07278B</t>
  </si>
  <si>
    <t>623</t>
  </si>
  <si>
    <t>DUT</t>
  </si>
  <si>
    <t>Dutch Soccer</t>
  </si>
  <si>
    <t>D9612B</t>
  </si>
  <si>
    <t>1B4CB6</t>
  </si>
  <si>
    <t>624</t>
  </si>
  <si>
    <t>Bulgarian Soccer</t>
  </si>
  <si>
    <t>428E6D</t>
  </si>
  <si>
    <t>BE3724</t>
  </si>
  <si>
    <t>625</t>
  </si>
  <si>
    <t>Hungarian Soccer</t>
  </si>
  <si>
    <t>B63841</t>
  </si>
  <si>
    <t>4C6A4D</t>
  </si>
  <si>
    <t>626</t>
  </si>
  <si>
    <t>Croatian Soccer</t>
  </si>
  <si>
    <t>141E8B</t>
  </si>
  <si>
    <t>627</t>
  </si>
  <si>
    <t>Estonian Soccer</t>
  </si>
  <si>
    <t>2E6EC1</t>
  </si>
  <si>
    <t>628</t>
  </si>
  <si>
    <t>FAR</t>
  </si>
  <si>
    <t>Faroese Soccer</t>
  </si>
  <si>
    <t>2963B1</t>
  </si>
  <si>
    <t>629</t>
  </si>
  <si>
    <t>FIN</t>
  </si>
  <si>
    <t>Finnish Soccer</t>
  </si>
  <si>
    <t>415d92</t>
  </si>
  <si>
    <t>113477</t>
  </si>
  <si>
    <t>630</t>
  </si>
  <si>
    <t>Macedonian Soccer</t>
  </si>
  <si>
    <t>F3DE4B</t>
  </si>
  <si>
    <t>BA271A</t>
  </si>
  <si>
    <t>631</t>
  </si>
  <si>
    <t>GEO</t>
  </si>
  <si>
    <t>Georgian Soccer</t>
  </si>
  <si>
    <t>632</t>
  </si>
  <si>
    <t>GIB</t>
  </si>
  <si>
    <t>Gibraltarian Soccer</t>
  </si>
  <si>
    <t>C12920</t>
  </si>
  <si>
    <t>00075F</t>
  </si>
  <si>
    <t>633</t>
  </si>
  <si>
    <t>Icelandic Soccer</t>
  </si>
  <si>
    <t>205092</t>
  </si>
  <si>
    <t>C3343A</t>
  </si>
  <si>
    <t>634</t>
  </si>
  <si>
    <t>Israeli Soccer</t>
  </si>
  <si>
    <t>284EB3</t>
  </si>
  <si>
    <t>103AAB</t>
  </si>
  <si>
    <t>635</t>
  </si>
  <si>
    <t>Kazakh Soccer</t>
  </si>
  <si>
    <t>636</t>
  </si>
  <si>
    <t>Kosovan Soccer</t>
  </si>
  <si>
    <t>C3A25B</t>
  </si>
  <si>
    <t>2C4A9A</t>
  </si>
  <si>
    <t>637</t>
  </si>
  <si>
    <t>Latvian Soccer</t>
  </si>
  <si>
    <t>8C363A</t>
  </si>
  <si>
    <t>638</t>
  </si>
  <si>
    <t>LIE</t>
  </si>
  <si>
    <t>Liechtensteinian Soccer</t>
  </si>
  <si>
    <t>F1D15A</t>
  </si>
  <si>
    <t>0C2C76</t>
  </si>
  <si>
    <t>B62C2E</t>
  </si>
  <si>
    <t>639</t>
  </si>
  <si>
    <t>F3BB54</t>
  </si>
  <si>
    <t>NCAA : Men's Division I College Basketball : Mid-America Conference : Eastern Michigan University Eagles</t>
  </si>
  <si>
    <t>111B51</t>
  </si>
  <si>
    <t>NCAA : Men's Division I College Basketball : Mid-America Conference : Ball State University Cardinals</t>
  </si>
  <si>
    <t>NCAA : Men's Division I College Basketball : Mid-America Conference : Western Michigan University Broncos</t>
  </si>
  <si>
    <t>317</t>
  </si>
  <si>
    <t>National Basketball League, Australia</t>
  </si>
  <si>
    <t>NCAA : Men's Division I College Basketball : Mid-America Conference : Kent State University Golden Flashes</t>
  </si>
  <si>
    <t>LIT</t>
  </si>
  <si>
    <t>Lithuanian Soccer</t>
  </si>
  <si>
    <t>EAB442</t>
  </si>
  <si>
    <t>2D6545</t>
  </si>
  <si>
    <t>E48244</t>
  </si>
  <si>
    <t>AB3432</t>
  </si>
  <si>
    <t>Miami RedHawks</t>
  </si>
  <si>
    <t>NCAA : Men's Division I College Basketball : Mid-America Conference : Miami University RedHawks</t>
  </si>
  <si>
    <t>318</t>
  </si>
  <si>
    <t>SEABL</t>
  </si>
  <si>
    <t>South East Australian Basketball League</t>
  </si>
  <si>
    <t>NCAA : Men's Division I College Basketball : Mid-America Conference : Central Michigan University Chippewas</t>
  </si>
  <si>
    <t>345087</t>
  </si>
  <si>
    <t>BGSU</t>
  </si>
  <si>
    <t>NCAA : Men's Division I College Basketball : Mid-America Conference : Bowling Green State University Falcons</t>
  </si>
  <si>
    <t>640</t>
  </si>
  <si>
    <t>Luxembourgish Soccer</t>
  </si>
  <si>
    <t>469BD2</t>
  </si>
  <si>
    <t>E29E37</t>
  </si>
  <si>
    <t>641</t>
  </si>
  <si>
    <t>Maltese Soccer</t>
  </si>
  <si>
    <t>B72D31</t>
  </si>
  <si>
    <t>642</t>
  </si>
  <si>
    <t>Moldovan Soccer</t>
  </si>
  <si>
    <t>F0CB45</t>
  </si>
  <si>
    <t>1846A3</t>
  </si>
  <si>
    <t>B42934</t>
  </si>
  <si>
    <t>643</t>
  </si>
  <si>
    <t>NIR</t>
  </si>
  <si>
    <t>Northern Irish Soccer</t>
  </si>
  <si>
    <t>644</t>
  </si>
  <si>
    <t>NOR</t>
  </si>
  <si>
    <t>Norwegian Soccer</t>
  </si>
  <si>
    <t>D43E37</t>
  </si>
  <si>
    <t>0B2861</t>
  </si>
  <si>
    <t>645</t>
  </si>
  <si>
    <t>POL</t>
  </si>
  <si>
    <t>Polish Soccer</t>
  </si>
  <si>
    <t>C32F40</t>
  </si>
  <si>
    <t>646</t>
  </si>
  <si>
    <t>IRL</t>
  </si>
  <si>
    <t>Irish Soccer</t>
  </si>
  <si>
    <t>489364</t>
  </si>
  <si>
    <t>E8894D</t>
  </si>
  <si>
    <t>647</t>
  </si>
  <si>
    <t>Romanian Soccer</t>
  </si>
  <si>
    <t>EDCA49</t>
  </si>
  <si>
    <t>CB2B34</t>
  </si>
  <si>
    <t>648</t>
  </si>
  <si>
    <t>SAM</t>
  </si>
  <si>
    <t>Sammarinese Soccer</t>
  </si>
  <si>
    <t>71AFD9</t>
  </si>
  <si>
    <t>649</t>
  </si>
  <si>
    <t>SCO</t>
  </si>
  <si>
    <t>Scottish Soccer</t>
  </si>
  <si>
    <t>650</t>
  </si>
  <si>
    <t>Serbian Soccer</t>
  </si>
  <si>
    <t>B0403F</t>
  </si>
  <si>
    <t>319</t>
  </si>
  <si>
    <t>ABL</t>
  </si>
  <si>
    <t>Africa Basketball League</t>
  </si>
  <si>
    <t>1C3E6E</t>
  </si>
  <si>
    <t>651</t>
  </si>
  <si>
    <t>SLK</t>
  </si>
  <si>
    <t>Slovakian Soccer</t>
  </si>
  <si>
    <t>A7813C</t>
  </si>
  <si>
    <t>D33630</t>
  </si>
  <si>
    <t>214D98</t>
  </si>
  <si>
    <t>652</t>
  </si>
  <si>
    <t>SLI</t>
  </si>
  <si>
    <t>Slovenian Soccer</t>
  </si>
  <si>
    <t>BC281B</t>
  </si>
  <si>
    <t>0016B1</t>
  </si>
  <si>
    <t>653</t>
  </si>
  <si>
    <t>Swedish Soccer</t>
  </si>
  <si>
    <t>EAD549</t>
  </si>
  <si>
    <t>2758A3</t>
  </si>
  <si>
    <t>654</t>
  </si>
  <si>
    <t>WEL</t>
  </si>
  <si>
    <t>Welsh Soccer</t>
  </si>
  <si>
    <t>4CA247</t>
  </si>
  <si>
    <t>BA2C38</t>
  </si>
  <si>
    <t>655</t>
  </si>
  <si>
    <t>American Soccer</t>
  </si>
  <si>
    <t>9E2F36</t>
  </si>
  <si>
    <t>383864</t>
  </si>
  <si>
    <t>656</t>
  </si>
  <si>
    <t>Argentine Soccer</t>
  </si>
  <si>
    <t>7CA6D4</t>
  </si>
  <si>
    <t>E5AF3F</t>
  </si>
  <si>
    <t>657</t>
  </si>
  <si>
    <t>Bolivian Soccer</t>
  </si>
  <si>
    <t>EDDB49</t>
  </si>
  <si>
    <t>BD3A2B</t>
  </si>
  <si>
    <t>33723A</t>
  </si>
  <si>
    <t>658</t>
  </si>
  <si>
    <t>Brazilian Soccer</t>
  </si>
  <si>
    <t>449344</t>
  </si>
  <si>
    <t>0A286D</t>
  </si>
  <si>
    <t>659</t>
  </si>
  <si>
    <t>Chilean Soccer</t>
  </si>
  <si>
    <t>123A9B</t>
  </si>
  <si>
    <t>660</t>
  </si>
  <si>
    <t>Colombian Soccer</t>
  </si>
  <si>
    <t>EFC949</t>
  </si>
  <si>
    <t>12378B</t>
  </si>
  <si>
    <t>661</t>
  </si>
  <si>
    <t>Ecuadorian Soccer</t>
  </si>
  <si>
    <t>D23630</t>
  </si>
  <si>
    <t>F1D648</t>
  </si>
  <si>
    <t>1E4D97</t>
  </si>
  <si>
    <t>662</t>
  </si>
  <si>
    <t>Paraguayan Soccer</t>
  </si>
  <si>
    <t>11399D</t>
  </si>
  <si>
    <t>663</t>
  </si>
  <si>
    <t>Peruvian Soccer</t>
  </si>
  <si>
    <t>C12E28</t>
  </si>
  <si>
    <t>664</t>
  </si>
  <si>
    <t>Uruguayan Soccer</t>
  </si>
  <si>
    <t>665</t>
  </si>
  <si>
    <t>Venezuelan Soccer</t>
  </si>
  <si>
    <t>EFC643</t>
  </si>
  <si>
    <t>NCAA : Men's Division I College Basketball : Mid-America Conference : Ohio University Bobcats</t>
  </si>
  <si>
    <t>666</t>
  </si>
  <si>
    <t>MEX</t>
  </si>
  <si>
    <t>Mexican Soccer</t>
  </si>
  <si>
    <t>417359</t>
  </si>
  <si>
    <t>NCAA : Men's Division I College Basketball : Mid-America Conference : University of Akron Zips</t>
  </si>
  <si>
    <t>2C6347</t>
  </si>
  <si>
    <t>CZV</t>
  </si>
  <si>
    <t>Belgrade Red and White</t>
  </si>
  <si>
    <t>KK Crvena Zvezda</t>
  </si>
  <si>
    <t>D93832</t>
  </si>
  <si>
    <t>CCAD71</t>
  </si>
  <si>
    <t>NCAA : Men's Division I College Basketball : Mid-America Conference : Northern Illinois University Huskies</t>
  </si>
  <si>
    <t>MEAC</t>
  </si>
  <si>
    <t>Mid-Eastern Athletic Conference</t>
  </si>
  <si>
    <t>NCAA : Men's Division I College Basketball : Mid-Eastern Athletic Conference</t>
  </si>
  <si>
    <t>5B3E92</t>
  </si>
  <si>
    <t>492986</t>
  </si>
  <si>
    <t>667</t>
  </si>
  <si>
    <t>CR</t>
  </si>
  <si>
    <t>Costa Rican Soccer</t>
  </si>
  <si>
    <t>668</t>
  </si>
  <si>
    <t>PAN</t>
  </si>
  <si>
    <t>Panamanian Soccer</t>
  </si>
  <si>
    <t>FABB56</t>
  </si>
  <si>
    <t>1F4C85</t>
  </si>
  <si>
    <t>BETH</t>
  </si>
  <si>
    <t>Bethune-Cookman University</t>
  </si>
  <si>
    <t>Bethune-Cookman Wildcats</t>
  </si>
  <si>
    <t>NCAA : Men's Division I College Basketball : Mid-Eastern Conference : Bethune-Cookman University Wildcats</t>
  </si>
  <si>
    <t>7C1736</t>
  </si>
  <si>
    <t>CED</t>
  </si>
  <si>
    <t>Cedevita</t>
  </si>
  <si>
    <t>KK Cedevita</t>
  </si>
  <si>
    <t>F4BC43</t>
  </si>
  <si>
    <t>ED762F</t>
  </si>
  <si>
    <t>669</t>
  </si>
  <si>
    <t>HON</t>
  </si>
  <si>
    <t>Honduran Soccer</t>
  </si>
  <si>
    <t>2E6FC2</t>
  </si>
  <si>
    <t>BUD</t>
  </si>
  <si>
    <t>Buducnost</t>
  </si>
  <si>
    <t>KK Buducnost</t>
  </si>
  <si>
    <t>479CDA</t>
  </si>
  <si>
    <t>Savannah State University</t>
  </si>
  <si>
    <t>Savannah State Tigers</t>
  </si>
  <si>
    <t>NCAA : Men's Division I College Basketball : Mid-Eastern Conference : Savannah State University Tigers</t>
  </si>
  <si>
    <t>E49A36</t>
  </si>
  <si>
    <t>184178</t>
  </si>
  <si>
    <t>DB752E</t>
  </si>
  <si>
    <t>670</t>
  </si>
  <si>
    <t>Guatelmalan Soccer</t>
  </si>
  <si>
    <t>5A91C5</t>
  </si>
  <si>
    <t>Partizan</t>
  </si>
  <si>
    <t>KK Partizan NIS</t>
  </si>
  <si>
    <t>334892</t>
  </si>
  <si>
    <t>MEG</t>
  </si>
  <si>
    <t>Mega Bemax</t>
  </si>
  <si>
    <t>D1336F</t>
  </si>
  <si>
    <t>671</t>
  </si>
  <si>
    <t>Salvadoran Soccer</t>
  </si>
  <si>
    <t>3559AD</t>
  </si>
  <si>
    <t>FMP</t>
  </si>
  <si>
    <t>KK FMP</t>
  </si>
  <si>
    <t>983552</t>
  </si>
  <si>
    <t>NCAT</t>
  </si>
  <si>
    <t>North Carolina A&amp;T University</t>
  </si>
  <si>
    <t>NCAT Aggies</t>
  </si>
  <si>
    <t>NCAA : Men's Division I College Basketball : Mid-Eastern Conference : North Carolina A&amp;T University Aggies</t>
  </si>
  <si>
    <t>F5BB3E</t>
  </si>
  <si>
    <t>134581</t>
  </si>
  <si>
    <t>NORF</t>
  </si>
  <si>
    <t>Norfolk State University</t>
  </si>
  <si>
    <t>Norfolk State Spartans</t>
  </si>
  <si>
    <t>NCAA : Men's Division I College Basketball : Mid-Eastern Conference : Norfolk State University Spartans</t>
  </si>
  <si>
    <t>347856</t>
  </si>
  <si>
    <t>8C1E3F</t>
  </si>
  <si>
    <t>1F47A4</t>
  </si>
  <si>
    <t>672</t>
  </si>
  <si>
    <t>Jamaican Soccer</t>
  </si>
  <si>
    <t>439129</t>
  </si>
  <si>
    <t>D1D2D4</t>
  </si>
  <si>
    <t>E8AB3B</t>
  </si>
  <si>
    <t>ZAD</t>
  </si>
  <si>
    <t>Zadar</t>
  </si>
  <si>
    <t>KK Zadar</t>
  </si>
  <si>
    <t>474F9C</t>
  </si>
  <si>
    <t>EFCA45</t>
  </si>
  <si>
    <t>323B91</t>
  </si>
  <si>
    <t>NCCU</t>
  </si>
  <si>
    <t>North Carolina Central University</t>
  </si>
  <si>
    <t>NC Central Eagles</t>
  </si>
  <si>
    <t>NCAA : Men's Division I College Basketball : Mid-Eastern Conference : North Carolina Central University Eagles</t>
  </si>
  <si>
    <t>8D2732</t>
  </si>
  <si>
    <t>B13836</t>
  </si>
  <si>
    <t>MOR</t>
  </si>
  <si>
    <t>Mornar Bar</t>
  </si>
  <si>
    <t>KK Mornar Bar</t>
  </si>
  <si>
    <t>224E9C</t>
  </si>
  <si>
    <t>673</t>
  </si>
  <si>
    <t>Nicaraguan Soccer</t>
  </si>
  <si>
    <t>2965B9</t>
  </si>
  <si>
    <t>E5873B</t>
  </si>
  <si>
    <t>674</t>
  </si>
  <si>
    <t>Trinidadian Soccer</t>
  </si>
  <si>
    <t>C1313A</t>
  </si>
  <si>
    <t>MORG</t>
  </si>
  <si>
    <t>Morgan State University</t>
  </si>
  <si>
    <t>Morgan State Bears</t>
  </si>
  <si>
    <t>NCAA : Men's Division I College Basketball : Mid-Eastern Conference : Morgan State University Bears</t>
  </si>
  <si>
    <t>E57F48</t>
  </si>
  <si>
    <t>184680</t>
  </si>
  <si>
    <t>F4BF64</t>
  </si>
  <si>
    <t>HOW</t>
  </si>
  <si>
    <t>Howard University</t>
  </si>
  <si>
    <t>Howard Bison</t>
  </si>
  <si>
    <t>NCAA : Men's Division I College Basketball : Mid-Eastern Conference : Howard University Bison</t>
  </si>
  <si>
    <t>6F818D</t>
  </si>
  <si>
    <t>C9363E</t>
  </si>
  <si>
    <t>0A263B</t>
  </si>
  <si>
    <t>FAMU</t>
  </si>
  <si>
    <t>Florida A&amp;M University</t>
  </si>
  <si>
    <t>Florida A&amp;M Rattlers</t>
  </si>
  <si>
    <t>NCAA : Men's Division I College Basketball : Mid-Eastern Conference : Florida A&amp;M University Rattlers</t>
  </si>
  <si>
    <t>38804A</t>
  </si>
  <si>
    <t>675</t>
  </si>
  <si>
    <t>HAI</t>
  </si>
  <si>
    <t>Haitian Soccer</t>
  </si>
  <si>
    <t>052594</t>
  </si>
  <si>
    <t>CIB</t>
  </si>
  <si>
    <t>Cibona</t>
  </si>
  <si>
    <t>KK Cibona</t>
  </si>
  <si>
    <t>676</t>
  </si>
  <si>
    <t>OLI</t>
  </si>
  <si>
    <t>Belizean Soccer</t>
  </si>
  <si>
    <t>Union Olimpija</t>
  </si>
  <si>
    <t>KK Petrol Olimpija</t>
  </si>
  <si>
    <t>CF2C24</t>
  </si>
  <si>
    <t>163E7E</t>
  </si>
  <si>
    <t>E6863B</t>
  </si>
  <si>
    <t>677</t>
  </si>
  <si>
    <t>Egyptian Soccer</t>
  </si>
  <si>
    <t>IGO</t>
  </si>
  <si>
    <t>Igokea</t>
  </si>
  <si>
    <t>BC2D2F</t>
  </si>
  <si>
    <t>KK Igokea</t>
  </si>
  <si>
    <t>202F6B</t>
  </si>
  <si>
    <t>SCSU</t>
  </si>
  <si>
    <t>South Carolina State University</t>
  </si>
  <si>
    <t>SC State Bulldogs</t>
  </si>
  <si>
    <t>NCAA : Men's Division I College Basketball : Mid-Eastern Conference : South Carolina State University Bulldogs</t>
  </si>
  <si>
    <t>7C2D35</t>
  </si>
  <si>
    <t>KRK</t>
  </si>
  <si>
    <t>Krka</t>
  </si>
  <si>
    <t>KK Krka</t>
  </si>
  <si>
    <t>4EA86D</t>
  </si>
  <si>
    <t>678</t>
  </si>
  <si>
    <t>Algerian Soccer</t>
  </si>
  <si>
    <t>3E6D4A</t>
  </si>
  <si>
    <t>E78E4B</t>
  </si>
  <si>
    <t>295D36</t>
  </si>
  <si>
    <t>011D6D</t>
  </si>
  <si>
    <t>679</t>
  </si>
  <si>
    <t>Botswanan Soccer</t>
  </si>
  <si>
    <t>7DA4D0</t>
  </si>
  <si>
    <t>Gmunden Swans</t>
  </si>
  <si>
    <t>C35124</t>
  </si>
  <si>
    <t>COPP</t>
  </si>
  <si>
    <t>Coppin State University</t>
  </si>
  <si>
    <t>Coppin State Eagles</t>
  </si>
  <si>
    <t>NCAA : Men's Division I College Basketball : Mid-Eastern Conference : Coppin State University Eagles</t>
  </si>
  <si>
    <t>F7C845</t>
  </si>
  <si>
    <t>201E1F</t>
  </si>
  <si>
    <t>0D2B53</t>
  </si>
  <si>
    <t>680</t>
  </si>
  <si>
    <t>Angolan Soccer</t>
  </si>
  <si>
    <t>EBCF4A</t>
  </si>
  <si>
    <t>681</t>
  </si>
  <si>
    <t>Congolese Soccer</t>
  </si>
  <si>
    <t>347CEF</t>
  </si>
  <si>
    <t>B62B2B</t>
  </si>
  <si>
    <t>EACF4A</t>
  </si>
  <si>
    <t>682</t>
  </si>
  <si>
    <t>Sudanese Soccer</t>
  </si>
  <si>
    <t>306C30</t>
  </si>
  <si>
    <t>683</t>
  </si>
  <si>
    <t>TUN</t>
  </si>
  <si>
    <t>Tunisian Soccer</t>
  </si>
  <si>
    <t>CC2C25</t>
  </si>
  <si>
    <t>684</t>
  </si>
  <si>
    <t>Moroccan Soccer</t>
  </si>
  <si>
    <t>397D22</t>
  </si>
  <si>
    <t>685</t>
  </si>
  <si>
    <t>RSA</t>
  </si>
  <si>
    <t>South African Soccer</t>
  </si>
  <si>
    <t>ECB241</t>
  </si>
  <si>
    <t>34744E</t>
  </si>
  <si>
    <t>C64439</t>
  </si>
  <si>
    <t>686</t>
  </si>
  <si>
    <t>Zimbabwean Soccer</t>
  </si>
  <si>
    <t>2A5F17</t>
  </si>
  <si>
    <t>UMES</t>
  </si>
  <si>
    <t>University of Maryland Eastern Shore</t>
  </si>
  <si>
    <t>Maryland Eastern Shore Hawks</t>
  </si>
  <si>
    <t>NCAA : Men's Division I College Basketball : Mid-Eastern Conference : University of Maryland Eastern Shore Hawks</t>
  </si>
  <si>
    <t>823533</t>
  </si>
  <si>
    <t>KAP</t>
  </si>
  <si>
    <t>Kapfenberg Bulls</t>
  </si>
  <si>
    <t>741F1C</t>
  </si>
  <si>
    <t>2A66AF</t>
  </si>
  <si>
    <t>BCBCBC</t>
  </si>
  <si>
    <t>BB271A</t>
  </si>
  <si>
    <t>DSU</t>
  </si>
  <si>
    <t>Delaware State University</t>
  </si>
  <si>
    <t>Delaware State Hornets</t>
  </si>
  <si>
    <t>NCAA : Men's Division I College Basketball : Mid-Eastern Conference : Delaware State University Hornets</t>
  </si>
  <si>
    <t>D42D2D</t>
  </si>
  <si>
    <t>0F2D54</t>
  </si>
  <si>
    <t>8CCEF2</t>
  </si>
  <si>
    <t>687</t>
  </si>
  <si>
    <t>Cameroonian</t>
  </si>
  <si>
    <t>3E94D4</t>
  </si>
  <si>
    <t>34745D</t>
  </si>
  <si>
    <t>OBE</t>
  </si>
  <si>
    <t>Oberwart Gunners</t>
  </si>
  <si>
    <t>4BA3DA</t>
  </si>
  <si>
    <t>MVC</t>
  </si>
  <si>
    <t>Missouri Valley</t>
  </si>
  <si>
    <t>Missouri Valley Conference</t>
  </si>
  <si>
    <t>NCAA : Men's Division I College Basketball : Missouri Valley Conference</t>
  </si>
  <si>
    <t>E41636</t>
  </si>
  <si>
    <t>224B85</t>
  </si>
  <si>
    <t>88C9EF</t>
  </si>
  <si>
    <t>688</t>
  </si>
  <si>
    <t>Malian Soccer</t>
  </si>
  <si>
    <t>53AB4A</t>
  </si>
  <si>
    <t>016</t>
  </si>
  <si>
    <t>KLO</t>
  </si>
  <si>
    <t>Klosterneuburg Dukes</t>
  </si>
  <si>
    <t>D27535</t>
  </si>
  <si>
    <t>689</t>
  </si>
  <si>
    <t>IVO</t>
  </si>
  <si>
    <t>Ivorian Soccer</t>
  </si>
  <si>
    <t>E0802F</t>
  </si>
  <si>
    <t>017</t>
  </si>
  <si>
    <t>FW</t>
  </si>
  <si>
    <t>Flyers Wels</t>
  </si>
  <si>
    <t>BD2C26</t>
  </si>
  <si>
    <t>018</t>
  </si>
  <si>
    <t>BCV</t>
  </si>
  <si>
    <t>BC Vienna</t>
  </si>
  <si>
    <t>A22924</t>
  </si>
  <si>
    <t>18468A</t>
  </si>
  <si>
    <t>019</t>
  </si>
  <si>
    <t>TRA</t>
  </si>
  <si>
    <t>Traiskirchen Lions</t>
  </si>
  <si>
    <t>9B3E3C</t>
  </si>
  <si>
    <t>469662</t>
  </si>
  <si>
    <t>902926</t>
  </si>
  <si>
    <t>LOY</t>
  </si>
  <si>
    <t>Loyola University Chicago</t>
  </si>
  <si>
    <t>Loyola Ramblers</t>
  </si>
  <si>
    <t>NCAA : Men's Division I College Basketball : Missouri Valley Conference : Loyola University Chicago Ramblers</t>
  </si>
  <si>
    <t>922247</t>
  </si>
  <si>
    <t>DCT</t>
  </si>
  <si>
    <t>DC Timberwolves</t>
  </si>
  <si>
    <t>D28430</t>
  </si>
  <si>
    <t>FEBD18</t>
  </si>
  <si>
    <t>SIU</t>
  </si>
  <si>
    <t>Southern Illinois University</t>
  </si>
  <si>
    <t>SIU Salukis</t>
  </si>
  <si>
    <t>NCAA : Men's Division I College Basketball : Missouri Valley Conference : Southern Illinois University Salukis</t>
  </si>
  <si>
    <t>801A1A</t>
  </si>
  <si>
    <t>690</t>
  </si>
  <si>
    <t>NGA</t>
  </si>
  <si>
    <t>Nigerian Soccer</t>
  </si>
  <si>
    <t>3A8053</t>
  </si>
  <si>
    <t>720000</t>
  </si>
  <si>
    <t>152458</t>
  </si>
  <si>
    <t>ILLST</t>
  </si>
  <si>
    <t>Illinois State University</t>
  </si>
  <si>
    <t>Illinois State Redbirds</t>
  </si>
  <si>
    <t>NCAA : Men's Division I College Basketball : Missouri Valley Conference : Illinois State University Redbirds</t>
  </si>
  <si>
    <t>F9DD16</t>
  </si>
  <si>
    <t>691</t>
  </si>
  <si>
    <t>Ghanaian Soccer</t>
  </si>
  <si>
    <t>2D6641</t>
  </si>
  <si>
    <t>UBSC</t>
  </si>
  <si>
    <t>UBSC Graz</t>
  </si>
  <si>
    <t>FBE74D</t>
  </si>
  <si>
    <t>DRK</t>
  </si>
  <si>
    <t>Drake University</t>
  </si>
  <si>
    <t>Drake Bulldogs</t>
  </si>
  <si>
    <t>NCAA : Men's Division I College Basketball : Missouri Valley Conference : Drake University Bulldogs</t>
  </si>
  <si>
    <t>1A5785</t>
  </si>
  <si>
    <t>692</t>
  </si>
  <si>
    <t>Zambian Soccer</t>
  </si>
  <si>
    <t>D87E2E</t>
  </si>
  <si>
    <t>004477</t>
  </si>
  <si>
    <t>BRAD</t>
  </si>
  <si>
    <t>Bradley University</t>
  </si>
  <si>
    <t>Bradley Braves</t>
  </si>
  <si>
    <t>NCAA : Men's Division I College Basketball : Missouri Valley Conference : Bradley University Braves</t>
  </si>
  <si>
    <t>A50000</t>
  </si>
  <si>
    <t>4CA5DF</t>
  </si>
  <si>
    <t>INDST</t>
  </si>
  <si>
    <t>Indiana State University</t>
  </si>
  <si>
    <t>Indiana State Sycamores</t>
  </si>
  <si>
    <t>NCAA : Men's Division I College Basketball : Missouri Valley Conference : Indiana State University Sycamores</t>
  </si>
  <si>
    <t>0142BC</t>
  </si>
  <si>
    <t>418324</t>
  </si>
  <si>
    <t>MOST</t>
  </si>
  <si>
    <t>Missouri State University</t>
  </si>
  <si>
    <t>Missouri State Bears</t>
  </si>
  <si>
    <t>NCAA : Men's Division I College Basketball : Missouri Valley Conference : Missouri State University Bears</t>
  </si>
  <si>
    <t>7e333a</t>
  </si>
  <si>
    <t>FUR</t>
  </si>
  <si>
    <t>Furstenfeld Panthers</t>
  </si>
  <si>
    <t>E37839</t>
  </si>
  <si>
    <t>5E0009</t>
  </si>
  <si>
    <t>EVAN</t>
  </si>
  <si>
    <t>University of Evansville</t>
  </si>
  <si>
    <t>Evansville Purple Aces</t>
  </si>
  <si>
    <t>NCAA : Men's Division I College Basketball : Missouri Valley Conference : University of Evansville Purple Aces</t>
  </si>
  <si>
    <t>63398C</t>
  </si>
  <si>
    <t>C53524</t>
  </si>
  <si>
    <t>52237F</t>
  </si>
  <si>
    <t>F36F21</t>
  </si>
  <si>
    <t>6C120B</t>
  </si>
  <si>
    <t>UNI</t>
  </si>
  <si>
    <t>University of Northern Iowa</t>
  </si>
  <si>
    <t>Northern Iowa Panthers</t>
  </si>
  <si>
    <t>NCAA : Men's Division I College Basketball : Missouri Valley Conference : University of Northern Iowa Panthers</t>
  </si>
  <si>
    <t>4B116F</t>
  </si>
  <si>
    <t>693</t>
  </si>
  <si>
    <t>Saudi Soccer</t>
  </si>
  <si>
    <t>43764D</t>
  </si>
  <si>
    <t>VALPO</t>
  </si>
  <si>
    <t>Valparaiso University</t>
  </si>
  <si>
    <t>Valparaiso Crusaders</t>
  </si>
  <si>
    <t>NCAA : Men's Division I College Basketball : Missouri Valley Conference : Valparaiso University Crusaders</t>
  </si>
  <si>
    <t>613318</t>
  </si>
  <si>
    <t>2E6739</t>
  </si>
  <si>
    <t>381E0E</t>
  </si>
  <si>
    <t>ACA</t>
  </si>
  <si>
    <t>Academic Bultex</t>
  </si>
  <si>
    <t>BC Academic Bultex 99</t>
  </si>
  <si>
    <t>9D9EA2</t>
  </si>
  <si>
    <t>MoWe</t>
  </si>
  <si>
    <t>NCAA : Men's Division I College Basketball : Mountain West Conference</t>
  </si>
  <si>
    <t>61428C</t>
  </si>
  <si>
    <t>E17639</t>
  </si>
  <si>
    <t>BAR</t>
  </si>
  <si>
    <t>Barsy Atyrau</t>
  </si>
  <si>
    <t>BC Barsy Atyrau</t>
  </si>
  <si>
    <t>61A64A</t>
  </si>
  <si>
    <t>025</t>
  </si>
  <si>
    <t>BER</t>
  </si>
  <si>
    <t>Beroe</t>
  </si>
  <si>
    <t>BC Beroe</t>
  </si>
  <si>
    <t>3A7C2A</t>
  </si>
  <si>
    <t>026</t>
  </si>
  <si>
    <t>BAS</t>
  </si>
  <si>
    <t>Bashkimi</t>
  </si>
  <si>
    <t>KB Bashkimi</t>
  </si>
  <si>
    <t>EA5B2A</t>
  </si>
  <si>
    <t>D13323</t>
  </si>
  <si>
    <t>027</t>
  </si>
  <si>
    <t>BLO</t>
  </si>
  <si>
    <t>Blokotehna</t>
  </si>
  <si>
    <t>KK Blokotehna-NB</t>
  </si>
  <si>
    <t>9B2B2A</t>
  </si>
  <si>
    <t>028</t>
  </si>
  <si>
    <t>KOZ</t>
  </si>
  <si>
    <t>Kozuv</t>
  </si>
  <si>
    <t>KK Kozuv</t>
  </si>
  <si>
    <t>9A1E26</t>
  </si>
  <si>
    <t>029</t>
  </si>
  <si>
    <t>TEU</t>
  </si>
  <si>
    <t>Teuta</t>
  </si>
  <si>
    <t>KS Teuta</t>
  </si>
  <si>
    <t>4c5f7c</t>
  </si>
  <si>
    <t>1F375B</t>
  </si>
  <si>
    <t>030</t>
  </si>
  <si>
    <t>LEV</t>
  </si>
  <si>
    <t>Levski</t>
  </si>
  <si>
    <t>BC Levski Lukoil</t>
  </si>
  <si>
    <t>F5CB46</t>
  </si>
  <si>
    <t>B43632</t>
  </si>
  <si>
    <t>225495</t>
  </si>
  <si>
    <t>031</t>
  </si>
  <si>
    <t>RIL</t>
  </si>
  <si>
    <t xml:space="preserve">Rilski </t>
  </si>
  <si>
    <t>BC Rilski Sportist</t>
  </si>
  <si>
    <t>EE863B</t>
  </si>
  <si>
    <t>694</t>
  </si>
  <si>
    <t>Emirati Soccer</t>
  </si>
  <si>
    <t>306C35</t>
  </si>
  <si>
    <t>NCAA : Men's Division I College Basketball : Mountain West Conference : University of Nevada, Reno Wolf Pack</t>
  </si>
  <si>
    <t>695</t>
  </si>
  <si>
    <t>QAT</t>
  </si>
  <si>
    <t>Qatari Soccer</t>
  </si>
  <si>
    <t>8A3C50</t>
  </si>
  <si>
    <t>101A63</t>
  </si>
  <si>
    <t>7D263C</t>
  </si>
  <si>
    <t>NCAA : Men's Division I College Basketball : Mountain West Conference : Boise State University Broncos</t>
  </si>
  <si>
    <t>NCAA : Men's Division I College Basketball : Mountain West Conference : University of New Mexico Lobos</t>
  </si>
  <si>
    <t>696</t>
  </si>
  <si>
    <t>Persian Soccer</t>
  </si>
  <si>
    <t>4D984A</t>
  </si>
  <si>
    <t>032</t>
  </si>
  <si>
    <t>IBAR</t>
  </si>
  <si>
    <t>Ibar</t>
  </si>
  <si>
    <t>KK Ibar Rozaje</t>
  </si>
  <si>
    <t>3A7847</t>
  </si>
  <si>
    <t>C2291C</t>
  </si>
  <si>
    <t>NCAA : Men's Division I College Basketball : Mountain West Conference : San Diego State University Aztecs</t>
  </si>
  <si>
    <t>NCAA : Men's Division I College Basketball : Mountain West Conference : California State University, Fresno Bulldogs</t>
  </si>
  <si>
    <t>697</t>
  </si>
  <si>
    <t>Uzbek Soccer</t>
  </si>
  <si>
    <t>29592E</t>
  </si>
  <si>
    <t>4292AC</t>
  </si>
  <si>
    <t>55AB4A</t>
  </si>
  <si>
    <t>B52723</t>
  </si>
  <si>
    <t>698</t>
  </si>
  <si>
    <t>Korean Soccer</t>
  </si>
  <si>
    <t>B63B3E</t>
  </si>
  <si>
    <t>4081A8</t>
  </si>
  <si>
    <t>194695</t>
  </si>
  <si>
    <t>699</t>
  </si>
  <si>
    <t>Chinese Soccer</t>
  </si>
  <si>
    <t>F2D749</t>
  </si>
  <si>
    <t>C53A24</t>
  </si>
  <si>
    <t>033</t>
  </si>
  <si>
    <t>TIR</t>
  </si>
  <si>
    <t>Tirana</t>
  </si>
  <si>
    <t>SK Tirana</t>
  </si>
  <si>
    <t>0D40EF</t>
  </si>
  <si>
    <t>700</t>
  </si>
  <si>
    <t>JAP</t>
  </si>
  <si>
    <t>Japanese Soccer</t>
  </si>
  <si>
    <t>AB2333</t>
  </si>
  <si>
    <t>034</t>
  </si>
  <si>
    <t>TRE</t>
  </si>
  <si>
    <t>Trepca</t>
  </si>
  <si>
    <t>KB Trepca</t>
  </si>
  <si>
    <t>367822</t>
  </si>
  <si>
    <t>701</t>
  </si>
  <si>
    <t>HK</t>
  </si>
  <si>
    <t>Hong Kongese Soccer</t>
  </si>
  <si>
    <t>702</t>
  </si>
  <si>
    <t>Australian Soccer</t>
  </si>
  <si>
    <t>C42A1C</t>
  </si>
  <si>
    <t>035</t>
  </si>
  <si>
    <t>Prishtina</t>
  </si>
  <si>
    <t>KB Z Mobile Prishtina</t>
  </si>
  <si>
    <t>6DC4ED</t>
  </si>
  <si>
    <t>32499A</t>
  </si>
  <si>
    <t>NCAA : Men's Division I College Basketball : Mountain West Conference : University of Wyoming Cowboys</t>
  </si>
  <si>
    <t>000F8E</t>
  </si>
  <si>
    <t>UNLV Runnin' Rebels</t>
  </si>
  <si>
    <t>NCAA : Men's Division I College Basketball : Mountain West Conference : University of Nevada Las Vegas Runnin' Rebels</t>
  </si>
  <si>
    <t>EFC177</t>
  </si>
  <si>
    <t>NCAA : Men's Division I College Basketball : Mountain West Conference : Utah State University Aggies</t>
  </si>
  <si>
    <t>703</t>
  </si>
  <si>
    <t>THA</t>
  </si>
  <si>
    <t>Thai Soccer</t>
  </si>
  <si>
    <t>922833</t>
  </si>
  <si>
    <t>036</t>
  </si>
  <si>
    <t>KAR</t>
  </si>
  <si>
    <t>Karpos</t>
  </si>
  <si>
    <t>KK Karpos Sokoli 2000</t>
  </si>
  <si>
    <t>037</t>
  </si>
  <si>
    <t>KUM</t>
  </si>
  <si>
    <t>Kumanovo</t>
  </si>
  <si>
    <t>KK Kumanovo 2009</t>
  </si>
  <si>
    <t>3669EF</t>
  </si>
  <si>
    <t>NCAA : Men's Division I College Basketball : Mountain West Conference : United States Air Force Academy Falcons</t>
  </si>
  <si>
    <t>2B2A46</t>
  </si>
  <si>
    <t>NCAA : Men's Division I College Basketball : Mountain West Conference : Colorado State University Rams</t>
  </si>
  <si>
    <t>038</t>
  </si>
  <si>
    <t>SUT</t>
  </si>
  <si>
    <t>Sutjeska</t>
  </si>
  <si>
    <t>KK Sutjeska</t>
  </si>
  <si>
    <t>NCAA : Men's Division I College Basketball : Mountain West Conference : San Jose State University Spartans</t>
  </si>
  <si>
    <t>NEC</t>
  </si>
  <si>
    <t>Northeast</t>
  </si>
  <si>
    <t>Northeast Conference</t>
  </si>
  <si>
    <t>NCAA : Men's Division I College Basketball : Northeast Conference</t>
  </si>
  <si>
    <t>0367A5</t>
  </si>
  <si>
    <t>704</t>
  </si>
  <si>
    <t>Indian Soccer</t>
  </si>
  <si>
    <t>E89849</t>
  </si>
  <si>
    <t>3E8125</t>
  </si>
  <si>
    <t>WAG</t>
  </si>
  <si>
    <t>Wagner College</t>
  </si>
  <si>
    <t>Wagner Seahawks</t>
  </si>
  <si>
    <t>NCAA : Men's Division I College Basketball : Northeast Conference : Wagner College Seahawks</t>
  </si>
  <si>
    <t>1A5646</t>
  </si>
  <si>
    <t>705</t>
  </si>
  <si>
    <t>Kyrgyz Soccer</t>
  </si>
  <si>
    <t>F7F551</t>
  </si>
  <si>
    <t>004331</t>
  </si>
  <si>
    <t>706</t>
  </si>
  <si>
    <t>Filipino Soccer</t>
  </si>
  <si>
    <t>707</t>
  </si>
  <si>
    <t>VIE</t>
  </si>
  <si>
    <t>Vietnamese Soccer</t>
  </si>
  <si>
    <t>C1372A</t>
  </si>
  <si>
    <t>A68C4A</t>
  </si>
  <si>
    <t>708</t>
  </si>
  <si>
    <t>Bahraini Soccer</t>
  </si>
  <si>
    <t>709</t>
  </si>
  <si>
    <t>Iraqi Soccer</t>
  </si>
  <si>
    <t>347341</t>
  </si>
  <si>
    <t>STF</t>
  </si>
  <si>
    <t>St Francis University</t>
  </si>
  <si>
    <t>St Francis Red Flash</t>
  </si>
  <si>
    <t>NCAA : Men's Division I College Basketball : Northeast Conference : St Francis University Red Flash</t>
  </si>
  <si>
    <t>BD1F25</t>
  </si>
  <si>
    <t>710</t>
  </si>
  <si>
    <t>Jordanian Soccer</t>
  </si>
  <si>
    <t>790000</t>
  </si>
  <si>
    <t>711</t>
  </si>
  <si>
    <t>Lebanese Soccer</t>
  </si>
  <si>
    <t>4A9D57</t>
  </si>
  <si>
    <t>MSMU</t>
  </si>
  <si>
    <t>Mount St Mary's University</t>
  </si>
  <si>
    <t>Mount St Mary's Mountaineers</t>
  </si>
  <si>
    <t>NCAA : Men's Division I College Basketball : Northeast Conference : Mount St Mary's University Mountaineers</t>
  </si>
  <si>
    <t>1F5391</t>
  </si>
  <si>
    <t>712</t>
  </si>
  <si>
    <t>OMA</t>
  </si>
  <si>
    <t>Omani Soccer</t>
  </si>
  <si>
    <t>C22F29</t>
  </si>
  <si>
    <t>897A57</t>
  </si>
  <si>
    <t>377920</t>
  </si>
  <si>
    <t>LIU</t>
  </si>
  <si>
    <t>Long Island University</t>
  </si>
  <si>
    <t>LIU Blackbirds</t>
  </si>
  <si>
    <t>NCAA : Men's Division I College Basketball : Northeast Conference : Long Island University Blackbirds</t>
  </si>
  <si>
    <t>AAACAB</t>
  </si>
  <si>
    <t>713</t>
  </si>
  <si>
    <t>Palestinian Soccer</t>
  </si>
  <si>
    <t>714</t>
  </si>
  <si>
    <t>Syrian Soccer</t>
  </si>
  <si>
    <t>715</t>
  </si>
  <si>
    <t>Yemeni Soccer</t>
  </si>
  <si>
    <t>E6CA44</t>
  </si>
  <si>
    <t>ARS</t>
  </si>
  <si>
    <t>SFU</t>
  </si>
  <si>
    <t>St Francis Terriers</t>
  </si>
  <si>
    <t>NCAA : Men's Division I College Basketball : Northeast Conference : St Francis College Brooklyn Terriers</t>
  </si>
  <si>
    <t>DF302A</t>
  </si>
  <si>
    <t>Arsenal</t>
  </si>
  <si>
    <t>Arsenal FC</t>
  </si>
  <si>
    <t>FIFA : English Soccer : Arsenal FC</t>
  </si>
  <si>
    <t>EF0107</t>
  </si>
  <si>
    <t>173E8D</t>
  </si>
  <si>
    <t>DB0007</t>
  </si>
  <si>
    <t>RMU</t>
  </si>
  <si>
    <t>Robert Morris University</t>
  </si>
  <si>
    <t>Robert Morris Colonials</t>
  </si>
  <si>
    <t>NCAA : Men's Division I College Basketball : Northeast Conference : Robert Morris University Colonials</t>
  </si>
  <si>
    <t>E51937</t>
  </si>
  <si>
    <t>063672</t>
  </si>
  <si>
    <t>14234B</t>
  </si>
  <si>
    <t>B2B1AE</t>
  </si>
  <si>
    <t>FDU</t>
  </si>
  <si>
    <t>Fairleigh Dickinson University</t>
  </si>
  <si>
    <t>Fairleigh Dickinson Knights</t>
  </si>
  <si>
    <t>NCAA : Men's Division I College Basketball : Northeast Conference : Fairleigh Dickinson University Knights</t>
  </si>
  <si>
    <t>D3343E</t>
  </si>
  <si>
    <t>AFCB</t>
  </si>
  <si>
    <t>Bournemouth</t>
  </si>
  <si>
    <t>AFC Bournemouth</t>
  </si>
  <si>
    <t>FIFA : English Soccer : AFC Bournemouth</t>
  </si>
  <si>
    <t>DA291C</t>
  </si>
  <si>
    <t>919295</t>
  </si>
  <si>
    <t>221F20</t>
  </si>
  <si>
    <t>B50E12</t>
  </si>
  <si>
    <t>Albion</t>
  </si>
  <si>
    <t>Brighton &amp; Hove Albion FC</t>
  </si>
  <si>
    <t>FIFA : English Soccer : Brighton &amp; Hove Albion FC</t>
  </si>
  <si>
    <t>0057B8</t>
  </si>
  <si>
    <t>CCSU</t>
  </si>
  <si>
    <t>Central Connecticut State University</t>
  </si>
  <si>
    <t>CCSU Blue Devils</t>
  </si>
  <si>
    <t>NCAA : Men's Division I College Basketball : Northeast Conference : Central Connecticut State University Blue Devils</t>
  </si>
  <si>
    <t>2D5693</t>
  </si>
  <si>
    <t>BUR</t>
  </si>
  <si>
    <t>Burnley</t>
  </si>
  <si>
    <t>Burnley FC</t>
  </si>
  <si>
    <t>FIFA : English Soccer : Burnley FC</t>
  </si>
  <si>
    <t>99D6EA</t>
  </si>
  <si>
    <t>6C1D45</t>
  </si>
  <si>
    <t>EDE838</t>
  </si>
  <si>
    <t>SHU</t>
  </si>
  <si>
    <t>Sacred Heart University</t>
  </si>
  <si>
    <t>Sacred Heart Pioneers</t>
  </si>
  <si>
    <t>NCAA : Men's Division I College Basketball : Northeast Conference : Sacred Heart University Pioneers</t>
  </si>
  <si>
    <t>B42B36</t>
  </si>
  <si>
    <t>Cardiff</t>
  </si>
  <si>
    <t>Cardiff City FC</t>
  </si>
  <si>
    <t>FIFA : English Soccer : Cardiff City FC</t>
  </si>
  <si>
    <t>0070B5</t>
  </si>
  <si>
    <t>A7A9AC</t>
  </si>
  <si>
    <t>D11524</t>
  </si>
  <si>
    <t>BRY</t>
  </si>
  <si>
    <t>Bryant University</t>
  </si>
  <si>
    <t>Bryant Bulldogs</t>
  </si>
  <si>
    <t>NCAA : Men's Division I College Basketball : Northeast Conference : Bryant University Bulldogs</t>
  </si>
  <si>
    <t>BDB76B</t>
  </si>
  <si>
    <t>005995</t>
  </si>
  <si>
    <t>CHE</t>
  </si>
  <si>
    <t>Chelsea</t>
  </si>
  <si>
    <t>Chelsea FC</t>
  </si>
  <si>
    <t>FIFA : English Soccer : Chelsea FC</t>
  </si>
  <si>
    <t>DBA111</t>
  </si>
  <si>
    <t>OVC</t>
  </si>
  <si>
    <t>Ohio Valley</t>
  </si>
  <si>
    <t>Ohio Valley Conference</t>
  </si>
  <si>
    <t>NCAA : Men's Division I College Basketball : Ohio Valley Conference</t>
  </si>
  <si>
    <t>A0123E</t>
  </si>
  <si>
    <t>EE242C</t>
  </si>
  <si>
    <t>034694</t>
  </si>
  <si>
    <t>C9A171</t>
  </si>
  <si>
    <t>CRY</t>
  </si>
  <si>
    <t>Crystal Palace</t>
  </si>
  <si>
    <t>Crystal Palace FC</t>
  </si>
  <si>
    <t>FIFA : English Soccer : Crystal Palace FC</t>
  </si>
  <si>
    <t>A7A5A6</t>
  </si>
  <si>
    <t>MUR</t>
  </si>
  <si>
    <t>Murray State University</t>
  </si>
  <si>
    <t>Murray State Racers</t>
  </si>
  <si>
    <t>NCAA : Men's Division I College Basketball : Ohio Valley Conference : Murray State University Racers</t>
  </si>
  <si>
    <t>ECAC00</t>
  </si>
  <si>
    <t>002144</t>
  </si>
  <si>
    <t>00A4E3</t>
  </si>
  <si>
    <t>1B458F</t>
  </si>
  <si>
    <t>Belmont University</t>
  </si>
  <si>
    <t>Belmont Bruins</t>
  </si>
  <si>
    <t>NCAA : Men's Division I College Basketball : Ohio Valley Conference : Belmont University Bruins</t>
  </si>
  <si>
    <t>BF2B31</t>
  </si>
  <si>
    <t>C4122E</t>
  </si>
  <si>
    <t>062155</t>
  </si>
  <si>
    <t>APU</t>
  </si>
  <si>
    <t>Austin Peay State University</t>
  </si>
  <si>
    <t>Austin Peay Governors</t>
  </si>
  <si>
    <t>NCAA : Men's Division I College Basketball : Ohio Valley Conference : Austin Peay State University Governors</t>
  </si>
  <si>
    <t>JSU</t>
  </si>
  <si>
    <t>Jacksonville State University</t>
  </si>
  <si>
    <t>Jacksonville State Gamecocks</t>
  </si>
  <si>
    <t>NCAA : Men's Division I College Basketball : Ohio Valley Conference : Jacksonville State University Gamecocks</t>
  </si>
  <si>
    <t>EVE</t>
  </si>
  <si>
    <t>Everton</t>
  </si>
  <si>
    <t>Everton FC</t>
  </si>
  <si>
    <t>FIFA : English Soccer : Everton FC</t>
  </si>
  <si>
    <t>Tennessee Tech University</t>
  </si>
  <si>
    <t>1a47a3</t>
  </si>
  <si>
    <t>Tennessee Tech Golden Eagles</t>
  </si>
  <si>
    <t>NCAA : Men's Division I College Basketball : Ohio Valley Conference : Tennessee Tech University Gamecocks</t>
  </si>
  <si>
    <t>72549D</t>
  </si>
  <si>
    <t>003399</t>
  </si>
  <si>
    <t>4F2984</t>
  </si>
  <si>
    <t>FFDD00</t>
  </si>
  <si>
    <t>TSU</t>
  </si>
  <si>
    <t>Tennessee State University</t>
  </si>
  <si>
    <t>Tennessee State Tigers</t>
  </si>
  <si>
    <t>NCAA : Men's Division I College Basketball : Ohio Valley Conference : Tennessee State University Tigers</t>
  </si>
  <si>
    <t>00539F</t>
  </si>
  <si>
    <t>SEMO</t>
  </si>
  <si>
    <t>Southeast Missouri State University</t>
  </si>
  <si>
    <t>SEMO Redhawks</t>
  </si>
  <si>
    <t>NCAA : Men's Division I College Basketball : Ohio Valley Conference : Southeast Missouri State Redhawks</t>
  </si>
  <si>
    <t>B82B32</t>
  </si>
  <si>
    <t>EIU</t>
  </si>
  <si>
    <t>Eastern Illinois University</t>
  </si>
  <si>
    <t>Eastern Illinois Panthers</t>
  </si>
  <si>
    <t>NCAA : Men's Division I College Basketball : Ohio Valley Conference : Eastern Illinois University Panthers</t>
  </si>
  <si>
    <t>003267</t>
  </si>
  <si>
    <t>EKU</t>
  </si>
  <si>
    <t>Eastern Kentucky University</t>
  </si>
  <si>
    <t>Eastern Kentucky Colonels</t>
  </si>
  <si>
    <t>NCAA : Men's Division I College Basketball : Ohio Valley Conference : Eastern Kentucky University Colonels</t>
  </si>
  <si>
    <t>833C4F</t>
  </si>
  <si>
    <t>75263B</t>
  </si>
  <si>
    <t>UTM</t>
  </si>
  <si>
    <t>University of Tennessee-Martin</t>
  </si>
  <si>
    <t>UT Martin Skyhawks</t>
  </si>
  <si>
    <t>NCAA : Men's Division I College Basketball : Ohio Valley Conference : University of Tennessee at Martin</t>
  </si>
  <si>
    <t>SIUE</t>
  </si>
  <si>
    <t>Southern Illinois University-Edwardsville</t>
  </si>
  <si>
    <t>SIU Edwardsville Cougars</t>
  </si>
  <si>
    <t>NCAA : Men's Division I College Basketball : Ohio Valley Conference : Southern Illinois University Edwardsville Cougars</t>
  </si>
  <si>
    <t>MORE</t>
  </si>
  <si>
    <t>Morehead State University</t>
  </si>
  <si>
    <t>Morehead State Eagles</t>
  </si>
  <si>
    <t>NCAA : Men's Division I College Basketball : Ohio Valley Conference : Morehead State University Eagles</t>
  </si>
  <si>
    <t>FFCF00</t>
  </si>
  <si>
    <t>Pac12</t>
  </si>
  <si>
    <t>Pacific 12 Conference</t>
  </si>
  <si>
    <t>NCAA : Men's Division I College Basketball : Pacific 12 Conference</t>
  </si>
  <si>
    <t>NCAA : Men's Division I College Basketball : Pacific 12 Conference : University of Arizona Wildcats</t>
  </si>
  <si>
    <t>NCAA : Men's Division I College Basketball : Pacific 12 Conference : University of Southern California Trojans</t>
  </si>
  <si>
    <t>A31A1A</t>
  </si>
  <si>
    <t>NCAA : Men's Division I College Basketball : Pacific 12 Conference : University of Utah Utes</t>
  </si>
  <si>
    <t>University of California Los Angeles</t>
  </si>
  <si>
    <t>NCAA : Men's Division I College Basketball : Pacific 12 Conference : University of California Los Angeles</t>
  </si>
  <si>
    <t>NCAA : Men's Division I College Basketball : Pacific 12 Conference : Stanford University Cardinal</t>
  </si>
  <si>
    <t>2E2D29</t>
  </si>
  <si>
    <t>NCAA : Men's Division I College Basketball : Pacific 12 Conference : University of Oregon Ducks</t>
  </si>
  <si>
    <t>NCAA : Men's Division I College Basketball : Pacific 12 Conference : University of Washington Huskies</t>
  </si>
  <si>
    <t>NCAA : Men's Division I College Basketball : Pacific 12 Conference : Arizona State University Sun Devils</t>
  </si>
  <si>
    <t>NCAA : Men's Division I College Basketball : Pacific 12 Conference : University of Colorado Boulder Buffaloes</t>
  </si>
  <si>
    <t>NCAA : Men's Division I College Basketball : Pacific 12 Conference : Oregon State University Beavers</t>
  </si>
  <si>
    <t>NCAA : Men's Division I College Basketball : Pacific 12 Conference : Washington State University Cougars</t>
  </si>
  <si>
    <t>NCAA : Men's Division I College Basketball : Pacific 12 Conference : University of California, Berkley Bears</t>
  </si>
  <si>
    <t>Pat</t>
  </si>
  <si>
    <t>Patriot League</t>
  </si>
  <si>
    <t>NCAA : Men's Division I College Basketball : Patriot League</t>
  </si>
  <si>
    <t>ED172D</t>
  </si>
  <si>
    <t>14366E</t>
  </si>
  <si>
    <t>BUCK</t>
  </si>
  <si>
    <t>Bucknell University</t>
  </si>
  <si>
    <t>Bucknell Bison</t>
  </si>
  <si>
    <t>NCAA : Men's Division I College Basketball : Patriot League : Bucknell University Bison</t>
  </si>
  <si>
    <t>Colgate University</t>
  </si>
  <si>
    <t>Colgate Raiders</t>
  </si>
  <si>
    <t>NCAA : Men's Division I College Basketball : Patriot League : Colgate University Raiders</t>
  </si>
  <si>
    <t>821019</t>
  </si>
  <si>
    <t>E10028</t>
  </si>
  <si>
    <t>NCAA : Men's Division I College Basketball : Patriot League : United States Naval Academy Midshipmen</t>
  </si>
  <si>
    <t>LEH</t>
  </si>
  <si>
    <t>Lehigh University</t>
  </si>
  <si>
    <t>Lehigh Mountain Hawks</t>
  </si>
  <si>
    <t>NCAA : Men's Division I College Basketball : Patriot League : Lehigh University Mountain Hawks</t>
  </si>
  <si>
    <t>C9AB7F</t>
  </si>
  <si>
    <t>5F370F</t>
  </si>
  <si>
    <t>A8A9AD</t>
  </si>
  <si>
    <t>Boston University</t>
  </si>
  <si>
    <t>BU Terriers</t>
  </si>
  <si>
    <t>NCAA : Men's Division I College Basketball : Patriot League : Boston University Terriers</t>
  </si>
  <si>
    <t>HOLY</t>
  </si>
  <si>
    <t>College of the Holy Cross</t>
  </si>
  <si>
    <t>Holy Cross Crusaders</t>
  </si>
  <si>
    <t>NCAA : Men's Division I College Basketball : Patriot League : College of the Holy Cross Crusaders</t>
  </si>
  <si>
    <t>602D89</t>
  </si>
  <si>
    <t>LAF</t>
  </si>
  <si>
    <t>Lafayette College</t>
  </si>
  <si>
    <t>Lafayette Leopards</t>
  </si>
  <si>
    <t>NCAA : Men's Division I College Basketball : Patriot League : Lafayette College Leopards</t>
  </si>
  <si>
    <t>822433</t>
  </si>
  <si>
    <t>8B535D</t>
  </si>
  <si>
    <t>NCAA : Men's Division I College Basketball : Patriot League : United States Military Academy Black Knights</t>
  </si>
  <si>
    <t>LOYMD</t>
  </si>
  <si>
    <t>Loyola University Maryland</t>
  </si>
  <si>
    <t>Loyola Greyhounds</t>
  </si>
  <si>
    <t>NCAA : Men's Division I College Basketball : Patriot League : Loyola University Maryland Greyhounds</t>
  </si>
  <si>
    <t>2E5E46</t>
  </si>
  <si>
    <t>AMER</t>
  </si>
  <si>
    <t>American University</t>
  </si>
  <si>
    <t>American University Eagles</t>
  </si>
  <si>
    <t>NCAA : Men's Division I College Basketball : Patriot League : American University Eagles</t>
  </si>
  <si>
    <t>ED193A</t>
  </si>
  <si>
    <t>0F2846</t>
  </si>
  <si>
    <t>Southern Conference</t>
  </si>
  <si>
    <t>NCAA : Men's Division I College Basketball : Southeastern Conference</t>
  </si>
  <si>
    <t>NCAA : Men's Division I College Basketball : Southeastern Conference : Auburn University Tigers</t>
  </si>
  <si>
    <t>NCAA : Men's Division I College Basketball : Southeastern Conference : University of Tennessee-Knoxville Volunteers</t>
  </si>
  <si>
    <t>NCAA : Men's Division I College Basketball : Southeastern Conference : Florida University Gators</t>
  </si>
  <si>
    <t>NCAA : Men's Division I College Basketball : Southeastern Conference : University of Kentucky Wildcats</t>
  </si>
  <si>
    <t>NCAA : Men's Division I College Basketball : Southeastern Conference : University of Arkansas Razorbacks</t>
  </si>
  <si>
    <t>NCAA : Men's Division I College Basketball : Southeastern Conference : University of Missouri Tigers</t>
  </si>
  <si>
    <t>NCAA : Men's Division I College Basketball : Southeastern Conference : Mississippi State University Bulldogs</t>
  </si>
  <si>
    <t>NCAA : Men's Division I College Basketball : Southeastern Conference : Texas A&amp;M University Aggies</t>
  </si>
  <si>
    <t>NCAA : Men's Division I College Basketball : Southeastern Conference : University of Alabama Crimson Tide</t>
  </si>
  <si>
    <t>NCAA : Men's Division I College Basketball : Southeastern Conference : Louisiana State University Tigers</t>
  </si>
  <si>
    <t>NCAA : Men's Division I College Basketball : Southeastern Conference : University of Georgia Bulldogs</t>
  </si>
  <si>
    <t>NCAA : Men's Division I College Basketball : Southeastern Conference : University of South Carolina Gamecocks</t>
  </si>
  <si>
    <t>NCAA : Men's Division I College Basketball : Southeastern Conference : Vanderbilt University Commodores</t>
  </si>
  <si>
    <t>NCAA : Men's Division I College Basketball : Southeastern Conference : University of Mississippi Rebels</t>
  </si>
  <si>
    <t>SoCon</t>
  </si>
  <si>
    <t>Southern</t>
  </si>
  <si>
    <t>NCAA : Men's Division I College Basketball : Southern Conference</t>
  </si>
  <si>
    <t>D3261B</t>
  </si>
  <si>
    <t>001384</t>
  </si>
  <si>
    <t>UNCG</t>
  </si>
  <si>
    <t>University of North Carolina at Greensboro</t>
  </si>
  <si>
    <t>UNC Greensboro Spartans</t>
  </si>
  <si>
    <t>NCAA : Men's Division I College Basketball : Southern Conference : University of North Carolina at Greensboro Spartans</t>
  </si>
  <si>
    <t>FFB71B</t>
  </si>
  <si>
    <t>0F2044</t>
  </si>
  <si>
    <t>FUL</t>
  </si>
  <si>
    <t>Fulham</t>
  </si>
  <si>
    <t>Fulham FC</t>
  </si>
  <si>
    <t>FIFA : English Soccer : Fulham FC</t>
  </si>
  <si>
    <t>HUD</t>
  </si>
  <si>
    <t>Huddersfield Town</t>
  </si>
  <si>
    <t>Huddersfield Town FC</t>
  </si>
  <si>
    <t>FIFA : English Soccer : Huddersfield Town Association FC</t>
  </si>
  <si>
    <t>0E63AD</t>
  </si>
  <si>
    <t>LEI</t>
  </si>
  <si>
    <t>Leicester City</t>
  </si>
  <si>
    <t>Leicester City FC</t>
  </si>
  <si>
    <t>FIFA : English Soccer : Leicester City FC</t>
  </si>
  <si>
    <t>FDBE11</t>
  </si>
  <si>
    <t>003090</t>
  </si>
  <si>
    <t>LIV</t>
  </si>
  <si>
    <t>Liverpool</t>
  </si>
  <si>
    <t>Liverpool FC</t>
  </si>
  <si>
    <t>FIFA : English Soccer : Liverpool FC</t>
  </si>
  <si>
    <t>00B2A9</t>
  </si>
  <si>
    <t>F6EB61</t>
  </si>
  <si>
    <t>MC</t>
  </si>
  <si>
    <t>Manchester City</t>
  </si>
  <si>
    <t>Manchester City FC</t>
  </si>
  <si>
    <t>FIFA : English Soccer : Manchester City FC</t>
  </si>
  <si>
    <t>6CABDD</t>
  </si>
  <si>
    <t>1C2C5B</t>
  </si>
  <si>
    <t>ETSU</t>
  </si>
  <si>
    <t>East Tennessee State University</t>
  </si>
  <si>
    <t>ETSU Buccaneers</t>
  </si>
  <si>
    <t>NCAA : Men's Division I College Basketball : Southeastern Conference : East Tennessee State University Buccaneers</t>
  </si>
  <si>
    <t>Furman University</t>
  </si>
  <si>
    <t>Furman Paladins</t>
  </si>
  <si>
    <t>NCAA : Men's Division I College Basketball : Southeastern Conference : Furman University Paladins</t>
  </si>
  <si>
    <t>5A4591</t>
  </si>
  <si>
    <t>FFC659</t>
  </si>
  <si>
    <t>6E6E6E</t>
  </si>
  <si>
    <t>Manchester United</t>
  </si>
  <si>
    <t>Manchester United FC</t>
  </si>
  <si>
    <t>FIFA : English Soccer : Manchester United FC</t>
  </si>
  <si>
    <t>WOF</t>
  </si>
  <si>
    <t>Wofford College</t>
  </si>
  <si>
    <t>Wofford Terriers</t>
  </si>
  <si>
    <t>NCAA : Men's Division I College Basketball : Southeastern Conference : Wofford College Terriers</t>
  </si>
  <si>
    <t>886E4C</t>
  </si>
  <si>
    <t>NEW</t>
  </si>
  <si>
    <t>Newcastle United</t>
  </si>
  <si>
    <t>Newcastle United FC</t>
  </si>
  <si>
    <t>FIFA : English Soccer : Newcastle United FC</t>
  </si>
  <si>
    <t>41B6E6</t>
  </si>
  <si>
    <t>C7B37F</t>
  </si>
  <si>
    <t>MER</t>
  </si>
  <si>
    <t>Mercer University</t>
  </si>
  <si>
    <t>241F20</t>
  </si>
  <si>
    <t>SFC</t>
  </si>
  <si>
    <t>Southampton</t>
  </si>
  <si>
    <t>Southampton FC</t>
  </si>
  <si>
    <t>FIFA : English Soccer : Southampton FC</t>
  </si>
  <si>
    <t>D71920</t>
  </si>
  <si>
    <t>Mercer Bears</t>
  </si>
  <si>
    <t>NCAA : Men's Division I College Basketball : Southeastern Conference : Mercer University Bears</t>
  </si>
  <si>
    <t>130C0E</t>
  </si>
  <si>
    <t>F76800</t>
  </si>
  <si>
    <t>TOT</t>
  </si>
  <si>
    <t>Tottenham</t>
  </si>
  <si>
    <t>Tottenham Hotspur FC</t>
  </si>
  <si>
    <t>FIFA : English Soccer : Tottenham Hotspur FC</t>
  </si>
  <si>
    <t>C9201A</t>
  </si>
  <si>
    <t>EADCBC</t>
  </si>
  <si>
    <t>132257</t>
  </si>
  <si>
    <t>WAT</t>
  </si>
  <si>
    <t>Watford</t>
  </si>
  <si>
    <t>Watford FC</t>
  </si>
  <si>
    <t>FIFA : English Soccer : Watford FC</t>
  </si>
  <si>
    <t>ED2127</t>
  </si>
  <si>
    <t>WCU</t>
  </si>
  <si>
    <t>Western Carolina University</t>
  </si>
  <si>
    <t>Western Carolina Catamounts</t>
  </si>
  <si>
    <t>NCAA : Men's Division I College Basketball : Southeastern Conference : Western Carolina University Catamounts</t>
  </si>
  <si>
    <t>6B44A3</t>
  </si>
  <si>
    <t>FBEE23</t>
  </si>
  <si>
    <t>5A2F99</t>
  </si>
  <si>
    <t>11210C</t>
  </si>
  <si>
    <t>CAAC80</t>
  </si>
  <si>
    <t>Samford University</t>
  </si>
  <si>
    <t>Samford University Bulldogs</t>
  </si>
  <si>
    <t>NCAA : Men's Division I College Basketball : Southeastern Conference : Samford University Bulldogs</t>
  </si>
  <si>
    <t>C4161D</t>
  </si>
  <si>
    <t>WHU</t>
  </si>
  <si>
    <t>West Ham</t>
  </si>
  <si>
    <t>West Ham United FC</t>
  </si>
  <si>
    <t>FIFA : English Soccer : West Ham United FC</t>
  </si>
  <si>
    <t>1BB1E7</t>
  </si>
  <si>
    <t>002649</t>
  </si>
  <si>
    <t>7A263A</t>
  </si>
  <si>
    <t>F3D459</t>
  </si>
  <si>
    <t>WWFC</t>
  </si>
  <si>
    <t>Wolves</t>
  </si>
  <si>
    <t>Wolverhampton Wanderers FC</t>
  </si>
  <si>
    <t>FIFA : English Soccer : Wolverhampton Wanderers FC</t>
  </si>
  <si>
    <t>204EF2</t>
  </si>
  <si>
    <t>231F20</t>
  </si>
  <si>
    <t>C2C6CA</t>
  </si>
  <si>
    <t>039</t>
  </si>
  <si>
    <t>TEO</t>
  </si>
  <si>
    <t>Teodo</t>
  </si>
  <si>
    <t>KK Teodo</t>
  </si>
  <si>
    <t>3D5A9C</t>
  </si>
  <si>
    <t>Accrington Stanley</t>
  </si>
  <si>
    <t>Accrington Stanley FC</t>
  </si>
  <si>
    <t>FIFA : English Soccer : Accrington Stanley FC</t>
  </si>
  <si>
    <t>E9E340</t>
  </si>
  <si>
    <t>CIT</t>
  </si>
  <si>
    <t>The Citadel, The Military College of South Carolina</t>
  </si>
  <si>
    <t>The Citadel Bulldogs</t>
  </si>
  <si>
    <t>NCAA : Men's Division I College Basketball : Southeastern Conference : Citadel, The Military College of South Carolina Bulldogs</t>
  </si>
  <si>
    <t>3975B7</t>
  </si>
  <si>
    <t>A6301A</t>
  </si>
  <si>
    <t>WIM</t>
  </si>
  <si>
    <t>Wimbledon</t>
  </si>
  <si>
    <t>AFC Wimbledon</t>
  </si>
  <si>
    <t>FIFA : English Soccer : AFC Wimbledon</t>
  </si>
  <si>
    <t>DB0913</t>
  </si>
  <si>
    <t>C87C3F</t>
  </si>
  <si>
    <t>0050B5</t>
  </si>
  <si>
    <t>1C1D1A</t>
  </si>
  <si>
    <t>1F3A60</t>
  </si>
  <si>
    <t>VMI</t>
  </si>
  <si>
    <t>Virginia Military Institute</t>
  </si>
  <si>
    <t>VMI Keydets</t>
  </si>
  <si>
    <t>NCAA : Men's Division I College Basketball : Southeastern Conference : Virginia Military Institute Keydets</t>
  </si>
  <si>
    <t>9A2C2A</t>
  </si>
  <si>
    <t>Barnsley</t>
  </si>
  <si>
    <t>Barnsley FC</t>
  </si>
  <si>
    <t>FIFA : English Soccer : Barnsley FC</t>
  </si>
  <si>
    <t>186431</t>
  </si>
  <si>
    <t>040</t>
  </si>
  <si>
    <t>FEN</t>
  </si>
  <si>
    <t>Feni</t>
  </si>
  <si>
    <t>MKK Feni Industries</t>
  </si>
  <si>
    <t>E8702E</t>
  </si>
  <si>
    <t>BLA</t>
  </si>
  <si>
    <t>Blackpool</t>
  </si>
  <si>
    <t>Blackpool FC</t>
  </si>
  <si>
    <t>FIFA : English Soccer : Blackpool FC</t>
  </si>
  <si>
    <t>8CBCB9</t>
  </si>
  <si>
    <t>041</t>
  </si>
  <si>
    <t>ASOF</t>
  </si>
  <si>
    <t>Academic Sofia</t>
  </si>
  <si>
    <t>AB2534</t>
  </si>
  <si>
    <t>F7CE47</t>
  </si>
  <si>
    <t>042</t>
  </si>
  <si>
    <t>Balkan Botevgrad</t>
  </si>
  <si>
    <t>4E6150</t>
  </si>
  <si>
    <t>F68807</t>
  </si>
  <si>
    <t>CA1B22</t>
  </si>
  <si>
    <t>3A4F3C</t>
  </si>
  <si>
    <t>043</t>
  </si>
  <si>
    <t>Spartak</t>
  </si>
  <si>
    <t>Spartak PIeven</t>
  </si>
  <si>
    <t>4154B2</t>
  </si>
  <si>
    <t>CHAT</t>
  </si>
  <si>
    <t>University of Tennessee at Chattanooga</t>
  </si>
  <si>
    <t>Chattanooga Mocs</t>
  </si>
  <si>
    <t>NCAA : Men's Division I College Basketball : Southeastern Conference : University of Tennessee at Chattanooga Mocs</t>
  </si>
  <si>
    <t>E0AA0F</t>
  </si>
  <si>
    <t>000A52</t>
  </si>
  <si>
    <t>Bradford City</t>
  </si>
  <si>
    <t>Bradford City AFC</t>
  </si>
  <si>
    <t>FIFA : English Soccer : Bradford City AFC</t>
  </si>
  <si>
    <t>FBB850</t>
  </si>
  <si>
    <t>044</t>
  </si>
  <si>
    <t>BSR</t>
  </si>
  <si>
    <t xml:space="preserve">Black Sea Running </t>
  </si>
  <si>
    <t>Black Sea Running</t>
  </si>
  <si>
    <t>377DAD</t>
  </si>
  <si>
    <t>ADAFAA</t>
  </si>
  <si>
    <t>E08130</t>
  </si>
  <si>
    <t>83424A</t>
  </si>
  <si>
    <t>045</t>
  </si>
  <si>
    <t>YAM</t>
  </si>
  <si>
    <t>Yambol</t>
  </si>
  <si>
    <t>F5CB45</t>
  </si>
  <si>
    <t>SoLa</t>
  </si>
  <si>
    <t>Southland</t>
  </si>
  <si>
    <t>Southland Conference</t>
  </si>
  <si>
    <t>NCAA : Men's Division I College Basketball : Southland Conference</t>
  </si>
  <si>
    <t>FEBA1E</t>
  </si>
  <si>
    <t>2F4E7E</t>
  </si>
  <si>
    <t>046</t>
  </si>
  <si>
    <t>RAP</t>
  </si>
  <si>
    <t>Rapla</t>
  </si>
  <si>
    <t>Avis Utilitas Rapla</t>
  </si>
  <si>
    <t>D5373D</t>
  </si>
  <si>
    <t>047</t>
  </si>
  <si>
    <t>OGR</t>
  </si>
  <si>
    <t>Ogre</t>
  </si>
  <si>
    <t>BC Ogre</t>
  </si>
  <si>
    <t>2155A0</t>
  </si>
  <si>
    <t>048</t>
  </si>
  <si>
    <t>Liepaja</t>
  </si>
  <si>
    <t>941C12</t>
  </si>
  <si>
    <t>049</t>
  </si>
  <si>
    <t>JUR</t>
  </si>
  <si>
    <t>Jurmala</t>
  </si>
  <si>
    <t>275EA5</t>
  </si>
  <si>
    <t>050</t>
  </si>
  <si>
    <t>PZV</t>
  </si>
  <si>
    <t>Pasvalys</t>
  </si>
  <si>
    <t>1F5092</t>
  </si>
  <si>
    <t>F8D766</t>
  </si>
  <si>
    <t>051</t>
  </si>
  <si>
    <t>Parnu</t>
  </si>
  <si>
    <t>8EC2E9</t>
  </si>
  <si>
    <t>052</t>
  </si>
  <si>
    <t>SIA</t>
  </si>
  <si>
    <t>Siauliai</t>
  </si>
  <si>
    <t>E8CC65</t>
  </si>
  <si>
    <t>053</t>
  </si>
  <si>
    <t>TLU</t>
  </si>
  <si>
    <t>Kalev</t>
  </si>
  <si>
    <t>Tallinna Kalev</t>
  </si>
  <si>
    <t>3070AD</t>
  </si>
  <si>
    <t>054</t>
  </si>
  <si>
    <t>TAR</t>
  </si>
  <si>
    <t>Tartu</t>
  </si>
  <si>
    <t>Tartu University</t>
  </si>
  <si>
    <t>C1A242</t>
  </si>
  <si>
    <t>055</t>
  </si>
  <si>
    <t>TMK1</t>
  </si>
  <si>
    <t>Tsmoki</t>
  </si>
  <si>
    <t>Tsmoki-Minsk 1</t>
  </si>
  <si>
    <t>B47239</t>
  </si>
  <si>
    <t>2C2D48</t>
  </si>
  <si>
    <t>056</t>
  </si>
  <si>
    <t>TMK2</t>
  </si>
  <si>
    <t>Tsmoki-Minsk 2</t>
  </si>
  <si>
    <t>057</t>
  </si>
  <si>
    <t>TMK3</t>
  </si>
  <si>
    <t>Tsmoki-Minsk 3</t>
  </si>
  <si>
    <t>058</t>
  </si>
  <si>
    <t>Tallinn</t>
  </si>
  <si>
    <t>881C4E</t>
  </si>
  <si>
    <t>059</t>
  </si>
  <si>
    <t>VAL</t>
  </si>
  <si>
    <t>Valmiera</t>
  </si>
  <si>
    <t>Valmiera Ordo</t>
  </si>
  <si>
    <t>639951</t>
  </si>
  <si>
    <t>49475A</t>
  </si>
  <si>
    <t>060</t>
  </si>
  <si>
    <t>BOR</t>
  </si>
  <si>
    <t>Borisfen</t>
  </si>
  <si>
    <t>Mogilev Borisfen</t>
  </si>
  <si>
    <t>44625A</t>
  </si>
  <si>
    <t>061</t>
  </si>
  <si>
    <t>BRE</t>
  </si>
  <si>
    <t>Brest</t>
  </si>
  <si>
    <t>C7392B</t>
  </si>
  <si>
    <t>FCF251</t>
  </si>
  <si>
    <t>357CBD</t>
  </si>
  <si>
    <t>062</t>
  </si>
  <si>
    <t>GOM</t>
  </si>
  <si>
    <t>Gomel</t>
  </si>
  <si>
    <t>GOCOR-Soj</t>
  </si>
  <si>
    <t>B73F43</t>
  </si>
  <si>
    <t>325330</t>
  </si>
  <si>
    <t>063</t>
  </si>
  <si>
    <t>GRO</t>
  </si>
  <si>
    <t>Grodno</t>
  </si>
  <si>
    <t>Grodno-93</t>
  </si>
  <si>
    <t>4C57A8</t>
  </si>
  <si>
    <t>C6433A</t>
  </si>
  <si>
    <t>064</t>
  </si>
  <si>
    <t>IMP</t>
  </si>
  <si>
    <t>Impuls</t>
  </si>
  <si>
    <t>Impuls-BGUIR</t>
  </si>
  <si>
    <t>428F49</t>
  </si>
  <si>
    <t>065</t>
  </si>
  <si>
    <t>Prinemanie</t>
  </si>
  <si>
    <t>Prinemanie-GrGU</t>
  </si>
  <si>
    <t>3E75AC</t>
  </si>
  <si>
    <t>E9A03C</t>
  </si>
  <si>
    <t>066</t>
  </si>
  <si>
    <t>SDU</t>
  </si>
  <si>
    <t>SDUSHOR Minsk</t>
  </si>
  <si>
    <t>898989</t>
  </si>
  <si>
    <t>067</t>
  </si>
  <si>
    <t>RUB</t>
  </si>
  <si>
    <t>Rubon</t>
  </si>
  <si>
    <t>Vitebsk Rubon</t>
  </si>
  <si>
    <t>E0CD4A</t>
  </si>
  <si>
    <t>68C083</t>
  </si>
  <si>
    <t>BRI</t>
  </si>
  <si>
    <t>Bristol Rovers</t>
  </si>
  <si>
    <t>Bristol Rovers FC</t>
  </si>
  <si>
    <t>FIFA : English Soccer : Bristol Rovers FC</t>
  </si>
  <si>
    <t>FFDF00</t>
  </si>
  <si>
    <t>068</t>
  </si>
  <si>
    <t>BRU</t>
  </si>
  <si>
    <t>Excelsior Brussels</t>
  </si>
  <si>
    <t>005797</t>
  </si>
  <si>
    <t>002047</t>
  </si>
  <si>
    <t>069</t>
  </si>
  <si>
    <t>LIM</t>
  </si>
  <si>
    <t>Limburg United</t>
  </si>
  <si>
    <t>E94229</t>
  </si>
  <si>
    <t>004B94</t>
  </si>
  <si>
    <t>EEC148</t>
  </si>
  <si>
    <t>070</t>
  </si>
  <si>
    <t>BMH</t>
  </si>
  <si>
    <t>Belfius Mons-Hainaut</t>
  </si>
  <si>
    <t>3057C0</t>
  </si>
  <si>
    <t>NICH</t>
  </si>
  <si>
    <t>Nicholls State University</t>
  </si>
  <si>
    <t>Nicholls State Colonels</t>
  </si>
  <si>
    <t>NCAA : Men's Division I College Basketball : Southland Conference : Nicholls State University Colonels</t>
  </si>
  <si>
    <t>B1CE5F</t>
  </si>
  <si>
    <t>SLU</t>
  </si>
  <si>
    <t>Southeastern Louisiana University</t>
  </si>
  <si>
    <t>Southeastern Louisiana Lions</t>
  </si>
  <si>
    <t>NCAA : Men's Division I College Basketball : Southland Conference : Southeastern Louisiana University Lions</t>
  </si>
  <si>
    <t>407060</t>
  </si>
  <si>
    <t>Burton Albion</t>
  </si>
  <si>
    <t>Burton Albion FC</t>
  </si>
  <si>
    <t>FIFA : English Soccer : Burton Albion FC</t>
  </si>
  <si>
    <t>FEF200</t>
  </si>
  <si>
    <t>A88F0A</t>
  </si>
  <si>
    <t>SFAU</t>
  </si>
  <si>
    <t>Stephen F. Austin University</t>
  </si>
  <si>
    <t>Stephen F. Austin Lumberjacks</t>
  </si>
  <si>
    <t>NCAA : Men's Division I College Basketball : Southland Conference : Stephen F. Austin University Lumberjacks</t>
  </si>
  <si>
    <t>5C3385</t>
  </si>
  <si>
    <t>071</t>
  </si>
  <si>
    <t>SPI</t>
  </si>
  <si>
    <t>Spirou Charleroi</t>
  </si>
  <si>
    <t>072</t>
  </si>
  <si>
    <t>KAN</t>
  </si>
  <si>
    <t>Kangoeroes</t>
  </si>
  <si>
    <t>Kangoeroes Basket Mechelen</t>
  </si>
  <si>
    <t>3A78CD</t>
  </si>
  <si>
    <t>CB3430</t>
  </si>
  <si>
    <t>073</t>
  </si>
  <si>
    <t>Liege Basket</t>
  </si>
  <si>
    <t>AF2418</t>
  </si>
  <si>
    <t>330066</t>
  </si>
  <si>
    <t>Charlton</t>
  </si>
  <si>
    <t>Charlton AFC</t>
  </si>
  <si>
    <t>FIFA : English Soccer : Charlton AFC</t>
  </si>
  <si>
    <t>C63327</t>
  </si>
  <si>
    <t>SHSU</t>
  </si>
  <si>
    <t>Sam Houston State University</t>
  </si>
  <si>
    <t>Sam Houston Bearkats</t>
  </si>
  <si>
    <t>NCAA : Men's Division I College Basketball : Southland Conference : Sam Houston State University Bearkats</t>
  </si>
  <si>
    <t>E9923D</t>
  </si>
  <si>
    <t>06093A</t>
  </si>
  <si>
    <t>19498B</t>
  </si>
  <si>
    <t>808083</t>
  </si>
  <si>
    <t>LAM</t>
  </si>
  <si>
    <t>Lamar University Cardinals</t>
  </si>
  <si>
    <t>Lamar Cardinals</t>
  </si>
  <si>
    <t>NCAA : Men's Division I College Basketball : Southland Conference : Lamar University Cardinals</t>
  </si>
  <si>
    <t>DC0031</t>
  </si>
  <si>
    <t>UNO</t>
  </si>
  <si>
    <t>University of New Orleans</t>
  </si>
  <si>
    <t>New Orleans Privateers</t>
  </si>
  <si>
    <t>NCAA : Men's Division I College Basketball : Southland Conference : University of New Orleans Privateers</t>
  </si>
  <si>
    <t>647B96</t>
  </si>
  <si>
    <t>003056</t>
  </si>
  <si>
    <t>646569</t>
  </si>
  <si>
    <t>UCA</t>
  </si>
  <si>
    <t>University of Central Arkansas</t>
  </si>
  <si>
    <t>Central Arkansas Bears</t>
  </si>
  <si>
    <t>NCAA : Men's Division I College Basketball : Southland Conference : University of Central Arkansas Bears</t>
  </si>
  <si>
    <t>818A8F</t>
  </si>
  <si>
    <t>ACU</t>
  </si>
  <si>
    <t>Abilene Christian University</t>
  </si>
  <si>
    <t>Abilene Christian Wildcats</t>
  </si>
  <si>
    <t>NCAA : Men's Division I College Basketball : Southland Conference : Abilene Christian University Wildcats</t>
  </si>
  <si>
    <t>664985</t>
  </si>
  <si>
    <t>401C66</t>
  </si>
  <si>
    <t>MCNE</t>
  </si>
  <si>
    <t>McNeese State University</t>
  </si>
  <si>
    <t>McNeese State Cowboys</t>
  </si>
  <si>
    <t>NCAA : Men's Division I College Basketball : Southland Conference : McNeese State University Cowboys</t>
  </si>
  <si>
    <t>00592B</t>
  </si>
  <si>
    <t>FFD204</t>
  </si>
  <si>
    <t>COV</t>
  </si>
  <si>
    <t>Coventry City</t>
  </si>
  <si>
    <t>Coventry City FC</t>
  </si>
  <si>
    <t>FIFA : English Soccer : Coventry City FC</t>
  </si>
  <si>
    <t>6BBACC</t>
  </si>
  <si>
    <t>TAMCC</t>
  </si>
  <si>
    <t>Texas A&amp;M University-Corpus Christi</t>
  </si>
  <si>
    <t>Texas A&amp;M-Corpus Christi Islanders</t>
  </si>
  <si>
    <t>NCAA : Men's Division I College Basketball : Southland Conference : Texas A&amp;M University-Corpus Christi Islanders</t>
  </si>
  <si>
    <t>3079BC</t>
  </si>
  <si>
    <t>074</t>
  </si>
  <si>
    <t>OKA</t>
  </si>
  <si>
    <t>Okapi Aalstar</t>
  </si>
  <si>
    <t>3B8557</t>
  </si>
  <si>
    <t>53966A</t>
  </si>
  <si>
    <t>UIW</t>
  </si>
  <si>
    <t>University of the Incarnate Word</t>
  </si>
  <si>
    <t>Incarnate Word Cardinals</t>
  </si>
  <si>
    <t>NCAA : Men's Division I College Basketball : Southland Conference : University of the Incarnate Word Cardinals</t>
  </si>
  <si>
    <t>D13630</t>
  </si>
  <si>
    <t>103693</t>
  </si>
  <si>
    <t>C37112</t>
  </si>
  <si>
    <t>075</t>
  </si>
  <si>
    <t>ANT</t>
  </si>
  <si>
    <t>Antwerp Giants</t>
  </si>
  <si>
    <t>F4C744</t>
  </si>
  <si>
    <t>HBU</t>
  </si>
  <si>
    <t>Houston Baptist University</t>
  </si>
  <si>
    <t>Houston Baptist Huskies</t>
  </si>
  <si>
    <t>NCAA : Men's Division I College Basketball : Southland Conference : Houston Baptist University Huskies</t>
  </si>
  <si>
    <t>1C4F92</t>
  </si>
  <si>
    <t>CD2C2C</t>
  </si>
  <si>
    <t>NWSU</t>
  </si>
  <si>
    <t>Northwestern State University</t>
  </si>
  <si>
    <t>Northwestern State Demons</t>
  </si>
  <si>
    <t>NCAA : Men's Division I College Basketball : Southland Conference : Northwestern State University Demons</t>
  </si>
  <si>
    <t>5C3F88</t>
  </si>
  <si>
    <t>DON</t>
  </si>
  <si>
    <t>Doncaster Rovers</t>
  </si>
  <si>
    <t>Doncaster Rovers FC</t>
  </si>
  <si>
    <t>FIFA : English Soccer : Doncaster Rovers FC</t>
  </si>
  <si>
    <t>ED1820</t>
  </si>
  <si>
    <t>4A2A7B</t>
  </si>
  <si>
    <t>SWAC</t>
  </si>
  <si>
    <t>Southwestern Athletic Conference</t>
  </si>
  <si>
    <t>NCAA : Men's Division I College Basketball : Southwestern Athletic Conference</t>
  </si>
  <si>
    <t>FD010B</t>
  </si>
  <si>
    <t>076</t>
  </si>
  <si>
    <t>LEU</t>
  </si>
  <si>
    <t>Leuven Bears</t>
  </si>
  <si>
    <t>E9973F</t>
  </si>
  <si>
    <t>077</t>
  </si>
  <si>
    <t>BCO</t>
  </si>
  <si>
    <t>BC Oostende</t>
  </si>
  <si>
    <t>FBEC4F</t>
  </si>
  <si>
    <t>9EA3A6</t>
  </si>
  <si>
    <t>GSU</t>
  </si>
  <si>
    <t>Grambling State University</t>
  </si>
  <si>
    <t>Grambling Tigers</t>
  </si>
  <si>
    <t>NCAA : Men's Division I College Basketball : Southwestern Athletic Conference : Grambling State University Tigers</t>
  </si>
  <si>
    <t>E4AD3B</t>
  </si>
  <si>
    <t>PVAM</t>
  </si>
  <si>
    <t>Prairie View A&amp;M University</t>
  </si>
  <si>
    <t>Prairie View Panthers</t>
  </si>
  <si>
    <t>NCAA : Men's Division I College Basketball : Southwestern Athletic Conference : Prairie View A&amp;M University Panthers</t>
  </si>
  <si>
    <t>543B8F</t>
  </si>
  <si>
    <t>F1C611</t>
  </si>
  <si>
    <t>412582</t>
  </si>
  <si>
    <t>FEC325</t>
  </si>
  <si>
    <t>Texas Southern University</t>
  </si>
  <si>
    <t>Texas Southern Tigers</t>
  </si>
  <si>
    <t>NCAA : Men's Division I College Basketball : Southwestern Athletic Conference : Texas Southern University Tigers</t>
  </si>
  <si>
    <t>7B1737</t>
  </si>
  <si>
    <t>CB2D25</t>
  </si>
  <si>
    <t>B3B7BB</t>
  </si>
  <si>
    <t>FLE</t>
  </si>
  <si>
    <t>Fleetwood Town</t>
  </si>
  <si>
    <t>Fleetwood Town FC</t>
  </si>
  <si>
    <t>FIFA : English Soccer : Fleetwood Town FC</t>
  </si>
  <si>
    <t>D21620</t>
  </si>
  <si>
    <t>E5D3A7</t>
  </si>
  <si>
    <t>APB</t>
  </si>
  <si>
    <t>University of Arkansas at Pine Bluff</t>
  </si>
  <si>
    <t>Arkansas Pine-Bluff Golden Lions</t>
  </si>
  <si>
    <t>NCAA : Men's Division I College Basketball : Southwestern Athletic Conference : University of Arkansas at Pine-Bluff Golden Lions</t>
  </si>
  <si>
    <t>5F6062</t>
  </si>
  <si>
    <t>SOUTH</t>
  </si>
  <si>
    <t>Southern University</t>
  </si>
  <si>
    <t>Southern Jaguars</t>
  </si>
  <si>
    <t>NCAA : Men's Division I College Basketball : Southwestern Athletic Conference : Southern University Jaguars</t>
  </si>
  <si>
    <t>79B4E3</t>
  </si>
  <si>
    <t>F7C94F</t>
  </si>
  <si>
    <t>JCKST</t>
  </si>
  <si>
    <t>Jackson State University</t>
  </si>
  <si>
    <t>Jackson State Tigers</t>
  </si>
  <si>
    <t>NCAA : Men's Division I College Basketball : Southwestern Athletic Conference : Jackson State University Tigers</t>
  </si>
  <si>
    <t>D91B41</t>
  </si>
  <si>
    <t>ALST</t>
  </si>
  <si>
    <t>Alabama State University</t>
  </si>
  <si>
    <t>Alabama State Hornets</t>
  </si>
  <si>
    <t>NCAA : Men's Division I College Basketball : Southwestern Athletic Conference : Alabama State University Hornets</t>
  </si>
  <si>
    <t>C29A33</t>
  </si>
  <si>
    <t>MVSU</t>
  </si>
  <si>
    <t>Mississippi Valley State University</t>
  </si>
  <si>
    <t>MVSU Delta Devils</t>
  </si>
  <si>
    <t>NCAA : Men's Division I College Basketball : Southwestern Athletic Conference : Mississippi Valley State University Delta Devils</t>
  </si>
  <si>
    <t>2F6D41</t>
  </si>
  <si>
    <t>ALAAM</t>
  </si>
  <si>
    <t>Alabama A &amp; M University</t>
  </si>
  <si>
    <t>Alabama A&amp;M Bulldogs</t>
  </si>
  <si>
    <t>NCAA : Men's Division I College Basketball : Southwestern Athletic Conference : Alabama Agricultural and Mechanical University Bulldogs</t>
  </si>
  <si>
    <t>6E2D2A</t>
  </si>
  <si>
    <t>5E1612</t>
  </si>
  <si>
    <t>ALCST</t>
  </si>
  <si>
    <t>Alcorn State University</t>
  </si>
  <si>
    <t>Alcorn State Braves</t>
  </si>
  <si>
    <t>NCAA : Men's Division I College Basketball : Southwestern Athletic Conference : Alcorn State University Braves</t>
  </si>
  <si>
    <t>D49A3F</t>
  </si>
  <si>
    <t>5F4584</t>
  </si>
  <si>
    <t>Summ</t>
  </si>
  <si>
    <t>Summit League</t>
  </si>
  <si>
    <t>NCAA : Men's Division I College Basketball : Summit League</t>
  </si>
  <si>
    <t>005198</t>
  </si>
  <si>
    <t>8E8F95</t>
  </si>
  <si>
    <t>South Dakota State University</t>
  </si>
  <si>
    <t>South Dakota State Jackrabbits</t>
  </si>
  <si>
    <t>NCAA : Men's Division I College Basketball : Summit League : South Dakota State University Jackrabbits</t>
  </si>
  <si>
    <t>FFD100</t>
  </si>
  <si>
    <t>University of South Dakota</t>
  </si>
  <si>
    <t>South Dakota Coyotes</t>
  </si>
  <si>
    <t>NCAA : Men's Division I College Basketball : Summit League : University of South Dakota Coyotes</t>
  </si>
  <si>
    <t>B4B4B4</t>
  </si>
  <si>
    <t>University of Denver</t>
  </si>
  <si>
    <t>Denver Pioneers</t>
  </si>
  <si>
    <t>NCAA : Men's Division I College Basketball : Summit League : University of Denver Pioneers</t>
  </si>
  <si>
    <t>8B2332</t>
  </si>
  <si>
    <t>8B6F4B</t>
  </si>
  <si>
    <t>IPFW</t>
  </si>
  <si>
    <t>Indiana University-Purdue University Fort Wayne</t>
  </si>
  <si>
    <t>IPFW Mastodons</t>
  </si>
  <si>
    <t>NCAA : Men's Division I College Basketball : Summit League : Indiana University-Purdue University Fort Wayne Mastodons</t>
  </si>
  <si>
    <t>1A447B</t>
  </si>
  <si>
    <t>002F6C</t>
  </si>
  <si>
    <t>NDSU</t>
  </si>
  <si>
    <t>North Dakota State University</t>
  </si>
  <si>
    <t>North Dakota State Bison</t>
  </si>
  <si>
    <t>NCAA : Men's Division I College Basketball : Summit League : North Dakota State University Bison</t>
  </si>
  <si>
    <t>0A5640</t>
  </si>
  <si>
    <t>ORU</t>
  </si>
  <si>
    <t>Oral Roberts University</t>
  </si>
  <si>
    <t>Oral Roberts Golden Eagles</t>
  </si>
  <si>
    <t>NCAA : Men's Division I College Basketball : Summit League : Oral Roberts University Golden Eagles</t>
  </si>
  <si>
    <t>002F60</t>
  </si>
  <si>
    <t>078</t>
  </si>
  <si>
    <t>BC Igokea Aleksandrovac</t>
  </si>
  <si>
    <t>DD3C35</t>
  </si>
  <si>
    <t>A28E2A</t>
  </si>
  <si>
    <t>NDU</t>
  </si>
  <si>
    <t>University of North Dakota</t>
  </si>
  <si>
    <t>North Dakota Fighting Hawks</t>
  </si>
  <si>
    <t>NCAA : Men's Division I College Basketball : Summit League : University of North Dakota Fighting Hawks</t>
  </si>
  <si>
    <t>009A44</t>
  </si>
  <si>
    <t>GIL</t>
  </si>
  <si>
    <t>Gillingham</t>
  </si>
  <si>
    <t>Gillingham FC</t>
  </si>
  <si>
    <t>FIFA : English Soccer : Gillingham FC</t>
  </si>
  <si>
    <t>AAAEAD</t>
  </si>
  <si>
    <t>135CAE</t>
  </si>
  <si>
    <t>1D181A</t>
  </si>
  <si>
    <t>LUT</t>
  </si>
  <si>
    <t>Luton Town</t>
  </si>
  <si>
    <t>Luton Town FC</t>
  </si>
  <si>
    <t>FIFA : English Soccer : Luton Town FC</t>
  </si>
  <si>
    <t>FE3D00</t>
  </si>
  <si>
    <t>079</t>
  </si>
  <si>
    <t>SIR</t>
  </si>
  <si>
    <t>Siroki</t>
  </si>
  <si>
    <t>HKK Kiroki Primorka</t>
  </si>
  <si>
    <t>010644</t>
  </si>
  <si>
    <t>080</t>
  </si>
  <si>
    <t>MOS</t>
  </si>
  <si>
    <t>Mostar</t>
  </si>
  <si>
    <t>HKK Zrinjski HT Mostar</t>
  </si>
  <si>
    <t>OXU</t>
  </si>
  <si>
    <t>Oxford United</t>
  </si>
  <si>
    <t>Oxford United FC</t>
  </si>
  <si>
    <t>FIFA : English Soccer : Oxford United FC</t>
  </si>
  <si>
    <t>FEE600</t>
  </si>
  <si>
    <t>081</t>
  </si>
  <si>
    <t>Bosna-Royal Sarajevo</t>
  </si>
  <si>
    <t>KK Bosna-Royal Sarajevo</t>
  </si>
  <si>
    <t>EEEC4E</t>
  </si>
  <si>
    <t>NEBO</t>
  </si>
  <si>
    <t>University of Nebraska Omaha</t>
  </si>
  <si>
    <t>Omaha Mavericks</t>
  </si>
  <si>
    <t>NCAA : Men's Division I College Basketball : Summit League : University of Nebraska Omaha Mavericks</t>
  </si>
  <si>
    <t>7E170E</t>
  </si>
  <si>
    <t>636568</t>
  </si>
  <si>
    <t>082</t>
  </si>
  <si>
    <t>Bratunac</t>
  </si>
  <si>
    <t>KK Bratunac</t>
  </si>
  <si>
    <t>F8D749</t>
  </si>
  <si>
    <t>0D278A</t>
  </si>
  <si>
    <t>083</t>
  </si>
  <si>
    <t>GRA</t>
  </si>
  <si>
    <t>Gradina Srebrenik</t>
  </si>
  <si>
    <t>KK Gradina Srebrenik</t>
  </si>
  <si>
    <t>3E8CCA</t>
  </si>
  <si>
    <t>084</t>
  </si>
  <si>
    <t>KAK</t>
  </si>
  <si>
    <t>Kakanj</t>
  </si>
  <si>
    <t>KK Kakanj</t>
  </si>
  <si>
    <t>397D21</t>
  </si>
  <si>
    <t>WIU</t>
  </si>
  <si>
    <t>Western Illinois University</t>
  </si>
  <si>
    <t>Western Illinois Leathernecks</t>
  </si>
  <si>
    <t>NCAA : Men's Division I College Basketball : Summit League : Western Illinois University Leathernecks</t>
  </si>
  <si>
    <t>663399</t>
  </si>
  <si>
    <t>085</t>
  </si>
  <si>
    <t>MMG</t>
  </si>
  <si>
    <t>Mladost Mrkonjic Grad</t>
  </si>
  <si>
    <t>KK Mladost Mrkonjic Grad</t>
  </si>
  <si>
    <t>086</t>
  </si>
  <si>
    <t>VOG</t>
  </si>
  <si>
    <t>Vogosca Sarajevo</t>
  </si>
  <si>
    <t>KK Vogosca Sarajevo</t>
  </si>
  <si>
    <t>087</t>
  </si>
  <si>
    <t>SLO</t>
  </si>
  <si>
    <t>Sloboda Tuzla</t>
  </si>
  <si>
    <t>OKK Sloboda Tuzla</t>
  </si>
  <si>
    <t>E9D36F</t>
  </si>
  <si>
    <t>PET</t>
  </si>
  <si>
    <t>Peterborough United</t>
  </si>
  <si>
    <t>Peterborough United FC</t>
  </si>
  <si>
    <t>FIFA : English Soccer : Peterborough United FC</t>
  </si>
  <si>
    <t>ECC900</t>
  </si>
  <si>
    <t>088</t>
  </si>
  <si>
    <t>Spars Sarajevo</t>
  </si>
  <si>
    <t>OKK Spars Sarajevo</t>
  </si>
  <si>
    <t>F2A83B</t>
  </si>
  <si>
    <t>089</t>
  </si>
  <si>
    <t>STU</t>
  </si>
  <si>
    <t>Student Mostar</t>
  </si>
  <si>
    <t>SKK Student Mostar</t>
  </si>
  <si>
    <t>FFC803</t>
  </si>
  <si>
    <t>0263AE</t>
  </si>
  <si>
    <t>080F3B</t>
  </si>
  <si>
    <t>SunB</t>
  </si>
  <si>
    <t>NCAA : Men's Division I College Basketball : Sun Belt Conference</t>
  </si>
  <si>
    <t>NCAA : Men's Division I College Basketball : Sun Belt Conference : University of Louisiana at Lafayette Ragin' Cajuns</t>
  </si>
  <si>
    <t>PAFC</t>
  </si>
  <si>
    <t>Plymouth Argyle</t>
  </si>
  <si>
    <t>Plymouth Argyle FC</t>
  </si>
  <si>
    <t>FIFA : English Soccer : Plymouth Argyle FC</t>
  </si>
  <si>
    <t>1A5E50</t>
  </si>
  <si>
    <t>090</t>
  </si>
  <si>
    <t>Levski Sofia</t>
  </si>
  <si>
    <t>BC Levski Sofia</t>
  </si>
  <si>
    <t>004C3C</t>
  </si>
  <si>
    <t>F7CC46</t>
  </si>
  <si>
    <t>215497</t>
  </si>
  <si>
    <t>PORT</t>
  </si>
  <si>
    <t>Portsmouth</t>
  </si>
  <si>
    <t>Portsmouth FC</t>
  </si>
  <si>
    <t>FIFA : English Soccer : Portsmouth FC</t>
  </si>
  <si>
    <t>33429E</t>
  </si>
  <si>
    <t>NCAA : Men's Division I College Basketball : Sun Belt Conference : Georgia State University Panthers</t>
  </si>
  <si>
    <t>1A4DAF</t>
  </si>
  <si>
    <t>001386</t>
  </si>
  <si>
    <t>091</t>
  </si>
  <si>
    <t>ALK</t>
  </si>
  <si>
    <t>Alkar</t>
  </si>
  <si>
    <t>KK Alkar</t>
  </si>
  <si>
    <t>CC892F</t>
  </si>
  <si>
    <t>092</t>
  </si>
  <si>
    <t>093</t>
  </si>
  <si>
    <t>2A5E99</t>
  </si>
  <si>
    <t>C32A1E</t>
  </si>
  <si>
    <t>094</t>
  </si>
  <si>
    <t>GOR</t>
  </si>
  <si>
    <t>Gorica</t>
  </si>
  <si>
    <t>KK Gorica</t>
  </si>
  <si>
    <t>D98E4F</t>
  </si>
  <si>
    <t>DADBEC</t>
  </si>
  <si>
    <t>ROC</t>
  </si>
  <si>
    <t>Rochdale</t>
  </si>
  <si>
    <t>Rochdale AFC</t>
  </si>
  <si>
    <t>FIFA : English Soccer : Rochdale AFC</t>
  </si>
  <si>
    <t>FE2339</t>
  </si>
  <si>
    <t>034E90</t>
  </si>
  <si>
    <t>SCUN</t>
  </si>
  <si>
    <t>Scunthorpe United</t>
  </si>
  <si>
    <t>Scunthorpe United FC</t>
  </si>
  <si>
    <t>FIFA : English Soccer : Scunthorpe United FC</t>
  </si>
  <si>
    <t>08A6D5</t>
  </si>
  <si>
    <t>A22F47</t>
  </si>
  <si>
    <t>STFC</t>
  </si>
  <si>
    <t>Shrewsbury Town</t>
  </si>
  <si>
    <t>Shrewsbury Town FC</t>
  </si>
  <si>
    <t>FIFA : English Soccer : Shrewsbury Town FC</t>
  </si>
  <si>
    <t>FCB715</t>
  </si>
  <si>
    <t>3D45C6</t>
  </si>
  <si>
    <t>002959</t>
  </si>
  <si>
    <t>SUFC</t>
  </si>
  <si>
    <t>Southend United</t>
  </si>
  <si>
    <t>Southend United FC</t>
  </si>
  <si>
    <t>FIFA : English Soccer : Southend United FC</t>
  </si>
  <si>
    <t>335e99</t>
  </si>
  <si>
    <t>003680</t>
  </si>
  <si>
    <t>SUN</t>
  </si>
  <si>
    <t>Sunderland</t>
  </si>
  <si>
    <t>Sunderland AFC</t>
  </si>
  <si>
    <t>FIFA : English Soccer : Sunderland AFC</t>
  </si>
  <si>
    <t>A78A21</t>
  </si>
  <si>
    <t>EB1126</t>
  </si>
  <si>
    <t>WAL</t>
  </si>
  <si>
    <t>Wallsal</t>
  </si>
  <si>
    <t>Wallsal FC</t>
  </si>
  <si>
    <t>FIFA : English Soccer : Wallsal FC</t>
  </si>
  <si>
    <t>E51836</t>
  </si>
  <si>
    <t>9F905D</t>
  </si>
  <si>
    <t>WYC</t>
  </si>
  <si>
    <t>Wycombe Wanderers</t>
  </si>
  <si>
    <t>Wycombe Wanderers FC</t>
  </si>
  <si>
    <t>FIFA : English Soccer : Wycombe Wanderers FC</t>
  </si>
  <si>
    <t>4BB0DC</t>
  </si>
  <si>
    <t>F92E22</t>
  </si>
  <si>
    <t>00305F</t>
  </si>
  <si>
    <t>Atlanta United</t>
  </si>
  <si>
    <t>Atlanta United FC</t>
  </si>
  <si>
    <t>A19060</t>
  </si>
  <si>
    <t>80000A</t>
  </si>
  <si>
    <t>221F1F</t>
  </si>
  <si>
    <t>Chicago Fire</t>
  </si>
  <si>
    <t>B3272D</t>
  </si>
  <si>
    <t>121F48</t>
  </si>
  <si>
    <t>909191</t>
  </si>
  <si>
    <t>FC Cincinnati</t>
  </si>
  <si>
    <t>Colorado Rapids</t>
  </si>
  <si>
    <t>8BB8E8</t>
  </si>
  <si>
    <t>8D9093</t>
  </si>
  <si>
    <t>CLB</t>
  </si>
  <si>
    <t>Columbus Crew</t>
  </si>
  <si>
    <t>E4DA00</t>
  </si>
  <si>
    <t>DC</t>
  </si>
  <si>
    <t>DC United</t>
  </si>
  <si>
    <t>EE1A39</t>
  </si>
  <si>
    <t>FC Dallas</t>
  </si>
  <si>
    <t>D11241</t>
  </si>
  <si>
    <t>D1D5D8</t>
  </si>
  <si>
    <t>Houston Dynamo</t>
  </si>
  <si>
    <t>92C3F1</t>
  </si>
  <si>
    <t>Inter Miami</t>
  </si>
  <si>
    <t>Inter Miami FC</t>
  </si>
  <si>
    <t>F7B5CD</t>
  </si>
  <si>
    <t>LAG</t>
  </si>
  <si>
    <t>LA Galaxy</t>
  </si>
  <si>
    <t>0065A4</t>
  </si>
  <si>
    <t>00245D</t>
  </si>
  <si>
    <t>LAFC</t>
  </si>
  <si>
    <t>Los Angeles FC</t>
  </si>
  <si>
    <t>C39E6D</t>
  </si>
  <si>
    <t>Minnesota United</t>
  </si>
  <si>
    <t>Minneota United FC</t>
  </si>
  <si>
    <t>9BCDE4</t>
  </si>
  <si>
    <t>585958</t>
  </si>
  <si>
    <t>Impact</t>
  </si>
  <si>
    <t>Montreal Impact</t>
  </si>
  <si>
    <t>2B63AD</t>
  </si>
  <si>
    <t>373536</t>
  </si>
  <si>
    <t>28477D</t>
  </si>
  <si>
    <t>Revolution</t>
  </si>
  <si>
    <t>New England Revolution</t>
  </si>
  <si>
    <t>E51938</t>
  </si>
  <si>
    <t>002BC5</t>
  </si>
  <si>
    <t>NYC</t>
  </si>
  <si>
    <t>NYCFC</t>
  </si>
  <si>
    <t>New York City FC</t>
  </si>
  <si>
    <t>F15524</t>
  </si>
  <si>
    <t>6CACE4</t>
  </si>
  <si>
    <t>Red Bulls</t>
  </si>
  <si>
    <t>New York Red Bulls</t>
  </si>
  <si>
    <t>E31351</t>
  </si>
  <si>
    <t>095</t>
  </si>
  <si>
    <t>Split</t>
  </si>
  <si>
    <t>KK Split</t>
  </si>
  <si>
    <t>F7D669</t>
  </si>
  <si>
    <t>002F65</t>
  </si>
  <si>
    <t>NCAA : Men's Division I College Basketball : Sun Belt Conference : Georgia Southern University Eagles</t>
  </si>
  <si>
    <t>096</t>
  </si>
  <si>
    <t>SIB</t>
  </si>
  <si>
    <t>Sibenik</t>
  </si>
  <si>
    <t>GKK Sibenik</t>
  </si>
  <si>
    <t>EB722E</t>
  </si>
  <si>
    <t>097</t>
  </si>
  <si>
    <t>OSI</t>
  </si>
  <si>
    <t>Osijek</t>
  </si>
  <si>
    <t>KK Vrijednosnice Osijek</t>
  </si>
  <si>
    <t>E9E14D</t>
  </si>
  <si>
    <t>Orlando City</t>
  </si>
  <si>
    <t>Orlando City SC</t>
  </si>
  <si>
    <t>1C417A</t>
  </si>
  <si>
    <t>713BA8</t>
  </si>
  <si>
    <t>University of Texas Arlington</t>
  </si>
  <si>
    <t>UTA Mavericks</t>
  </si>
  <si>
    <t>NCAA : Men's Division I College Basketball : Sun Belt Conference : University of Texas Arlington Mavericks</t>
  </si>
  <si>
    <t>E7853E</t>
  </si>
  <si>
    <t>2564AB</t>
  </si>
  <si>
    <t>61259E</t>
  </si>
  <si>
    <t>098</t>
  </si>
  <si>
    <t>ZAB</t>
  </si>
  <si>
    <t>Zabok</t>
  </si>
  <si>
    <t>KK Zabok</t>
  </si>
  <si>
    <t>4498D6</t>
  </si>
  <si>
    <t>FFE293</t>
  </si>
  <si>
    <t>Union</t>
  </si>
  <si>
    <t>Philadelphia Union</t>
  </si>
  <si>
    <t>5090CD</t>
  </si>
  <si>
    <t>NCAA : Men's Division I College Basketball : Sun Belt Conference : University of Louisiana-Monroe Warhawks</t>
  </si>
  <si>
    <t>B38707</t>
  </si>
  <si>
    <t>1F4C69</t>
  </si>
  <si>
    <t>0E1A2B</t>
  </si>
  <si>
    <t>Timbers</t>
  </si>
  <si>
    <t>Portland Timbers</t>
  </si>
  <si>
    <t>1A5A2A</t>
  </si>
  <si>
    <t>004812</t>
  </si>
  <si>
    <t>RSL</t>
  </si>
  <si>
    <t>Real Salt Lake</t>
  </si>
  <si>
    <t>F1CB00</t>
  </si>
  <si>
    <t>NCAA : Men's Division I College Basketball : Sun Belt Conference : Troy University Trojans</t>
  </si>
  <si>
    <t>B30838</t>
  </si>
  <si>
    <t>013A81</t>
  </si>
  <si>
    <t>SJ</t>
  </si>
  <si>
    <t>Earthquakes</t>
  </si>
  <si>
    <t>San Jose Earthquakes</t>
  </si>
  <si>
    <t>A42A35</t>
  </si>
  <si>
    <t>30457A</t>
  </si>
  <si>
    <t>1F1F1F</t>
  </si>
  <si>
    <t>Seattle</t>
  </si>
  <si>
    <t>Seattle Sounders</t>
  </si>
  <si>
    <t>5D9741</t>
  </si>
  <si>
    <t>099</t>
  </si>
  <si>
    <t>005595</t>
  </si>
  <si>
    <t>377FBD</t>
  </si>
  <si>
    <t>1D252D</t>
  </si>
  <si>
    <t>SKC</t>
  </si>
  <si>
    <t>Sporting</t>
  </si>
  <si>
    <t>Sporting Kansas City</t>
  </si>
  <si>
    <t>93B1D7</t>
  </si>
  <si>
    <t>002A5C</t>
  </si>
  <si>
    <t>A0A1A5</t>
  </si>
  <si>
    <t>Toronto</t>
  </si>
  <si>
    <t>Toronto FC</t>
  </si>
  <si>
    <t>AB1E2D</t>
  </si>
  <si>
    <t>A3AAAD</t>
  </si>
  <si>
    <t>3F4743</t>
  </si>
  <si>
    <t>Whitecaps</t>
  </si>
  <si>
    <t>Vancouver Whitecaps FC</t>
  </si>
  <si>
    <t>94C2E4</t>
  </si>
  <si>
    <t>04265C</t>
  </si>
  <si>
    <t>84868C</t>
  </si>
  <si>
    <t>AEK</t>
  </si>
  <si>
    <t>Larnaca</t>
  </si>
  <si>
    <t>AEK Larnaca FC</t>
  </si>
  <si>
    <t>F9ED19</t>
  </si>
  <si>
    <t>027942</t>
  </si>
  <si>
    <t>AEL</t>
  </si>
  <si>
    <t>Limassol</t>
  </si>
  <si>
    <t>AEL Limassol</t>
  </si>
  <si>
    <t>F8CD03</t>
  </si>
  <si>
    <t>24366D</t>
  </si>
  <si>
    <t>Oroklini</t>
  </si>
  <si>
    <t>Alki Oroklini</t>
  </si>
  <si>
    <t>D72229</t>
  </si>
  <si>
    <t>142459</t>
  </si>
  <si>
    <t>ANO</t>
  </si>
  <si>
    <t>Famagusta</t>
  </si>
  <si>
    <t>Anorthosis Famagusta FC</t>
  </si>
  <si>
    <t>0055A4</t>
  </si>
  <si>
    <t>APO</t>
  </si>
  <si>
    <t>APOEL</t>
  </si>
  <si>
    <t>APOEL FC</t>
  </si>
  <si>
    <t>FAC000</t>
  </si>
  <si>
    <t>FE4400</t>
  </si>
  <si>
    <t>00459A</t>
  </si>
  <si>
    <t>APN</t>
  </si>
  <si>
    <t>Apollon</t>
  </si>
  <si>
    <t>Apollon Limassol</t>
  </si>
  <si>
    <t>416EB4</t>
  </si>
  <si>
    <t>04008E</t>
  </si>
  <si>
    <t>DOX</t>
  </si>
  <si>
    <t>Doxa</t>
  </si>
  <si>
    <t>Doxa Katopias FC</t>
  </si>
  <si>
    <t>C1A73F</t>
  </si>
  <si>
    <t>134717</t>
  </si>
  <si>
    <t>ENO</t>
  </si>
  <si>
    <t>Paralimniou</t>
  </si>
  <si>
    <t>Enosis Neon Paralimni FC</t>
  </si>
  <si>
    <t>F00A6D</t>
  </si>
  <si>
    <t>6282AB</t>
  </si>
  <si>
    <t>ERM</t>
  </si>
  <si>
    <t>Aradippou</t>
  </si>
  <si>
    <t>Ermis Aradippou FC</t>
  </si>
  <si>
    <t>DA231A</t>
  </si>
  <si>
    <t>FEFE00</t>
  </si>
  <si>
    <t>Salamis</t>
  </si>
  <si>
    <t>Nea Salamis Famagusta FC</t>
  </si>
  <si>
    <t>E11F19</t>
  </si>
  <si>
    <t>OMO</t>
  </si>
  <si>
    <t>Omonia</t>
  </si>
  <si>
    <t>AC Omonia</t>
  </si>
  <si>
    <t>00713D</t>
  </si>
  <si>
    <t>PAF</t>
  </si>
  <si>
    <t>Pafos</t>
  </si>
  <si>
    <t>Pafos OC</t>
  </si>
  <si>
    <t>01A2E8</t>
  </si>
  <si>
    <t>Slovacko</t>
  </si>
  <si>
    <t>FC Slovacko</t>
  </si>
  <si>
    <t>5d628d</t>
  </si>
  <si>
    <t>NCAA : Men's Division I College Basketball : Sun Belt Conference : Appalachian State University Mountaineers</t>
  </si>
  <si>
    <t>353B71</t>
  </si>
  <si>
    <t>Pribram</t>
  </si>
  <si>
    <t>FK Pribram</t>
  </si>
  <si>
    <t>408C54</t>
  </si>
  <si>
    <t>Sparta</t>
  </si>
  <si>
    <t>AC Sparta PRague</t>
  </si>
  <si>
    <t>FF9A01</t>
  </si>
  <si>
    <t>B30000</t>
  </si>
  <si>
    <t>023E9A</t>
  </si>
  <si>
    <t>BOH</t>
  </si>
  <si>
    <t>Bohemians</t>
  </si>
  <si>
    <t>Bohemians 1905</t>
  </si>
  <si>
    <t>289E53</t>
  </si>
  <si>
    <t>BAN</t>
  </si>
  <si>
    <t>Banik</t>
  </si>
  <si>
    <t>GC Banik Ostrava</t>
  </si>
  <si>
    <t>DDA458</t>
  </si>
  <si>
    <t>DC0013</t>
  </si>
  <si>
    <t>00619F</t>
  </si>
  <si>
    <t>FAS</t>
  </si>
  <si>
    <t>Fastav</t>
  </si>
  <si>
    <t>FC Fastav Zlin</t>
  </si>
  <si>
    <t>FECA00</t>
  </si>
  <si>
    <t>233260</t>
  </si>
  <si>
    <t>Liberec</t>
  </si>
  <si>
    <t>FC Slovan Liberec</t>
  </si>
  <si>
    <t>0C88C6</t>
  </si>
  <si>
    <t>PLZ</t>
  </si>
  <si>
    <t>Plzen</t>
  </si>
  <si>
    <t>FC Viktoria Plazen</t>
  </si>
  <si>
    <t>E31C11</t>
  </si>
  <si>
    <t>0061AA</t>
  </si>
  <si>
    <t>DUK</t>
  </si>
  <si>
    <t>Dukla</t>
  </si>
  <si>
    <t>FK Dukla Prague</t>
  </si>
  <si>
    <t>DD332F</t>
  </si>
  <si>
    <t>2F85A4</t>
  </si>
  <si>
    <t>C6993A</t>
  </si>
  <si>
    <t>JAB</t>
  </si>
  <si>
    <t>Jablonec</t>
  </si>
  <si>
    <t>FK Jablonec</t>
  </si>
  <si>
    <t>00852B</t>
  </si>
  <si>
    <t>MLA</t>
  </si>
  <si>
    <t>Mlada</t>
  </si>
  <si>
    <t>FK Mlada Boleslav</t>
  </si>
  <si>
    <t>38759d</t>
  </si>
  <si>
    <t>065285</t>
  </si>
  <si>
    <t>C9E9F8</t>
  </si>
  <si>
    <t>TEP</t>
  </si>
  <si>
    <t>Teplice</t>
  </si>
  <si>
    <t>FK Teplice</t>
  </si>
  <si>
    <t>FDE306</t>
  </si>
  <si>
    <t>040FC2</t>
  </si>
  <si>
    <t>Karvina</t>
  </si>
  <si>
    <t>MFK Karvina</t>
  </si>
  <si>
    <t>00923E</t>
  </si>
  <si>
    <t>OPA</t>
  </si>
  <si>
    <t>Opava</t>
  </si>
  <si>
    <t>SFC Opava</t>
  </si>
  <si>
    <t>00519E</t>
  </si>
  <si>
    <t>OLO</t>
  </si>
  <si>
    <t>Olomouc</t>
  </si>
  <si>
    <t>SK Sigma Olomouc</t>
  </si>
  <si>
    <t>00588E</t>
  </si>
  <si>
    <t>DC5034</t>
  </si>
  <si>
    <t>SLA</t>
  </si>
  <si>
    <t>Slavia</t>
  </si>
  <si>
    <t>FC Slavia Prague</t>
  </si>
  <si>
    <t>D70C12</t>
  </si>
  <si>
    <t>MUN</t>
  </si>
  <si>
    <t>Munchen</t>
  </si>
  <si>
    <t>FC Bayern Munchen</t>
  </si>
  <si>
    <t>DB052B</t>
  </si>
  <si>
    <t>0066B1</t>
  </si>
  <si>
    <t>DOR</t>
  </si>
  <si>
    <t>Dortmund</t>
  </si>
  <si>
    <t>Borussia Dortmund</t>
  </si>
  <si>
    <t>FFE400</t>
  </si>
  <si>
    <t>Leipzig</t>
  </si>
  <si>
    <t>RB Leipzig</t>
  </si>
  <si>
    <t>DD0541</t>
  </si>
  <si>
    <t>SCH</t>
  </si>
  <si>
    <t>Schalke</t>
  </si>
  <si>
    <t>FC Schalke 04</t>
  </si>
  <si>
    <t>004A9C</t>
  </si>
  <si>
    <t>Leverkusen</t>
  </si>
  <si>
    <t>Bayer 04 Leverkusen</t>
  </si>
  <si>
    <t>FEE005</t>
  </si>
  <si>
    <t>E00100</t>
  </si>
  <si>
    <t>Frankfurt</t>
  </si>
  <si>
    <t>Eintracht Frankfurt</t>
  </si>
  <si>
    <t>E20713</t>
  </si>
  <si>
    <t>Hoffenheim</t>
  </si>
  <si>
    <t>TSG 1899 Hoffenheim</t>
  </si>
  <si>
    <t>0C5CA5</t>
  </si>
  <si>
    <t>WB</t>
  </si>
  <si>
    <t>Werder Bremen</t>
  </si>
  <si>
    <t>SV Werder Bremen</t>
  </si>
  <si>
    <t>019858</t>
  </si>
  <si>
    <t>Monchengladbach</t>
  </si>
  <si>
    <t>Borussia Monchengladbach</t>
  </si>
  <si>
    <t>058A5A</t>
  </si>
  <si>
    <t>WOL</t>
  </si>
  <si>
    <t>Wolfsburg</t>
  </si>
  <si>
    <t>VfL Wolfsburg</t>
  </si>
  <si>
    <t>66B032</t>
  </si>
  <si>
    <t>Berlin</t>
  </si>
  <si>
    <t>Hertha Berlin</t>
  </si>
  <si>
    <t>0E509C</t>
  </si>
  <si>
    <t>Stuttgart</t>
  </si>
  <si>
    <t>VfB Stuttgart</t>
  </si>
  <si>
    <t>FEDC0D</t>
  </si>
  <si>
    <t>D30825</t>
  </si>
  <si>
    <t>FRE</t>
  </si>
  <si>
    <t>Freiburg</t>
  </si>
  <si>
    <t>Sport-Club Freiburg</t>
  </si>
  <si>
    <t>E30129</t>
  </si>
  <si>
    <t>AUG</t>
  </si>
  <si>
    <t>Augsburg</t>
  </si>
  <si>
    <t>FC Augsburg</t>
  </si>
  <si>
    <t>FEDC00</t>
  </si>
  <si>
    <t>CB1718</t>
  </si>
  <si>
    <t>006138</t>
  </si>
  <si>
    <t>MAI</t>
  </si>
  <si>
    <t>Mainz</t>
  </si>
  <si>
    <t>FSV Mainz 05</t>
  </si>
  <si>
    <t>EC1A23</t>
  </si>
  <si>
    <t>HAN</t>
  </si>
  <si>
    <t>Hannover</t>
  </si>
  <si>
    <t>Hannover 96</t>
  </si>
  <si>
    <t>0A9F3C</t>
  </si>
  <si>
    <t>SKR</t>
  </si>
  <si>
    <t>Skrjevo</t>
  </si>
  <si>
    <t>KK Adria Oil Skrljevo</t>
  </si>
  <si>
    <t>FADE4B</t>
  </si>
  <si>
    <t>DUS</t>
  </si>
  <si>
    <t>Dusseldorf</t>
  </si>
  <si>
    <t>Fortuna Dusseldorf</t>
  </si>
  <si>
    <t>NUR</t>
  </si>
  <si>
    <t>Nurnberg</t>
  </si>
  <si>
    <t>FC Nurnberg</t>
  </si>
  <si>
    <t>A91023</t>
  </si>
  <si>
    <t>NCAA : Men's Division I College Basketball : Sun Belt Conference : Coastal Carolina University Chanticleers</t>
  </si>
  <si>
    <t>235031</t>
  </si>
  <si>
    <t>RSCA</t>
  </si>
  <si>
    <t>Anderlecht</t>
  </si>
  <si>
    <t>RSC Anderlecht</t>
  </si>
  <si>
    <t>NCAA : Men's Division I College Basketball : Sun Belt Conference : Texas State University Bobcats</t>
  </si>
  <si>
    <t>623E9B</t>
  </si>
  <si>
    <t>Bosco</t>
  </si>
  <si>
    <t>KK Bosco</t>
  </si>
  <si>
    <t>DA3832</t>
  </si>
  <si>
    <t>255CA4</t>
  </si>
  <si>
    <t>F9DD4A</t>
  </si>
  <si>
    <t>HER</t>
  </si>
  <si>
    <t>Hermes Analitica</t>
  </si>
  <si>
    <t>KK Hermes Analitica</t>
  </si>
  <si>
    <t>D2352E</t>
  </si>
  <si>
    <t>DEC</t>
  </si>
  <si>
    <t>Decin</t>
  </si>
  <si>
    <t>BK Armex Decin</t>
  </si>
  <si>
    <t>3A5285</t>
  </si>
  <si>
    <t>243F77</t>
  </si>
  <si>
    <t>Nymburk</t>
  </si>
  <si>
    <t>CEZ Basketball Nymburk</t>
  </si>
  <si>
    <t>EC8533</t>
  </si>
  <si>
    <t>SVI</t>
  </si>
  <si>
    <t>Turi Svitavy</t>
  </si>
  <si>
    <t>C84635</t>
  </si>
  <si>
    <t>502990</t>
  </si>
  <si>
    <t>0294D7</t>
  </si>
  <si>
    <t>Antwerp</t>
  </si>
  <si>
    <t>Royal Antwerp FC</t>
  </si>
  <si>
    <t>D61635</t>
  </si>
  <si>
    <t>LJH</t>
  </si>
  <si>
    <t>BK Lions Jindrichuv Hradec</t>
  </si>
  <si>
    <t>F4E14B</t>
  </si>
  <si>
    <t>B19252</t>
  </si>
  <si>
    <t>CE852F</t>
  </si>
  <si>
    <t>KOL</t>
  </si>
  <si>
    <t>Kolin</t>
  </si>
  <si>
    <t>BC Kolin</t>
  </si>
  <si>
    <t>63B1F2</t>
  </si>
  <si>
    <t>NCAA : Men's Division I College Basketball : Sun Belt Conference : University of South Alabama Jaguars</t>
  </si>
  <si>
    <t>031274</t>
  </si>
  <si>
    <t>Charleroi</t>
  </si>
  <si>
    <t>Royal Charleroi SC</t>
  </si>
  <si>
    <t>39C2FE</t>
  </si>
  <si>
    <t>Pardubice</t>
  </si>
  <si>
    <t>BK Pardubice</t>
  </si>
  <si>
    <t>D12D20</t>
  </si>
  <si>
    <t>NCAA : Men's Division I College Basketball : Sun Belt Conference : Arkansas State University Red Wolves</t>
  </si>
  <si>
    <t>BRNO</t>
  </si>
  <si>
    <t>Brno</t>
  </si>
  <si>
    <t>BC Brno</t>
  </si>
  <si>
    <t>E7E66F</t>
  </si>
  <si>
    <t>ARLR</t>
  </si>
  <si>
    <t>University of Arkansas at Little Rock</t>
  </si>
  <si>
    <t>Little Rock Trojans</t>
  </si>
  <si>
    <t>NCAA : Men's Division I College Basketball : Sun Belt Conference : University of Arkansas at Little Rock Trojans</t>
  </si>
  <si>
    <t>7D3C4D</t>
  </si>
  <si>
    <t>NHO</t>
  </si>
  <si>
    <t>NH Ostrava</t>
  </si>
  <si>
    <t>BK Nova Hut Ostrava</t>
  </si>
  <si>
    <t>E5623D</t>
  </si>
  <si>
    <t>2E347D</t>
  </si>
  <si>
    <t>BKO</t>
  </si>
  <si>
    <t>BK Opava</t>
  </si>
  <si>
    <t>FCEC4F</t>
  </si>
  <si>
    <t>1D428F</t>
  </si>
  <si>
    <t>Sluneta</t>
  </si>
  <si>
    <t>Sluneta Usti nad Labem</t>
  </si>
  <si>
    <t>D1612A</t>
  </si>
  <si>
    <t>PRA</t>
  </si>
  <si>
    <t>USK Praha</t>
  </si>
  <si>
    <t>424663</t>
  </si>
  <si>
    <t>13183C</t>
  </si>
  <si>
    <t>D7D9D8</t>
  </si>
  <si>
    <t>BK Olomoucko</t>
  </si>
  <si>
    <t>5195C2</t>
  </si>
  <si>
    <t>163D6D</t>
  </si>
  <si>
    <t>FFE500</t>
  </si>
  <si>
    <t>6E2639</t>
  </si>
  <si>
    <t>CER</t>
  </si>
  <si>
    <t>Cercle</t>
  </si>
  <si>
    <t>Cercle Brugge KSV</t>
  </si>
  <si>
    <t>019E44</t>
  </si>
  <si>
    <t>Club Brugge</t>
  </si>
  <si>
    <t>Club Brugge KV</t>
  </si>
  <si>
    <t>0178C0</t>
  </si>
  <si>
    <t>D6A007</t>
  </si>
  <si>
    <t>EUP</t>
  </si>
  <si>
    <t>Eupen</t>
  </si>
  <si>
    <t>KAS Eupen</t>
  </si>
  <si>
    <t>GNK</t>
  </si>
  <si>
    <t>Racing Genk</t>
  </si>
  <si>
    <t>KRS Genk</t>
  </si>
  <si>
    <t>017EC4</t>
  </si>
  <si>
    <t>004C9E</t>
  </si>
  <si>
    <t>GEN</t>
  </si>
  <si>
    <t>De Buffalo's</t>
  </si>
  <si>
    <t>KAA Gent</t>
  </si>
  <si>
    <t>1A599F</t>
  </si>
  <si>
    <t>004794</t>
  </si>
  <si>
    <t>Kortrijk</t>
  </si>
  <si>
    <t>KV Kortrijk</t>
  </si>
  <si>
    <t>C91F26</t>
  </si>
  <si>
    <t>LOK</t>
  </si>
  <si>
    <t>Sporting Lokeren</t>
  </si>
  <si>
    <t>KSC Lokeren Oost-Vlaanderen</t>
  </si>
  <si>
    <t>F6E012</t>
  </si>
  <si>
    <t>REM</t>
  </si>
  <si>
    <t>Mouscron</t>
  </si>
  <si>
    <t>Royel Excel Mouscron</t>
  </si>
  <si>
    <t>E42A0E</t>
  </si>
  <si>
    <t>FECF00</t>
  </si>
  <si>
    <t>KVO</t>
  </si>
  <si>
    <t>KV Oostende</t>
  </si>
  <si>
    <t>429E3A</t>
  </si>
  <si>
    <t>E30613</t>
  </si>
  <si>
    <t>STV</t>
  </si>
  <si>
    <t>STVV</t>
  </si>
  <si>
    <t>Sint-Truidense VV</t>
  </si>
  <si>
    <t>234687</t>
  </si>
  <si>
    <t>Standard Liege</t>
  </si>
  <si>
    <t>978243</t>
  </si>
  <si>
    <t>FE1100</t>
  </si>
  <si>
    <t>Beveren</t>
  </si>
  <si>
    <t>Waasland-Beveren</t>
  </si>
  <si>
    <t>FF0200</t>
  </si>
  <si>
    <t>FFD132</t>
  </si>
  <si>
    <t>14457C</t>
  </si>
  <si>
    <t>ZW</t>
  </si>
  <si>
    <t>Essevee</t>
  </si>
  <si>
    <t>SV Zulte Waregem</t>
  </si>
  <si>
    <t>E11250</t>
  </si>
  <si>
    <t>FFD104</t>
  </si>
  <si>
    <t>WCC</t>
  </si>
  <si>
    <t>West Coast</t>
  </si>
  <si>
    <t>West Coast Conference</t>
  </si>
  <si>
    <t>NCAA : Men's Division I College Basketball : West Coast Conference</t>
  </si>
  <si>
    <t>AC0934</t>
  </si>
  <si>
    <t>BAK</t>
  </si>
  <si>
    <t>Bakken Bears</t>
  </si>
  <si>
    <t>444762</t>
  </si>
  <si>
    <t>AIK</t>
  </si>
  <si>
    <t>AIK Fotboll</t>
  </si>
  <si>
    <t>C8AD02</t>
  </si>
  <si>
    <t>003154</t>
  </si>
  <si>
    <t>FEED00</t>
  </si>
  <si>
    <t>BKH</t>
  </si>
  <si>
    <t>Hacken</t>
  </si>
  <si>
    <t>BK Hacken</t>
  </si>
  <si>
    <t>EDCC00</t>
  </si>
  <si>
    <t>CDAD63</t>
  </si>
  <si>
    <t>DIF</t>
  </si>
  <si>
    <t>Djurgan</t>
  </si>
  <si>
    <t>Djurgardens IF Fotboll</t>
  </si>
  <si>
    <t>E11F26</t>
  </si>
  <si>
    <t>0468AF</t>
  </si>
  <si>
    <t>FFEB0F</t>
  </si>
  <si>
    <t>GIF</t>
  </si>
  <si>
    <t>GIF Sundsvall</t>
  </si>
  <si>
    <t>005BAE</t>
  </si>
  <si>
    <t>FBBD02</t>
  </si>
  <si>
    <t>FFF</t>
  </si>
  <si>
    <t>Falkenberg</t>
  </si>
  <si>
    <t>Falkenbergs FF</t>
  </si>
  <si>
    <t>0D3692</t>
  </si>
  <si>
    <t>Hammarby</t>
  </si>
  <si>
    <t>Hammarby Fotboll</t>
  </si>
  <si>
    <t>FECC00</t>
  </si>
  <si>
    <t>006535</t>
  </si>
  <si>
    <t>HIF</t>
  </si>
  <si>
    <t>Helsingborg</t>
  </si>
  <si>
    <t>Helsingborgs IF</t>
  </si>
  <si>
    <t>006EB2</t>
  </si>
  <si>
    <t>E10119</t>
  </si>
  <si>
    <t>2F3251</t>
  </si>
  <si>
    <t>DEDEDE</t>
  </si>
  <si>
    <t>COP</t>
  </si>
  <si>
    <t>Copenhagen Wolfpack</t>
  </si>
  <si>
    <t>BMS Herlev Wolfpack</t>
  </si>
  <si>
    <t>E27F2F</t>
  </si>
  <si>
    <t>EBAA</t>
  </si>
  <si>
    <t>Elite Basketball Akademi Aarhus</t>
  </si>
  <si>
    <t>9DB6DD</t>
  </si>
  <si>
    <t>23418B</t>
  </si>
  <si>
    <t>HIC</t>
  </si>
  <si>
    <t>Horsens</t>
  </si>
  <si>
    <t>Horsens IC</t>
  </si>
  <si>
    <t>F7CB46</t>
  </si>
  <si>
    <t>RAN</t>
  </si>
  <si>
    <t>Randers Cimbria</t>
  </si>
  <si>
    <t>9B3933</t>
  </si>
  <si>
    <t>11193E</t>
  </si>
  <si>
    <t>SBBK</t>
  </si>
  <si>
    <t>Stevnsgade</t>
  </si>
  <si>
    <t>Stevnsgade Copenhagen</t>
  </si>
  <si>
    <t>BFBFBF</t>
  </si>
  <si>
    <t>SVEN</t>
  </si>
  <si>
    <t>Svendborg Rabbits</t>
  </si>
  <si>
    <t>284A9E</t>
  </si>
  <si>
    <t>TFG</t>
  </si>
  <si>
    <t>Team Fog Naestved</t>
  </si>
  <si>
    <t>67B5DD</t>
  </si>
  <si>
    <t>BP</t>
  </si>
  <si>
    <t>Brommapojkarna</t>
  </si>
  <si>
    <t>IF Brommapojkarna</t>
  </si>
  <si>
    <t>FC1A14</t>
  </si>
  <si>
    <t>VBBK</t>
  </si>
  <si>
    <t>Vaerlose BBK</t>
  </si>
  <si>
    <t>3A66A3</t>
  </si>
  <si>
    <t>AC8B3A</t>
  </si>
  <si>
    <t>00468B</t>
  </si>
  <si>
    <t>ELF</t>
  </si>
  <si>
    <t>Elfsborg</t>
  </si>
  <si>
    <t>IF Elfsborg</t>
  </si>
  <si>
    <t>F6DC13</t>
  </si>
  <si>
    <t>245599</t>
  </si>
  <si>
    <t>GOT</t>
  </si>
  <si>
    <t>Goteborg</t>
  </si>
  <si>
    <t>IFK Goteborg</t>
  </si>
  <si>
    <t>GON</t>
  </si>
  <si>
    <t>Gonzaga University</t>
  </si>
  <si>
    <t>Gonzaga Bulldogs</t>
  </si>
  <si>
    <t>NCAA : Men's Division I College Basketball : West Coast Conference : Gonzaga University Bulldogs</t>
  </si>
  <si>
    <t>006BB5</t>
  </si>
  <si>
    <t>STMU</t>
  </si>
  <si>
    <t>Saint Mary's College</t>
  </si>
  <si>
    <t>Saint Mary's Gaels</t>
  </si>
  <si>
    <t>NCAA : Men's Division I College Basketball : West Coast Conference : Saint Mary's College Gaels</t>
  </si>
  <si>
    <t>D80024</t>
  </si>
  <si>
    <t>Norrkoping</t>
  </si>
  <si>
    <t>IFK Norrkoping</t>
  </si>
  <si>
    <t>988641</t>
  </si>
  <si>
    <t>00448E</t>
  </si>
  <si>
    <t>06315B</t>
  </si>
  <si>
    <t>NCAA : Men's Division I College Basketball : West Coast Conference : Brigham Young University Cougars</t>
  </si>
  <si>
    <t>Sirius</t>
  </si>
  <si>
    <t>IK Sirius Fotboll</t>
  </si>
  <si>
    <t>F6C707</t>
  </si>
  <si>
    <t>153B7E</t>
  </si>
  <si>
    <t>KAL</t>
  </si>
  <si>
    <t>Kalmar</t>
  </si>
  <si>
    <t>Kalmar FF</t>
  </si>
  <si>
    <t>E31E26</t>
  </si>
  <si>
    <t>EFA149</t>
  </si>
  <si>
    <t>USD</t>
  </si>
  <si>
    <t>University of San Diego</t>
  </si>
  <si>
    <t>San Diego Toreros</t>
  </si>
  <si>
    <t>NCAA : Men's Division I College Basketball : West Coast Conference : University of San Diego Toreros</t>
  </si>
  <si>
    <t>84BCE8</t>
  </si>
  <si>
    <t>Malmo</t>
  </si>
  <si>
    <t>Malmo FF</t>
  </si>
  <si>
    <t>008FCC</t>
  </si>
  <si>
    <t>207BC1</t>
  </si>
  <si>
    <t>OSK</t>
  </si>
  <si>
    <t>Orebro</t>
  </si>
  <si>
    <t>Orebro SK</t>
  </si>
  <si>
    <t>22812A</t>
  </si>
  <si>
    <t>University of San Francisco</t>
  </si>
  <si>
    <t>San Francisco Dons</t>
  </si>
  <si>
    <t>NCAA : Men's Division I College Basketball : West Coast Conference : University of San Francisco Dons</t>
  </si>
  <si>
    <t>00543C</t>
  </si>
  <si>
    <t>OFK</t>
  </si>
  <si>
    <t>Ostersunds</t>
  </si>
  <si>
    <t>Ostersunds FK</t>
  </si>
  <si>
    <t>FFF202</t>
  </si>
  <si>
    <t>919194</t>
  </si>
  <si>
    <t>ED1A24</t>
  </si>
  <si>
    <t>PAC</t>
  </si>
  <si>
    <t>Pacific University</t>
  </si>
  <si>
    <t>Pacific Tigers</t>
  </si>
  <si>
    <t>NCAA : Men's Division I College Basketball : West Coast Conference : Pacific University Tigers</t>
  </si>
  <si>
    <t>F5791B</t>
  </si>
  <si>
    <t>GAB</t>
  </si>
  <si>
    <t>Gabala</t>
  </si>
  <si>
    <t>Gabala FK</t>
  </si>
  <si>
    <t>135205</t>
  </si>
  <si>
    <t>D13138</t>
  </si>
  <si>
    <t>CLARA</t>
  </si>
  <si>
    <t>Santa Clara University</t>
  </si>
  <si>
    <t>Santa Clara Broncos</t>
  </si>
  <si>
    <t>NCAA : Men's Division I College Basketball : West Coast Conference : Santa Clara University Broncos</t>
  </si>
  <si>
    <t>923C47</t>
  </si>
  <si>
    <t>KES</t>
  </si>
  <si>
    <t>Kesla</t>
  </si>
  <si>
    <t>Kesla FK</t>
  </si>
  <si>
    <t>FF024B</t>
  </si>
  <si>
    <t>C30042</t>
  </si>
  <si>
    <t>F6E032</t>
  </si>
  <si>
    <t>NEF</t>
  </si>
  <si>
    <t>Neftci</t>
  </si>
  <si>
    <t>Neftci PFK</t>
  </si>
  <si>
    <t>FCE801</t>
  </si>
  <si>
    <t>CC9832</t>
  </si>
  <si>
    <t>LMU</t>
  </si>
  <si>
    <t>Loyola Marymount University</t>
  </si>
  <si>
    <t>Loyola Marymount Lions</t>
  </si>
  <si>
    <t>NCAA : Men's Division I College Basketball : West Coast Conference : Loyola Marymount University Lions</t>
  </si>
  <si>
    <t>B62B3A</t>
  </si>
  <si>
    <t>00447C</t>
  </si>
  <si>
    <t>617080</t>
  </si>
  <si>
    <t>University of Portland</t>
  </si>
  <si>
    <t>Portland Pilots</t>
  </si>
  <si>
    <t>NCAA : Men's Division I College Basketball : West Coast Conference : University of Portland Pilots</t>
  </si>
  <si>
    <t>1E1656</t>
  </si>
  <si>
    <t>PEPP</t>
  </si>
  <si>
    <t>Pepperdine University</t>
  </si>
  <si>
    <t>Pepperdine Waves</t>
  </si>
  <si>
    <t>NCAA : Men's Division I College Basketball : West Coast Conference : Pepperdine University Waves</t>
  </si>
  <si>
    <t>EE7624</t>
  </si>
  <si>
    <t>00205C</t>
  </si>
  <si>
    <t>WAC</t>
  </si>
  <si>
    <t>Western Athletic Conference</t>
  </si>
  <si>
    <t>NCAA : Men's Division I College Basketball : Western Athletic Conference</t>
  </si>
  <si>
    <t>9E1A41</t>
  </si>
  <si>
    <t>93012C</t>
  </si>
  <si>
    <t>A19FA5</t>
  </si>
  <si>
    <t>NCAA : Men's Division I College Basketball : Western Athletic Conference : New Mexico State University Aggies</t>
  </si>
  <si>
    <t>UVU</t>
  </si>
  <si>
    <t>Utah Valley University</t>
  </si>
  <si>
    <t>Utah Valley Wolverines</t>
  </si>
  <si>
    <t>NCAA : Men's Division I College Basketball : Western Athletic Conference : Utah Valley University Wolverines</t>
  </si>
  <si>
    <t>3D6D4C</t>
  </si>
  <si>
    <t>275D38</t>
  </si>
  <si>
    <t>8E8C89</t>
  </si>
  <si>
    <t>GCU</t>
  </si>
  <si>
    <t>Grand Canyon University</t>
  </si>
  <si>
    <t>Grand Canyon Antelopes</t>
  </si>
  <si>
    <t>NCAA : Men's Division I College Basketball : Western Athletic Conference : Grand Canyon University Antelopes</t>
  </si>
  <si>
    <t>6339A2</t>
  </si>
  <si>
    <t>522398</t>
  </si>
  <si>
    <t>QAR</t>
  </si>
  <si>
    <t>Qarabag</t>
  </si>
  <si>
    <t>Qarabag FK</t>
  </si>
  <si>
    <t>E39000</t>
  </si>
  <si>
    <t>SEAU</t>
  </si>
  <si>
    <t>Seattle University</t>
  </si>
  <si>
    <t>Seattle Redhawks</t>
  </si>
  <si>
    <t>NCAA : Men's Division I College Basketball : Western Athletic Conference : Seattle University Redhawks</t>
  </si>
  <si>
    <t>UTRGV</t>
  </si>
  <si>
    <t>University of Texas-Rio Grande Valley</t>
  </si>
  <si>
    <t>Texas-Rio Grande Valley Vaqueros</t>
  </si>
  <si>
    <t>NCAA : Men's Division I College Basketball : Western Athletic Conference : University of Texas Rio Grande Valley Vaqueros</t>
  </si>
  <si>
    <t>FFA300</t>
  </si>
  <si>
    <t>F05023</t>
  </si>
  <si>
    <t>CSUB</t>
  </si>
  <si>
    <t>California State University, Bakersfield</t>
  </si>
  <si>
    <t>Cal State Bakersfield Roadrunners</t>
  </si>
  <si>
    <t>NCAA : Men's Division I College Basketball : Western Athletic Conference : California State University, Bakersfield Roadrunners</t>
  </si>
  <si>
    <t>005DAA</t>
  </si>
  <si>
    <t>UMKC</t>
  </si>
  <si>
    <t>University of Missouri-Kansas City</t>
  </si>
  <si>
    <t>UMKC Kangaroos</t>
  </si>
  <si>
    <t>NCAA : Men's Division I College Basketball : Western Athletic Conference : University of Missouri-Kansas City Kangaroos</t>
  </si>
  <si>
    <t>005293</t>
  </si>
  <si>
    <t>Chicago State University</t>
  </si>
  <si>
    <t>Chicago State Cougars</t>
  </si>
  <si>
    <t>NCAA : Men's Division I College Basketball : Western Athletic Conference : Chicago State University Cougars</t>
  </si>
  <si>
    <t>006666</t>
  </si>
  <si>
    <t>211566</t>
  </si>
  <si>
    <t>SAB</t>
  </si>
  <si>
    <t>Sabail</t>
  </si>
  <si>
    <t>Sabail FK</t>
  </si>
  <si>
    <t>72C8E7</t>
  </si>
  <si>
    <t>3A7DB3</t>
  </si>
  <si>
    <t>1A2445</t>
  </si>
  <si>
    <t>SUM</t>
  </si>
  <si>
    <t>Sumgayit</t>
  </si>
  <si>
    <t>Sumgayit FK</t>
  </si>
  <si>
    <t>F15635</t>
  </si>
  <si>
    <t>273E73</t>
  </si>
  <si>
    <t>028D4C</t>
  </si>
  <si>
    <t>ZIR</t>
  </si>
  <si>
    <t>Zira</t>
  </si>
  <si>
    <t>Zira FK</t>
  </si>
  <si>
    <t>66C7FF</t>
  </si>
  <si>
    <t>1415EA</t>
  </si>
  <si>
    <t>001266</t>
  </si>
  <si>
    <t>Kapaz</t>
  </si>
  <si>
    <t>Kapaz PFK</t>
  </si>
  <si>
    <t>434B9A</t>
  </si>
  <si>
    <t>RAC</t>
  </si>
  <si>
    <t>Racing</t>
  </si>
  <si>
    <t>Racing Club de Avellaneda</t>
  </si>
  <si>
    <t>009CDB</t>
  </si>
  <si>
    <t>00273D</t>
  </si>
  <si>
    <t>DEF</t>
  </si>
  <si>
    <t>Defensa</t>
  </si>
  <si>
    <t>Defensa y Justicia</t>
  </si>
  <si>
    <t>008134</t>
  </si>
  <si>
    <t>FAF200</t>
  </si>
  <si>
    <t>CAT</t>
  </si>
  <si>
    <t>Tucuman</t>
  </si>
  <si>
    <t>Club Atletico Tucuman</t>
  </si>
  <si>
    <t>62BCF0</t>
  </si>
  <si>
    <t>C1A05D</t>
  </si>
  <si>
    <t>HUR</t>
  </si>
  <si>
    <t>Huracan</t>
  </si>
  <si>
    <t>Club Atletico Huracan</t>
  </si>
  <si>
    <t>SAR</t>
  </si>
  <si>
    <t>Sarsfield</t>
  </si>
  <si>
    <t>Club Atletico Velez Sarsfield</t>
  </si>
  <si>
    <t>02529D</t>
  </si>
  <si>
    <t>JUN</t>
  </si>
  <si>
    <t>Juniors</t>
  </si>
  <si>
    <t>Boca Juniors</t>
  </si>
  <si>
    <t>F3B324</t>
  </si>
  <si>
    <t>083C7A</t>
  </si>
  <si>
    <t>Independiente</t>
  </si>
  <si>
    <t>Club Atletico Independiente</t>
  </si>
  <si>
    <t>TOM</t>
  </si>
  <si>
    <t>Tomba</t>
  </si>
  <si>
    <t>Godoy Cruz Antonio Tomba</t>
  </si>
  <si>
    <t>BCB2B0</t>
  </si>
  <si>
    <t>002389</t>
  </si>
  <si>
    <t>ALD</t>
  </si>
  <si>
    <t>Aldosivi</t>
  </si>
  <si>
    <t>Club Atletico Aldosivi</t>
  </si>
  <si>
    <t>3FA825</t>
  </si>
  <si>
    <t>FFDE00</t>
  </si>
  <si>
    <t>Banfield</t>
  </si>
  <si>
    <t>Club Atletico Banfield</t>
  </si>
  <si>
    <t>04953E</t>
  </si>
  <si>
    <t>B49659</t>
  </si>
  <si>
    <t>RIV</t>
  </si>
  <si>
    <t>River Plate</t>
  </si>
  <si>
    <t>Club Atletico River Plate</t>
  </si>
  <si>
    <t>EB1129</t>
  </si>
  <si>
    <t>Union de Santa Fe</t>
  </si>
  <si>
    <t>E0020B</t>
  </si>
  <si>
    <t>NOB</t>
  </si>
  <si>
    <t>Old Boys</t>
  </si>
  <si>
    <t>Club Atletico Newell's Old Boys</t>
  </si>
  <si>
    <t>F31C1A</t>
  </si>
  <si>
    <t>Estudiantes</t>
  </si>
  <si>
    <t>Estudiantes de La Plata</t>
  </si>
  <si>
    <t>E50209</t>
  </si>
  <si>
    <t>B49F66</t>
  </si>
  <si>
    <t>TDC</t>
  </si>
  <si>
    <t>Talleres</t>
  </si>
  <si>
    <t>Talleres de Cordoba</t>
  </si>
  <si>
    <t>3e578a</t>
  </si>
  <si>
    <t>0E2D6D</t>
  </si>
  <si>
    <t>ROS</t>
  </si>
  <si>
    <t>Rosario</t>
  </si>
  <si>
    <t>Rosario Central</t>
  </si>
  <si>
    <t>F5C609</t>
  </si>
  <si>
    <t>2D2C8F</t>
  </si>
  <si>
    <t>TIG</t>
  </si>
  <si>
    <t>Tigre</t>
  </si>
  <si>
    <t>Club Atletico Tigre</t>
  </si>
  <si>
    <t>C81E28</t>
  </si>
  <si>
    <t>2E2978</t>
  </si>
  <si>
    <t>Colon</t>
  </si>
  <si>
    <t>Club Atletico Colon</t>
  </si>
  <si>
    <t>E0171D</t>
  </si>
  <si>
    <t>322C26</t>
  </si>
  <si>
    <t>SMT</t>
  </si>
  <si>
    <t>San Martin</t>
  </si>
  <si>
    <t>Club Atletico San Martin de Tucuman</t>
  </si>
  <si>
    <t>D11D14</t>
  </si>
  <si>
    <t>LAN</t>
  </si>
  <si>
    <t>Lanus</t>
  </si>
  <si>
    <t>Club Atletico Lanus</t>
  </si>
  <si>
    <t>AC253C</t>
  </si>
  <si>
    <t>GIM</t>
  </si>
  <si>
    <t>Gimnasia</t>
  </si>
  <si>
    <t>Club de Gimnasia y Esgrima La Plata</t>
  </si>
  <si>
    <t>039E52</t>
  </si>
  <si>
    <t>02426A</t>
  </si>
  <si>
    <t>SSJ</t>
  </si>
  <si>
    <t>San Juan</t>
  </si>
  <si>
    <t>San Martin de San Juan</t>
  </si>
  <si>
    <t>1A7746</t>
  </si>
  <si>
    <t>006831</t>
  </si>
  <si>
    <t>LOR</t>
  </si>
  <si>
    <t>San Lorenzo</t>
  </si>
  <si>
    <t>San Lorenzo de Almagro</t>
  </si>
  <si>
    <t>EC1B29</t>
  </si>
  <si>
    <t>213855</t>
  </si>
  <si>
    <t>Belgrano</t>
  </si>
  <si>
    <t>Club Atletico Belgrano</t>
  </si>
  <si>
    <t>09A0D5</t>
  </si>
  <si>
    <t>AJU</t>
  </si>
  <si>
    <t>Argentinos Juniors</t>
  </si>
  <si>
    <t>Asociascion Atletico Argentinos Juniors</t>
  </si>
  <si>
    <t>FA0A0C</t>
  </si>
  <si>
    <t>0D3E89</t>
  </si>
  <si>
    <t>PAT</t>
  </si>
  <si>
    <t>Patronato</t>
  </si>
  <si>
    <t>Club Atletico Patronato de la Juventud</t>
  </si>
  <si>
    <t>DA251F</t>
  </si>
  <si>
    <t>BATE</t>
  </si>
  <si>
    <t>FC BATE Borisov</t>
  </si>
  <si>
    <t>FAC300</t>
  </si>
  <si>
    <t>2C2484</t>
  </si>
  <si>
    <t>FC Dynamo Brest</t>
  </si>
  <si>
    <t>335d86</t>
  </si>
  <si>
    <t>003468</t>
  </si>
  <si>
    <t>Dinamo Minsk</t>
  </si>
  <si>
    <t>FC Dinamo Minsk</t>
  </si>
  <si>
    <t>2076B3</t>
  </si>
  <si>
    <t>FEFD00</t>
  </si>
  <si>
    <t>DNR</t>
  </si>
  <si>
    <t>Dnepr</t>
  </si>
  <si>
    <t>FC Dnepr Mogilev</t>
  </si>
  <si>
    <t>F4CD21</t>
  </si>
  <si>
    <t>354D9C</t>
  </si>
  <si>
    <t>FC Gomel</t>
  </si>
  <si>
    <t>00A650</t>
  </si>
  <si>
    <t>Gorodeya</t>
  </si>
  <si>
    <t>FC Gorodeya</t>
  </si>
  <si>
    <t>E14000</t>
  </si>
  <si>
    <t>F0E900</t>
  </si>
  <si>
    <t>IMR</t>
  </si>
  <si>
    <t>Isloch</t>
  </si>
  <si>
    <t>FC Isloch Minsk Raion</t>
  </si>
  <si>
    <t>A9A8AB</t>
  </si>
  <si>
    <t>445255</t>
  </si>
  <si>
    <t>KRU</t>
  </si>
  <si>
    <t>Krumkachy</t>
  </si>
  <si>
    <t>FC Krumkachy Minsk</t>
  </si>
  <si>
    <t>AB0012</t>
  </si>
  <si>
    <t>FCM</t>
  </si>
  <si>
    <t>Minsk</t>
  </si>
  <si>
    <t>FC Minsk</t>
  </si>
  <si>
    <t>0092DF</t>
  </si>
  <si>
    <t>D9231A</t>
  </si>
  <si>
    <t>28156E</t>
  </si>
  <si>
    <t>NN</t>
  </si>
  <si>
    <t>Naftan Novopolotsk</t>
  </si>
  <si>
    <t>FC Naftan Novopolotsk</t>
  </si>
  <si>
    <t>F3B233</t>
  </si>
  <si>
    <t>0170B7</t>
  </si>
  <si>
    <t>NEM</t>
  </si>
  <si>
    <t>Neman Grodno</t>
  </si>
  <si>
    <t>FC Neman Grodno</t>
  </si>
  <si>
    <t>00A94C</t>
  </si>
  <si>
    <t>FCD717</t>
  </si>
  <si>
    <t>9E4131</t>
  </si>
  <si>
    <t>SHA</t>
  </si>
  <si>
    <t>Shakhtyor</t>
  </si>
  <si>
    <t>FC Shakhtyor Soligorsk</t>
  </si>
  <si>
    <t>C2CDD2</t>
  </si>
  <si>
    <t>C5161C</t>
  </si>
  <si>
    <t>FC Slavia Mozyr</t>
  </si>
  <si>
    <t>C31513</t>
  </si>
  <si>
    <t>FEFC02</t>
  </si>
  <si>
    <t>SLUT</t>
  </si>
  <si>
    <t>Slutsk</t>
  </si>
  <si>
    <t>FC Slutsk</t>
  </si>
  <si>
    <t>0C8006</t>
  </si>
  <si>
    <t>0034C1</t>
  </si>
  <si>
    <t>Torpedo-BelAZ</t>
  </si>
  <si>
    <t>FC Torpedo-BelAZ Zhodino</t>
  </si>
  <si>
    <t>EF8029</t>
  </si>
  <si>
    <t>VIT</t>
  </si>
  <si>
    <t>Vitebsk</t>
  </si>
  <si>
    <t>FC Vitebsk</t>
  </si>
  <si>
    <t>1A60AA</t>
  </si>
  <si>
    <t>014EA1</t>
  </si>
  <si>
    <t>BSZ</t>
  </si>
  <si>
    <t>PFC Beroe Stara Zagora</t>
  </si>
  <si>
    <t>00A750</t>
  </si>
  <si>
    <t>ED161E</t>
  </si>
  <si>
    <t>Botev</t>
  </si>
  <si>
    <t>PFC Botev Plovdiv</t>
  </si>
  <si>
    <t>FFCB08</t>
  </si>
  <si>
    <t>276746</t>
  </si>
  <si>
    <t>C8242D</t>
  </si>
  <si>
    <t>BV</t>
  </si>
  <si>
    <t>Vratsa</t>
  </si>
  <si>
    <t>POFC Botev Vratsa</t>
  </si>
  <si>
    <t>EE2B29</t>
  </si>
  <si>
    <t>026433</t>
  </si>
  <si>
    <t>CMV</t>
  </si>
  <si>
    <t>Cherno More</t>
  </si>
  <si>
    <t>PFC Cherno More Varna</t>
  </si>
  <si>
    <t>4A7FB6</t>
  </si>
  <si>
    <t>0E3891</t>
  </si>
  <si>
    <t>CSKA</t>
  </si>
  <si>
    <t>PFC CSKA Sofia</t>
  </si>
  <si>
    <t>EE0100</t>
  </si>
  <si>
    <t>DUN</t>
  </si>
  <si>
    <t>Dunav</t>
  </si>
  <si>
    <t>FC Dunav Ruse</t>
  </si>
  <si>
    <t>146DAF</t>
  </si>
  <si>
    <t>EVT</t>
  </si>
  <si>
    <t>Etar</t>
  </si>
  <si>
    <t>SFC Etar Veliko Tarnovo</t>
  </si>
  <si>
    <t>7354B0</t>
  </si>
  <si>
    <t>FD8401</t>
  </si>
  <si>
    <t>PFC Levski Sofia</t>
  </si>
  <si>
    <t>FDCC07</t>
  </si>
  <si>
    <t>06559A</t>
  </si>
  <si>
    <t>101D46</t>
  </si>
  <si>
    <t>Lokomotiv</t>
  </si>
  <si>
    <t>PFC Lokomotiv Plovdiv</t>
  </si>
  <si>
    <t>CCB16F</t>
  </si>
  <si>
    <t>BF1705</t>
  </si>
  <si>
    <t>LUD</t>
  </si>
  <si>
    <t>Ludogorets</t>
  </si>
  <si>
    <t>PFC Ludogorets Razgrad</t>
  </si>
  <si>
    <t>1A774C</t>
  </si>
  <si>
    <t>006838</t>
  </si>
  <si>
    <t>SEP</t>
  </si>
  <si>
    <t>Septemvri</t>
  </si>
  <si>
    <t>PFC Septemvri Sofia</t>
  </si>
  <si>
    <t>75B0CD</t>
  </si>
  <si>
    <t>B32A21</t>
  </si>
  <si>
    <t>5F1413</t>
  </si>
  <si>
    <t>PFC Slavia Sofia</t>
  </si>
  <si>
    <t>B59859</t>
  </si>
  <si>
    <t>VER</t>
  </si>
  <si>
    <t>Vereya</t>
  </si>
  <si>
    <t>FC Vereya</t>
  </si>
  <si>
    <t>3d4c91</t>
  </si>
  <si>
    <t>A6CEE1</t>
  </si>
  <si>
    <t>Vitosha</t>
  </si>
  <si>
    <t>FC Vitosha Bistritsa</t>
  </si>
  <si>
    <t>219164</t>
  </si>
  <si>
    <t>79AEDB</t>
  </si>
  <si>
    <t>HNK Gorica</t>
  </si>
  <si>
    <t>D02421</t>
  </si>
  <si>
    <t>C68E3D</t>
  </si>
  <si>
    <t>DZG</t>
  </si>
  <si>
    <t>Dinamo Zagreb</t>
  </si>
  <si>
    <t>GNK Dinamo Zagreb</t>
  </si>
  <si>
    <t>E31A11</t>
  </si>
  <si>
    <t>17378E</t>
  </si>
  <si>
    <t>HAJ</t>
  </si>
  <si>
    <t>Hajduk</t>
  </si>
  <si>
    <t>HNK Hajduk Split</t>
  </si>
  <si>
    <t>ED1C24</t>
  </si>
  <si>
    <t>214099</t>
  </si>
  <si>
    <t>Inter Zapresic</t>
  </si>
  <si>
    <t>NK Inter Zapresic</t>
  </si>
  <si>
    <t>30478B</t>
  </si>
  <si>
    <t>Istra 1961</t>
  </si>
  <si>
    <t>NK Istra 1961</t>
  </si>
  <si>
    <t>3FB54B</t>
  </si>
  <si>
    <t>F5E62A</t>
  </si>
  <si>
    <t>Lokomotiva</t>
  </si>
  <si>
    <t>NK Lokomotiva Zagreb</t>
  </si>
  <si>
    <t>3D639E</t>
  </si>
  <si>
    <t>275293</t>
  </si>
  <si>
    <t>NK Osijek</t>
  </si>
  <si>
    <t>38B3E6</t>
  </si>
  <si>
    <t>1160AE</t>
  </si>
  <si>
    <t>RJK</t>
  </si>
  <si>
    <t>Rijeka</t>
  </si>
  <si>
    <t>HNK Rijeka</t>
  </si>
  <si>
    <t>DEBF80</t>
  </si>
  <si>
    <t>34A2CF</t>
  </si>
  <si>
    <t>RUD</t>
  </si>
  <si>
    <t>Rudes</t>
  </si>
  <si>
    <t>NK Rudes</t>
  </si>
  <si>
    <t>EE201D</t>
  </si>
  <si>
    <t>2160B6</t>
  </si>
  <si>
    <t>SLB</t>
  </si>
  <si>
    <t>Slaven</t>
  </si>
  <si>
    <t>NK Slaven Belupo</t>
  </si>
  <si>
    <t>015096</t>
  </si>
  <si>
    <t>AAB</t>
  </si>
  <si>
    <t>Aalborg BK</t>
  </si>
  <si>
    <t>Aalborg Boldspiklub</t>
  </si>
  <si>
    <t>ACH</t>
  </si>
  <si>
    <t>AC Horsens</t>
  </si>
  <si>
    <t>FCDB01</t>
  </si>
  <si>
    <t>AGF</t>
  </si>
  <si>
    <t>Aarhus Gymnstikforning</t>
  </si>
  <si>
    <t>008CE5</t>
  </si>
  <si>
    <t>BIF</t>
  </si>
  <si>
    <t>Brondy</t>
  </si>
  <si>
    <t>Brondy IF</t>
  </si>
  <si>
    <t>385985</t>
  </si>
  <si>
    <t>062F66</t>
  </si>
  <si>
    <t>FDFE00</t>
  </si>
  <si>
    <t>EFB</t>
  </si>
  <si>
    <t>Esbjerg</t>
  </si>
  <si>
    <t>Esbjerg FB</t>
  </si>
  <si>
    <t>0072BB</t>
  </si>
  <si>
    <t>HIK</t>
  </si>
  <si>
    <t>Hobro</t>
  </si>
  <si>
    <t>Hobro IK</t>
  </si>
  <si>
    <t>008DC8</t>
  </si>
  <si>
    <t>F9EA1B</t>
  </si>
  <si>
    <t>ED3439</t>
  </si>
  <si>
    <t>FCK</t>
  </si>
  <si>
    <t>Copenhagen</t>
  </si>
  <si>
    <t>FC Copenhagen</t>
  </si>
  <si>
    <t>BE2126</t>
  </si>
  <si>
    <t>365196</t>
  </si>
  <si>
    <t>Midtjylland</t>
  </si>
  <si>
    <t>FC Midtjylland</t>
  </si>
  <si>
    <t>E00008</t>
  </si>
  <si>
    <t>FCN</t>
  </si>
  <si>
    <t>Nordsjaelland</t>
  </si>
  <si>
    <t>FC Nordsjaelland</t>
  </si>
  <si>
    <t>2BAED9</t>
  </si>
  <si>
    <t>FBC400</t>
  </si>
  <si>
    <t>A80034</t>
  </si>
  <si>
    <t>OB</t>
  </si>
  <si>
    <t>Odense BK</t>
  </si>
  <si>
    <t>Odense Boldklub</t>
  </si>
  <si>
    <t>1A659D</t>
  </si>
  <si>
    <t>005492</t>
  </si>
  <si>
    <t>RFC</t>
  </si>
  <si>
    <t>Randers</t>
  </si>
  <si>
    <t>Randers FC</t>
  </si>
  <si>
    <t>FF8001</t>
  </si>
  <si>
    <t>030054</t>
  </si>
  <si>
    <t>SON</t>
  </si>
  <si>
    <t>SonderjyskE</t>
  </si>
  <si>
    <t>SonderjyskE Fodbold</t>
  </si>
  <si>
    <t>1A5798</t>
  </si>
  <si>
    <t>VB</t>
  </si>
  <si>
    <t>Vejle</t>
  </si>
  <si>
    <t>Vejle Boldklub</t>
  </si>
  <si>
    <t>FE0E00</t>
  </si>
  <si>
    <t>89FF4E</t>
  </si>
  <si>
    <t>VFF</t>
  </si>
  <si>
    <t>Vendsyssel</t>
  </si>
  <si>
    <t>Vendsyssel FF</t>
  </si>
  <si>
    <t>1A38F6</t>
  </si>
  <si>
    <t>041757</t>
  </si>
  <si>
    <t>ERZ</t>
  </si>
  <si>
    <t>Erzgebirge Aue</t>
  </si>
  <si>
    <t>FC Erzgebirge Aue</t>
  </si>
  <si>
    <t>6C4C92</t>
  </si>
  <si>
    <t>5C3886</t>
  </si>
  <si>
    <t>ECC300</t>
  </si>
  <si>
    <t>AB</t>
  </si>
  <si>
    <t>Die Arminen</t>
  </si>
  <si>
    <t>DSC Arminia Bielefeld</t>
  </si>
  <si>
    <t>004EA0</t>
  </si>
  <si>
    <t>BOC</t>
  </si>
  <si>
    <t>VfL Bochum</t>
  </si>
  <si>
    <t>DAR</t>
  </si>
  <si>
    <t>SV Darmstadt</t>
  </si>
  <si>
    <t>SV Darmstadt 98</t>
  </si>
  <si>
    <t>SGD</t>
  </si>
  <si>
    <t>Dynamo Dresden</t>
  </si>
  <si>
    <t>F2AC26</t>
  </si>
  <si>
    <t>93000E</t>
  </si>
  <si>
    <t>DUI</t>
  </si>
  <si>
    <t>MSV Duisburg</t>
  </si>
  <si>
    <t>4D5EA4</t>
  </si>
  <si>
    <t>394C9A</t>
  </si>
  <si>
    <t>SGF</t>
  </si>
  <si>
    <t>Kleeblatter</t>
  </si>
  <si>
    <t>SpVgg Greuther Furth</t>
  </si>
  <si>
    <t>009A2D</t>
  </si>
  <si>
    <t>HSV</t>
  </si>
  <si>
    <t>Hamburger</t>
  </si>
  <si>
    <t>Hamburger SV</t>
  </si>
  <si>
    <t>225291</t>
  </si>
  <si>
    <t>093F85</t>
  </si>
  <si>
    <t>FCH</t>
  </si>
  <si>
    <t>FC Heidenheim</t>
  </si>
  <si>
    <t>00387A</t>
  </si>
  <si>
    <t>FCI</t>
  </si>
  <si>
    <t>Ingolstadt</t>
  </si>
  <si>
    <t>FC Ingolstadt 04</t>
  </si>
  <si>
    <t>D6191F</t>
  </si>
  <si>
    <t>HOL</t>
  </si>
  <si>
    <t>Holstein</t>
  </si>
  <si>
    <t>Holstein Kiel</t>
  </si>
  <si>
    <t>CD2C41</t>
  </si>
  <si>
    <t>055687</t>
  </si>
  <si>
    <t>1. FC Koln</t>
  </si>
  <si>
    <t>Magdeburg</t>
  </si>
  <si>
    <t>FC Magdeburg</t>
  </si>
  <si>
    <t>0268B3</t>
  </si>
  <si>
    <t>SCP</t>
  </si>
  <si>
    <t>SC Paderborn</t>
  </si>
  <si>
    <t>SC Paderborn 07</t>
  </si>
  <si>
    <t>005BA9</t>
  </si>
  <si>
    <t>SSVJ</t>
  </si>
  <si>
    <t>Jahn</t>
  </si>
  <si>
    <t>SSV Jahn Regensburg</t>
  </si>
  <si>
    <t>SVS</t>
  </si>
  <si>
    <t>Sandhausen</t>
  </si>
  <si>
    <t>STP</t>
  </si>
  <si>
    <t>FC St Pauli</t>
  </si>
  <si>
    <t>71594A</t>
  </si>
  <si>
    <t>614636</t>
  </si>
  <si>
    <t>E40009</t>
  </si>
  <si>
    <t>UBN</t>
  </si>
  <si>
    <t>1. Union Berlin</t>
  </si>
  <si>
    <t>1. FC Union Berlin</t>
  </si>
  <si>
    <t>D40117</t>
  </si>
  <si>
    <t>FBEA04</t>
  </si>
  <si>
    <t>Alaves</t>
  </si>
  <si>
    <t>Deportivo Alaves, SAD</t>
  </si>
  <si>
    <t>078FD9</t>
  </si>
  <si>
    <t>004FA2</t>
  </si>
  <si>
    <t>ATH</t>
  </si>
  <si>
    <t>Athletic Bilbao</t>
  </si>
  <si>
    <t>EE2422</t>
  </si>
  <si>
    <t>ATM</t>
  </si>
  <si>
    <t>Atletico</t>
  </si>
  <si>
    <t>Atletico Madrid</t>
  </si>
  <si>
    <t>CF321E</t>
  </si>
  <si>
    <t>212A60</t>
  </si>
  <si>
    <t>FCB</t>
  </si>
  <si>
    <t>Barcelona</t>
  </si>
  <si>
    <t>FC Barcelona</t>
  </si>
  <si>
    <t>EDBC00</t>
  </si>
  <si>
    <t>A60041</t>
  </si>
  <si>
    <t>004B99</t>
  </si>
  <si>
    <t>CEL</t>
  </si>
  <si>
    <t>Celta</t>
  </si>
  <si>
    <t>RC Celta de Vigo</t>
  </si>
  <si>
    <t>89C2EE</t>
  </si>
  <si>
    <t>E4244E</t>
  </si>
  <si>
    <t>SDE</t>
  </si>
  <si>
    <t>Eibar</t>
  </si>
  <si>
    <t>SD Eibar</t>
  </si>
  <si>
    <t>0071BA</t>
  </si>
  <si>
    <t>142A6D</t>
  </si>
  <si>
    <t>B02027</t>
  </si>
  <si>
    <t>ESP</t>
  </si>
  <si>
    <t>Espanyol</t>
  </si>
  <si>
    <t>RCD Espanyol</t>
  </si>
  <si>
    <t>FE1118</t>
  </si>
  <si>
    <t>1D6AC0</t>
  </si>
  <si>
    <t>GET</t>
  </si>
  <si>
    <t>Getafe</t>
  </si>
  <si>
    <t>Getafe CF</t>
  </si>
  <si>
    <t>CF3C3F</t>
  </si>
  <si>
    <t>165CA3</t>
  </si>
  <si>
    <t>GIR</t>
  </si>
  <si>
    <t>Girona</t>
  </si>
  <si>
    <t>Girona FC</t>
  </si>
  <si>
    <t>CE2030</t>
  </si>
  <si>
    <t>FEEE02</t>
  </si>
  <si>
    <t>EDDA32</t>
  </si>
  <si>
    <t>HUE</t>
  </si>
  <si>
    <t>Huesca</t>
  </si>
  <si>
    <t>SD Huesca</t>
  </si>
  <si>
    <t>D9CC47</t>
  </si>
  <si>
    <t>A0192E</t>
  </si>
  <si>
    <t>29234E</t>
  </si>
  <si>
    <t>LEG</t>
  </si>
  <si>
    <t>Leganes</t>
  </si>
  <si>
    <t>CD Leganes</t>
  </si>
  <si>
    <t>338D29</t>
  </si>
  <si>
    <t>FD0B01</t>
  </si>
  <si>
    <t>014C91</t>
  </si>
  <si>
    <t>Levante</t>
  </si>
  <si>
    <t>Levante UD</t>
  </si>
  <si>
    <t>B5003C</t>
  </si>
  <si>
    <t>005BA6</t>
  </si>
  <si>
    <t>RAY</t>
  </si>
  <si>
    <t>Rayo</t>
  </si>
  <si>
    <t>Rayo Vallecano</t>
  </si>
  <si>
    <t>D23F30</t>
  </si>
  <si>
    <t>E52B21</t>
  </si>
  <si>
    <t>BET</t>
  </si>
  <si>
    <t>Betis</t>
  </si>
  <si>
    <t>Real Betis</t>
  </si>
  <si>
    <t>00944C</t>
  </si>
  <si>
    <t>D7013E</t>
  </si>
  <si>
    <t>MAD</t>
  </si>
  <si>
    <t>Real Madrid</t>
  </si>
  <si>
    <t>Real Madrid CF</t>
  </si>
  <si>
    <t>F4C043</t>
  </si>
  <si>
    <t>DA4352</t>
  </si>
  <si>
    <t>SOC</t>
  </si>
  <si>
    <t>Real Sociedad</t>
  </si>
  <si>
    <t>2C4F96</t>
  </si>
  <si>
    <t>143B8A</t>
  </si>
  <si>
    <t>Sevilla</t>
  </si>
  <si>
    <t>Sevilla FC</t>
  </si>
  <si>
    <t>C52B29</t>
  </si>
  <si>
    <t>VCF</t>
  </si>
  <si>
    <t>Valencia</t>
  </si>
  <si>
    <t>Valencia CF</t>
  </si>
  <si>
    <t>FADF4F</t>
  </si>
  <si>
    <t>DB4430</t>
  </si>
  <si>
    <t>000236</t>
  </si>
  <si>
    <t>Valladolid</t>
  </si>
  <si>
    <t>Real Valladolid</t>
  </si>
  <si>
    <t>931A89</t>
  </si>
  <si>
    <t>VIL</t>
  </si>
  <si>
    <t>Villarreal</t>
  </si>
  <si>
    <t>Villarreal CF</t>
  </si>
  <si>
    <t>B80140</t>
  </si>
  <si>
    <t>FFE666</t>
  </si>
  <si>
    <t>Albacete Balompie</t>
  </si>
  <si>
    <t>9D2727</t>
  </si>
  <si>
    <t>000760</t>
  </si>
  <si>
    <t>ALC</t>
  </si>
  <si>
    <t>Alcorcon</t>
  </si>
  <si>
    <t>AD Alcorcon</t>
  </si>
  <si>
    <t>FED503</t>
  </si>
  <si>
    <t>161D6C</t>
  </si>
  <si>
    <t>UDA</t>
  </si>
  <si>
    <t>Almeria</t>
  </si>
  <si>
    <t>UD Almeria</t>
  </si>
  <si>
    <t>E00D17</t>
  </si>
  <si>
    <t>00569E</t>
  </si>
  <si>
    <t>CAD</t>
  </si>
  <si>
    <t>Cadiz</t>
  </si>
  <si>
    <t>Cadiz CF</t>
  </si>
  <si>
    <t>FCE508</t>
  </si>
  <si>
    <t>0045A7</t>
  </si>
  <si>
    <t>Cordoba</t>
  </si>
  <si>
    <t>Cordoba CF</t>
  </si>
  <si>
    <t>016039</t>
  </si>
  <si>
    <t>Coruna</t>
  </si>
  <si>
    <t>Deportivo de La Coruna</t>
  </si>
  <si>
    <t>1D61BE</t>
  </si>
  <si>
    <t>ECF</t>
  </si>
  <si>
    <t>Elche</t>
  </si>
  <si>
    <t>Elche CF</t>
  </si>
  <si>
    <t>007C44</t>
  </si>
  <si>
    <t>BF9D45</t>
  </si>
  <si>
    <t>EXT</t>
  </si>
  <si>
    <t>Extremadura</t>
  </si>
  <si>
    <t>Extremadura UD</t>
  </si>
  <si>
    <t>007F01</t>
  </si>
  <si>
    <t>94363A</t>
  </si>
  <si>
    <t>29347B</t>
  </si>
  <si>
    <t>NAS</t>
  </si>
  <si>
    <t>Nastic</t>
  </si>
  <si>
    <t>Gimnastic de Tarragona</t>
  </si>
  <si>
    <t>F9E56E</t>
  </si>
  <si>
    <t>EC4546</t>
  </si>
  <si>
    <t>Granada FC</t>
  </si>
  <si>
    <t>E11D25</t>
  </si>
  <si>
    <t>La Palmas</t>
  </si>
  <si>
    <t>UD Las Palmas</t>
  </si>
  <si>
    <t>FEE402</t>
  </si>
  <si>
    <t>004B9D</t>
  </si>
  <si>
    <t>CDL</t>
  </si>
  <si>
    <t>Lugo</t>
  </si>
  <si>
    <t>CD Lugo</t>
  </si>
  <si>
    <t>019BE3</t>
  </si>
  <si>
    <t>E4101D</t>
  </si>
  <si>
    <t>Malaga</t>
  </si>
  <si>
    <t>Malaga CF</t>
  </si>
  <si>
    <t>1a5aa4</t>
  </si>
  <si>
    <t>00489A</t>
  </si>
  <si>
    <t>C39400</t>
  </si>
  <si>
    <t>RCDM</t>
  </si>
  <si>
    <t>Mallorca</t>
  </si>
  <si>
    <t>RCD Mallorca</t>
  </si>
  <si>
    <t>ED131E</t>
  </si>
  <si>
    <t>NUM</t>
  </si>
  <si>
    <t>Numancia</t>
  </si>
  <si>
    <t>CD Numancia</t>
  </si>
  <si>
    <t>106CCC</t>
  </si>
  <si>
    <t>DE0000</t>
  </si>
  <si>
    <t>CAO</t>
  </si>
  <si>
    <t>Osasuna</t>
  </si>
  <si>
    <t>CA Osasuna</t>
  </si>
  <si>
    <t>FE8600</t>
  </si>
  <si>
    <t>ED0000</t>
  </si>
  <si>
    <t>0A346E</t>
  </si>
  <si>
    <t>RO</t>
  </si>
  <si>
    <t>Real Oviedo</t>
  </si>
  <si>
    <t>094CA0</t>
  </si>
  <si>
    <t>CFRM</t>
  </si>
  <si>
    <t>Majadahonda</t>
  </si>
  <si>
    <t>CF Rayo Majadahonda</t>
  </si>
  <si>
    <t>D51021</t>
  </si>
  <si>
    <t>004A93</t>
  </si>
  <si>
    <t>REU</t>
  </si>
  <si>
    <t>Reus</t>
  </si>
  <si>
    <t>CF Reus Deportiu</t>
  </si>
  <si>
    <t>EE402F</t>
  </si>
  <si>
    <t>FEF503</t>
  </si>
  <si>
    <t>RSG</t>
  </si>
  <si>
    <t>Sporting Gijon</t>
  </si>
  <si>
    <t>Real Sporting de Gijon</t>
  </si>
  <si>
    <t>CDT</t>
  </si>
  <si>
    <t>Tenerife</t>
  </si>
  <si>
    <t>CD Tenerife</t>
  </si>
  <si>
    <t>DC0D6C</t>
  </si>
  <si>
    <t>17369C</t>
  </si>
  <si>
    <t>Amiens</t>
  </si>
  <si>
    <t>Amiens SC</t>
  </si>
  <si>
    <t>808180</t>
  </si>
  <si>
    <t>007BC2</t>
  </si>
  <si>
    <t>Angers</t>
  </si>
  <si>
    <t>Angers SCO</t>
  </si>
  <si>
    <t>C0B302</t>
  </si>
  <si>
    <t>Bordeaux</t>
  </si>
  <si>
    <t>FC Girondins de Bordeaux</t>
  </si>
  <si>
    <t>A11A1A</t>
  </si>
  <si>
    <t>960000</t>
  </si>
  <si>
    <t>00144F</t>
  </si>
  <si>
    <t>SMC</t>
  </si>
  <si>
    <t>Caen</t>
  </si>
  <si>
    <t>Stade Malherbe Caen</t>
  </si>
  <si>
    <t>CF4A40</t>
  </si>
  <si>
    <t>394361</t>
  </si>
  <si>
    <t>BFA476</t>
  </si>
  <si>
    <t>DIJ</t>
  </si>
  <si>
    <t>Dijon</t>
  </si>
  <si>
    <t>Dijon FCO</t>
  </si>
  <si>
    <t>D30125</t>
  </si>
  <si>
    <t>002C4C</t>
  </si>
  <si>
    <t>EAG</t>
  </si>
  <si>
    <t>En Avant de Guingamp</t>
  </si>
  <si>
    <t>D24840</t>
  </si>
  <si>
    <t>LOSC</t>
  </si>
  <si>
    <t>Lille</t>
  </si>
  <si>
    <t>Lille OSC</t>
  </si>
  <si>
    <t>E01D14</t>
  </si>
  <si>
    <t>24206A</t>
  </si>
  <si>
    <t>LYO</t>
  </si>
  <si>
    <t>Lyon</t>
  </si>
  <si>
    <t>Olympique Lyonnais</t>
  </si>
  <si>
    <t>D59F43</t>
  </si>
  <si>
    <t>DB0014</t>
  </si>
  <si>
    <t>OM</t>
  </si>
  <si>
    <t>Marseille</t>
  </si>
  <si>
    <t>Olympique de Marseille</t>
  </si>
  <si>
    <t>0698D7</t>
  </si>
  <si>
    <t>C2A43F</t>
  </si>
  <si>
    <t>ASM</t>
  </si>
  <si>
    <t>Monaco</t>
  </si>
  <si>
    <t>AS Monaco FC</t>
  </si>
  <si>
    <t>DD111B</t>
  </si>
  <si>
    <t>04380F</t>
  </si>
  <si>
    <t>MHSC</t>
  </si>
  <si>
    <t>Montpellier</t>
  </si>
  <si>
    <t>Montpellier HSC</t>
  </si>
  <si>
    <t>D97041</t>
  </si>
  <si>
    <t>304375</t>
  </si>
  <si>
    <t>Nantes</t>
  </si>
  <si>
    <t>FC Nantes</t>
  </si>
  <si>
    <t>169036</t>
  </si>
  <si>
    <t>FFD702</t>
  </si>
  <si>
    <t>NICE</t>
  </si>
  <si>
    <t>Nice</t>
  </si>
  <si>
    <t>OGC Nice</t>
  </si>
  <si>
    <t>NIM</t>
  </si>
  <si>
    <t>Nimes</t>
  </si>
  <si>
    <t>Nimes Olympique</t>
  </si>
  <si>
    <t>E32013</t>
  </si>
  <si>
    <t>PSG</t>
  </si>
  <si>
    <t>Paris Saint-Germain FC</t>
  </si>
  <si>
    <t>E30209</t>
  </si>
  <si>
    <t>003E70</t>
  </si>
  <si>
    <t>REI</t>
  </si>
  <si>
    <t>Reims</t>
  </si>
  <si>
    <t>Stade de Reims</t>
  </si>
  <si>
    <t>B31309</t>
  </si>
  <si>
    <t>2A6702</t>
  </si>
  <si>
    <t>REN</t>
  </si>
  <si>
    <t>Rennes</t>
  </si>
  <si>
    <t>Stade Rennais FC</t>
  </si>
  <si>
    <t>E12F21</t>
  </si>
  <si>
    <t>ASSE</t>
  </si>
  <si>
    <t>Saint-Etienne</t>
  </si>
  <si>
    <t>AS Saint-Etienne</t>
  </si>
  <si>
    <t>006A32</t>
  </si>
  <si>
    <t>RCS</t>
  </si>
  <si>
    <t>Strasbourg</t>
  </si>
  <si>
    <t>Racing Club de Strasbourg Alsace</t>
  </si>
  <si>
    <t>049FE3</t>
  </si>
  <si>
    <t>004697</t>
  </si>
  <si>
    <t>DC2A31</t>
  </si>
  <si>
    <t>TFC</t>
  </si>
  <si>
    <t>Toulouse</t>
  </si>
  <si>
    <t>Toulouse FC</t>
  </si>
  <si>
    <t>EFC885</t>
  </si>
  <si>
    <t>55426E</t>
  </si>
  <si>
    <t>E31F43</t>
  </si>
  <si>
    <t>ABC</t>
  </si>
  <si>
    <t>Atalanta</t>
  </si>
  <si>
    <t>Atalanta BC</t>
  </si>
  <si>
    <t>0071BD</t>
  </si>
  <si>
    <t>Bologna</t>
  </si>
  <si>
    <t>Bologna FC</t>
  </si>
  <si>
    <t>A11B26</t>
  </si>
  <si>
    <t>1A2F47</t>
  </si>
  <si>
    <t>CAG</t>
  </si>
  <si>
    <t>Cagliari</t>
  </si>
  <si>
    <t>Cagliari Calcio</t>
  </si>
  <si>
    <t>AF0F28</t>
  </si>
  <si>
    <t>082142</t>
  </si>
  <si>
    <t>Chievo</t>
  </si>
  <si>
    <t>AC ChievoVerona</t>
  </si>
  <si>
    <t>FFDE14</t>
  </si>
  <si>
    <t>1D3B94</t>
  </si>
  <si>
    <t>EMP</t>
  </si>
  <si>
    <t>Empoli</t>
  </si>
  <si>
    <t>Empoli FC</t>
  </si>
  <si>
    <t>00569B</t>
  </si>
  <si>
    <t>FIO</t>
  </si>
  <si>
    <t>Fiorentina</t>
  </si>
  <si>
    <t>ACF Fiorentina</t>
  </si>
  <si>
    <t>6635A8</t>
  </si>
  <si>
    <t>400292</t>
  </si>
  <si>
    <t>CF0001</t>
  </si>
  <si>
    <t>FRO</t>
  </si>
  <si>
    <t>Frosinone</t>
  </si>
  <si>
    <t>Frosinone Calcio</t>
  </si>
  <si>
    <t>014094</t>
  </si>
  <si>
    <t>Genoa</t>
  </si>
  <si>
    <t>Genoa CFC</t>
  </si>
  <si>
    <t>9E0027</t>
  </si>
  <si>
    <t>001E49</t>
  </si>
  <si>
    <t>Inter</t>
  </si>
  <si>
    <t>Inter Milan</t>
  </si>
  <si>
    <t>0A65AC</t>
  </si>
  <si>
    <t>A39360</t>
  </si>
  <si>
    <t>JUV</t>
  </si>
  <si>
    <t>Juventus</t>
  </si>
  <si>
    <t>Juventus FC</t>
  </si>
  <si>
    <t>FEBE24</t>
  </si>
  <si>
    <t>LAZ</t>
  </si>
  <si>
    <t>Lazio</t>
  </si>
  <si>
    <t>SS Lazio</t>
  </si>
  <si>
    <t>7FD4F4</t>
  </si>
  <si>
    <t>00336E</t>
  </si>
  <si>
    <t>DAA626</t>
  </si>
  <si>
    <t>ACM</t>
  </si>
  <si>
    <t>AC Milan</t>
  </si>
  <si>
    <t>FA0004</t>
  </si>
  <si>
    <t>NAP</t>
  </si>
  <si>
    <t>Napoli</t>
  </si>
  <si>
    <t>SSC Napoli</t>
  </si>
  <si>
    <t>0CA1D7</t>
  </si>
  <si>
    <t>003982</t>
  </si>
  <si>
    <t>Parma</t>
  </si>
  <si>
    <t>Parma Calcio 1913</t>
  </si>
  <si>
    <t>FFD300</t>
  </si>
  <si>
    <t>00328E</t>
  </si>
  <si>
    <t>ASR</t>
  </si>
  <si>
    <t>Roma</t>
  </si>
  <si>
    <t>AS Roma</t>
  </si>
  <si>
    <t>FABB01</t>
  </si>
  <si>
    <t>980327</t>
  </si>
  <si>
    <t>BDB9B8</t>
  </si>
  <si>
    <t>Sampdoria</t>
  </si>
  <si>
    <t>UC Sampdoria</t>
  </si>
  <si>
    <t>0079BC</t>
  </si>
  <si>
    <t>DD3214</t>
  </si>
  <si>
    <t>Sassuolo</t>
  </si>
  <si>
    <t>US Sassuolo Calcio</t>
  </si>
  <si>
    <t>32B55B</t>
  </si>
  <si>
    <t>SPAL</t>
  </si>
  <si>
    <t>Societa Polisportiva Ars et Labor</t>
  </si>
  <si>
    <t>02A4DE</t>
  </si>
  <si>
    <t>CAAE76</t>
  </si>
  <si>
    <t>FF5F00</t>
  </si>
  <si>
    <t>Torino</t>
  </si>
  <si>
    <t>Torino FC</t>
  </si>
  <si>
    <t>943029</t>
  </si>
  <si>
    <t>881911</t>
  </si>
  <si>
    <t>EBB30F</t>
  </si>
  <si>
    <t>UDI</t>
  </si>
  <si>
    <t>Udinese</t>
  </si>
  <si>
    <t>Udinese Calcio</t>
  </si>
  <si>
    <t>9C7F52</t>
  </si>
  <si>
    <t>DBAA32</t>
  </si>
  <si>
    <t>AFG</t>
  </si>
  <si>
    <t>Afghanistan</t>
  </si>
  <si>
    <t>CC1F11</t>
  </si>
  <si>
    <t>007534</t>
  </si>
  <si>
    <t>Algeria</t>
  </si>
  <si>
    <t>1A6E46</t>
  </si>
  <si>
    <t>005E31</t>
  </si>
  <si>
    <t>C91131</t>
  </si>
  <si>
    <t>ASO</t>
  </si>
  <si>
    <t>American Samoa</t>
  </si>
  <si>
    <t>BE081B</t>
  </si>
  <si>
    <t>040066</t>
  </si>
  <si>
    <t>Angola</t>
  </si>
  <si>
    <t>C5082D</t>
  </si>
  <si>
    <t>F6C504</t>
  </si>
  <si>
    <t>ANI</t>
  </si>
  <si>
    <t>Anguilla</t>
  </si>
  <si>
    <t>03CCFF</t>
  </si>
  <si>
    <t>Antigua and Barbuda</t>
  </si>
  <si>
    <t>C71025</t>
  </si>
  <si>
    <t>046DBF</t>
  </si>
  <si>
    <t>F3C918</t>
  </si>
  <si>
    <t>ARU</t>
  </si>
  <si>
    <t>Aruba</t>
  </si>
  <si>
    <t>3D8BD6</t>
  </si>
  <si>
    <t>F7C903</t>
  </si>
  <si>
    <t>Bahamas</t>
  </si>
  <si>
    <t>05A6C2</t>
  </si>
  <si>
    <t>F2D93F</t>
  </si>
  <si>
    <t>Bahrain</t>
  </si>
  <si>
    <t>BNG</t>
  </si>
  <si>
    <t>Bangladesh</t>
  </si>
  <si>
    <t>EC293E</t>
  </si>
  <si>
    <t>02664B</t>
  </si>
  <si>
    <t>BBD</t>
  </si>
  <si>
    <t>Barbados</t>
  </si>
  <si>
    <t>F6C126</t>
  </si>
  <si>
    <t>00247A</t>
  </si>
  <si>
    <t>Belize</t>
  </si>
  <si>
    <t>003D82</t>
  </si>
  <si>
    <t>BNN</t>
  </si>
  <si>
    <t>Benin</t>
  </si>
  <si>
    <t>00824E</t>
  </si>
  <si>
    <t>E00F2B</t>
  </si>
  <si>
    <t>Bermuda</t>
  </si>
  <si>
    <t>C81429</t>
  </si>
  <si>
    <t>002278</t>
  </si>
  <si>
    <t>BHU</t>
  </si>
  <si>
    <t>Bhutan</t>
  </si>
  <si>
    <t>F74A13</t>
  </si>
  <si>
    <t>F6CD20</t>
  </si>
  <si>
    <t>BNR</t>
  </si>
  <si>
    <t>Bonaire</t>
  </si>
  <si>
    <t>E6C812</t>
  </si>
  <si>
    <t>002883</t>
  </si>
  <si>
    <t>D5151C</t>
  </si>
  <si>
    <t>Botswana</t>
  </si>
  <si>
    <t>70A4D4</t>
  </si>
  <si>
    <t>Brunei Darussalam</t>
  </si>
  <si>
    <t>EED819</t>
  </si>
  <si>
    <t>C81225</t>
  </si>
  <si>
    <t>Burkina Faso</t>
  </si>
  <si>
    <t>E7292B</t>
  </si>
  <si>
    <t>059946</t>
  </si>
  <si>
    <t>Burundi</t>
  </si>
  <si>
    <t>1DAE39</t>
  </si>
  <si>
    <t>Cambodia</t>
  </si>
  <si>
    <t>D90123</t>
  </si>
  <si>
    <t>032B9C</t>
  </si>
  <si>
    <t>CV</t>
  </si>
  <si>
    <t>Cape Verde</t>
  </si>
  <si>
    <t>1A499F</t>
  </si>
  <si>
    <t>D01A22</t>
  </si>
  <si>
    <t>CAY</t>
  </si>
  <si>
    <t>Cayman Islands</t>
  </si>
  <si>
    <t>Central African Republic</t>
  </si>
  <si>
    <t>F6C800</t>
  </si>
  <si>
    <t>002E7D</t>
  </si>
  <si>
    <t>279126</t>
  </si>
  <si>
    <t>China</t>
  </si>
  <si>
    <t>D7270F</t>
  </si>
  <si>
    <t>F0D106</t>
  </si>
  <si>
    <t>COM</t>
  </si>
  <si>
    <t>Comoros</t>
  </si>
  <si>
    <t>3A8932</t>
  </si>
  <si>
    <t>F6C01F</t>
  </si>
  <si>
    <t>CGO</t>
  </si>
  <si>
    <t>Congo</t>
  </si>
  <si>
    <t>018F41</t>
  </si>
  <si>
    <t>F2D748</t>
  </si>
  <si>
    <t>D5231F</t>
  </si>
  <si>
    <t>COO</t>
  </si>
  <si>
    <t>Cook Islands</t>
  </si>
  <si>
    <t>CCO</t>
  </si>
  <si>
    <t>Curacao</t>
  </si>
  <si>
    <t>F0E00F</t>
  </si>
  <si>
    <t>002A7A</t>
  </si>
  <si>
    <t>DOM</t>
  </si>
  <si>
    <t>Dominica</t>
  </si>
  <si>
    <t>03683D</t>
  </si>
  <si>
    <t>CD1B2E</t>
  </si>
  <si>
    <t>DR</t>
  </si>
  <si>
    <t>Dominican Republic</t>
  </si>
  <si>
    <t>012B5E</t>
  </si>
  <si>
    <t>DRC</t>
  </si>
  <si>
    <t>DR Congo</t>
  </si>
  <si>
    <t>017AF7</t>
  </si>
  <si>
    <t>EFCF18</t>
  </si>
  <si>
    <t>C71021</t>
  </si>
  <si>
    <t>Egypt</t>
  </si>
  <si>
    <t>EQG</t>
  </si>
  <si>
    <t>Equatorial Guinea</t>
  </si>
  <si>
    <t>046EC8</t>
  </si>
  <si>
    <t>3B9402</t>
  </si>
  <si>
    <t>DA1F17</t>
  </si>
  <si>
    <t>ETH</t>
  </si>
  <si>
    <t>Ethiopia</t>
  </si>
  <si>
    <t>08842E</t>
  </si>
  <si>
    <t>F3D60E</t>
  </si>
  <si>
    <t>D3121A</t>
  </si>
  <si>
    <t>FIJ</t>
  </si>
  <si>
    <t>Fiji</t>
  </si>
  <si>
    <t>64B9DD</t>
  </si>
  <si>
    <t>002764</t>
  </si>
  <si>
    <t>Gabon</t>
  </si>
  <si>
    <t>00985C</t>
  </si>
  <si>
    <t>3870BD</t>
  </si>
  <si>
    <t>GAM</t>
  </si>
  <si>
    <t>Gambia</t>
  </si>
  <si>
    <t>0B1B87</t>
  </si>
  <si>
    <t>397325</t>
  </si>
  <si>
    <t>Ghana</t>
  </si>
  <si>
    <t>Grenada</t>
  </si>
  <si>
    <t>01765B</t>
  </si>
  <si>
    <t>Guadeloupe</t>
  </si>
  <si>
    <t>002384</t>
  </si>
  <si>
    <t>GUM</t>
  </si>
  <si>
    <t>Guam</t>
  </si>
  <si>
    <t>1A3E84</t>
  </si>
  <si>
    <t>002876</t>
  </si>
  <si>
    <t>BF1E37</t>
  </si>
  <si>
    <t>GUI</t>
  </si>
  <si>
    <t>Guinea</t>
  </si>
  <si>
    <t>GUB</t>
  </si>
  <si>
    <t>Guinea-bissau</t>
  </si>
  <si>
    <t>Guinea-Bissau</t>
  </si>
  <si>
    <t>GUY</t>
  </si>
  <si>
    <t>Guyana</t>
  </si>
  <si>
    <t>C31024</t>
  </si>
  <si>
    <t>Hong Kong</t>
  </si>
  <si>
    <t>India</t>
  </si>
  <si>
    <t>F69432</t>
  </si>
  <si>
    <t>138309</t>
  </si>
  <si>
    <t>INDO</t>
  </si>
  <si>
    <t>Indonesia</t>
  </si>
  <si>
    <t>F70100</t>
  </si>
  <si>
    <t>IRN</t>
  </si>
  <si>
    <t>Iran</t>
  </si>
  <si>
    <t>249A3E</t>
  </si>
  <si>
    <t>D30201</t>
  </si>
  <si>
    <t>Iraq</t>
  </si>
  <si>
    <t>00763A</t>
  </si>
  <si>
    <t>Italy</t>
  </si>
  <si>
    <t>Ivory Coast</t>
  </si>
  <si>
    <t>EB8738</t>
  </si>
  <si>
    <t>31980D</t>
  </si>
  <si>
    <t>Japan</t>
  </si>
  <si>
    <t>B6012B</t>
  </si>
  <si>
    <t>Jordan</t>
  </si>
  <si>
    <t>Kenya</t>
  </si>
  <si>
    <t>B50000</t>
  </si>
  <si>
    <t>026300</t>
  </si>
  <si>
    <t>KUW</t>
  </si>
  <si>
    <t>Kuwait</t>
  </si>
  <si>
    <t>Kyrgyzstan</t>
  </si>
  <si>
    <t>F6E700</t>
  </si>
  <si>
    <t>LAO</t>
  </si>
  <si>
    <t>Laos</t>
  </si>
  <si>
    <t>Lebanon</t>
  </si>
  <si>
    <t>00A14E</t>
  </si>
  <si>
    <t>B72922</t>
  </si>
  <si>
    <t>LES</t>
  </si>
  <si>
    <t>Lesotho</t>
  </si>
  <si>
    <t>011E9A</t>
  </si>
  <si>
    <t>LBR</t>
  </si>
  <si>
    <t>Liberia</t>
  </si>
  <si>
    <t>B80B2D</t>
  </si>
  <si>
    <t>Libya</t>
  </si>
  <si>
    <t>DF0312</t>
  </si>
  <si>
    <t>229942</t>
  </si>
  <si>
    <t>Macao</t>
  </si>
  <si>
    <t>01745A</t>
  </si>
  <si>
    <t>F2C918</t>
  </si>
  <si>
    <t>Madagascar</t>
  </si>
  <si>
    <t>F43B30</t>
  </si>
  <si>
    <t>007939</t>
  </si>
  <si>
    <t>MWI</t>
  </si>
  <si>
    <t>Malawi</t>
  </si>
  <si>
    <t>319833</t>
  </si>
  <si>
    <t>Malaysia</t>
  </si>
  <si>
    <t>F6C602</t>
  </si>
  <si>
    <t>C50000</t>
  </si>
  <si>
    <t>040062</t>
  </si>
  <si>
    <t>MDV</t>
  </si>
  <si>
    <t>Maldives</t>
  </si>
  <si>
    <t>CB1031</t>
  </si>
  <si>
    <t>MALI</t>
  </si>
  <si>
    <t>Mali</t>
  </si>
  <si>
    <t>15AE39</t>
  </si>
  <si>
    <t>Martinique</t>
  </si>
  <si>
    <t>365295</t>
  </si>
  <si>
    <t>203F89</t>
  </si>
  <si>
    <t>MTA</t>
  </si>
  <si>
    <t>Mauritania</t>
  </si>
  <si>
    <t>03A459</t>
  </si>
  <si>
    <t>F7CF04</t>
  </si>
  <si>
    <t>C91A1E</t>
  </si>
  <si>
    <t>MAU</t>
  </si>
  <si>
    <t>Mauritius</t>
  </si>
  <si>
    <t>E3260D</t>
  </si>
  <si>
    <t>2C3155</t>
  </si>
  <si>
    <t>EFB017</t>
  </si>
  <si>
    <t>Montserrat</t>
  </si>
  <si>
    <t>Morocco</t>
  </si>
  <si>
    <t>BA252B</t>
  </si>
  <si>
    <t>MOZ</t>
  </si>
  <si>
    <t>Mozambique</t>
  </si>
  <si>
    <t>026D65</t>
  </si>
  <si>
    <t>BE102E</t>
  </si>
  <si>
    <t>F3DA00</t>
  </si>
  <si>
    <t>MYA</t>
  </si>
  <si>
    <t>Myanmar</t>
  </si>
  <si>
    <t>F5C500</t>
  </si>
  <si>
    <t>31AC31</t>
  </si>
  <si>
    <t>E22737</t>
  </si>
  <si>
    <t>NAM</t>
  </si>
  <si>
    <t>Namibia</t>
  </si>
  <si>
    <t>009041</t>
  </si>
  <si>
    <t>CB0F31</t>
  </si>
  <si>
    <t>01317A</t>
  </si>
  <si>
    <t>NEP</t>
  </si>
  <si>
    <t>Nepal</t>
  </si>
  <si>
    <t>D5123A</t>
  </si>
  <si>
    <t>00368F</t>
  </si>
  <si>
    <t>NCAL</t>
  </si>
  <si>
    <t>New Caledonia</t>
  </si>
  <si>
    <t>E53F33</t>
  </si>
  <si>
    <t>0033A7</t>
  </si>
  <si>
    <t>NER</t>
  </si>
  <si>
    <t>Niger</t>
  </si>
  <si>
    <t>D94F06</t>
  </si>
  <si>
    <t>05AA29</t>
  </si>
  <si>
    <t>Nigeria</t>
  </si>
  <si>
    <t>PRK</t>
  </si>
  <si>
    <t>North Korea</t>
  </si>
  <si>
    <t>E51B25</t>
  </si>
  <si>
    <t>024B9D</t>
  </si>
  <si>
    <t>OMN</t>
  </si>
  <si>
    <t>Oman</t>
  </si>
  <si>
    <t>D4131B</t>
  </si>
  <si>
    <t>007B00</t>
  </si>
  <si>
    <t>PAK</t>
  </si>
  <si>
    <t>Pakistan</t>
  </si>
  <si>
    <t>356549</t>
  </si>
  <si>
    <t>023E1B</t>
  </si>
  <si>
    <t>Palestine</t>
  </si>
  <si>
    <t>01753B</t>
  </si>
  <si>
    <t>C71225</t>
  </si>
  <si>
    <t>PNG</t>
  </si>
  <si>
    <t>Papua New Guinea</t>
  </si>
  <si>
    <t>F3C919</t>
  </si>
  <si>
    <t>Philippines</t>
  </si>
  <si>
    <t>0035A3</t>
  </si>
  <si>
    <t>Puerto Rico</t>
  </si>
  <si>
    <t>004DE8</t>
  </si>
  <si>
    <t>E50400</t>
  </si>
  <si>
    <t>Qatar</t>
  </si>
  <si>
    <t>94324F</t>
  </si>
  <si>
    <t>881B3B</t>
  </si>
  <si>
    <t>RWA</t>
  </si>
  <si>
    <t>Rwanda</t>
  </si>
  <si>
    <t>029CD7</t>
  </si>
  <si>
    <t>DEB704</t>
  </si>
  <si>
    <t>1F5C3B</t>
  </si>
  <si>
    <t>SKN</t>
  </si>
  <si>
    <t>Saint Kitts and Nevis</t>
  </si>
  <si>
    <t>039945</t>
  </si>
  <si>
    <t>Saint Lucia</t>
  </si>
  <si>
    <t>62C6F6</t>
  </si>
  <si>
    <t>MAF</t>
  </si>
  <si>
    <t>Saint Martin</t>
  </si>
  <si>
    <t>ECCE02</t>
  </si>
  <si>
    <t>EA0400</t>
  </si>
  <si>
    <t>03007C</t>
  </si>
  <si>
    <t>Samoa</t>
  </si>
  <si>
    <t>002772</t>
  </si>
  <si>
    <t>Saudi Arabia</t>
  </si>
  <si>
    <t>026933</t>
  </si>
  <si>
    <t>SEN</t>
  </si>
  <si>
    <t>Senegal</t>
  </si>
  <si>
    <t>00803C</t>
  </si>
  <si>
    <t>F4E83F</t>
  </si>
  <si>
    <t>DB1921</t>
  </si>
  <si>
    <t>SYC</t>
  </si>
  <si>
    <t>Seychelles</t>
  </si>
  <si>
    <t>F3D153</t>
  </si>
  <si>
    <t>CF2625</t>
  </si>
  <si>
    <t>SL</t>
  </si>
  <si>
    <t>Sierra Leone</t>
  </si>
  <si>
    <t>006DBF</t>
  </si>
  <si>
    <t>SIN</t>
  </si>
  <si>
    <t>Singapore</t>
  </si>
  <si>
    <t>E52836</t>
  </si>
  <si>
    <t>SXM</t>
  </si>
  <si>
    <t>Sint Maarten</t>
  </si>
  <si>
    <t>002983</t>
  </si>
  <si>
    <t>SOL</t>
  </si>
  <si>
    <t>Solomon Islands</t>
  </si>
  <si>
    <t>004EB3</t>
  </si>
  <si>
    <t>1F5731</t>
  </si>
  <si>
    <t>South Africa</t>
  </si>
  <si>
    <t>D7352F</t>
  </si>
  <si>
    <t>00764A</t>
  </si>
  <si>
    <t>002290</t>
  </si>
  <si>
    <t>South Korea</t>
  </si>
  <si>
    <t>C62C38</t>
  </si>
  <si>
    <t>004193</t>
  </si>
  <si>
    <t>SSD</t>
  </si>
  <si>
    <t>South Sudan</t>
  </si>
  <si>
    <t>D3111A</t>
  </si>
  <si>
    <t>09842E</t>
  </si>
  <si>
    <t>0F44AA</t>
  </si>
  <si>
    <t>SRI</t>
  </si>
  <si>
    <t>Sri Lanka</t>
  </si>
  <si>
    <t>F6B729</t>
  </si>
  <si>
    <t>891538</t>
  </si>
  <si>
    <t>E37000</t>
  </si>
  <si>
    <t>Sudan</t>
  </si>
  <si>
    <t>006E26</t>
  </si>
  <si>
    <t>SUR</t>
  </si>
  <si>
    <t>Suriname</t>
  </si>
  <si>
    <t>AE0B2B</t>
  </si>
  <si>
    <t>E4C21C</t>
  </si>
  <si>
    <t>357A3D</t>
  </si>
  <si>
    <t>SWA</t>
  </si>
  <si>
    <t>Swaziland</t>
  </si>
  <si>
    <t>3B5BB2</t>
  </si>
  <si>
    <t>AB0B0B</t>
  </si>
  <si>
    <t>F6D202</t>
  </si>
  <si>
    <t>Syrian Arab Republic</t>
  </si>
  <si>
    <t>TAH</t>
  </si>
  <si>
    <t>Tahiti</t>
  </si>
  <si>
    <t>F6960F</t>
  </si>
  <si>
    <t>TAI</t>
  </si>
  <si>
    <t>Taiwan</t>
  </si>
  <si>
    <t>F60100</t>
  </si>
  <si>
    <t>040091</t>
  </si>
  <si>
    <t>TAJ</t>
  </si>
  <si>
    <t>Tajikistan</t>
  </si>
  <si>
    <t>C50300</t>
  </si>
  <si>
    <t>016300</t>
  </si>
  <si>
    <t>EFBE03</t>
  </si>
  <si>
    <t>TAN</t>
  </si>
  <si>
    <t>Tanzania</t>
  </si>
  <si>
    <t>029ED6</t>
  </si>
  <si>
    <t>Thailand</t>
  </si>
  <si>
    <t>A92F44</t>
  </si>
  <si>
    <t>9F182F</t>
  </si>
  <si>
    <t>2B2948</t>
  </si>
  <si>
    <t>TIM</t>
  </si>
  <si>
    <t>Timor-Leste</t>
  </si>
  <si>
    <t>TOG</t>
  </si>
  <si>
    <t>Togo</t>
  </si>
  <si>
    <t>03664B</t>
  </si>
  <si>
    <t>F6C702</t>
  </si>
  <si>
    <t>TON</t>
  </si>
  <si>
    <t>Tonga</t>
  </si>
  <si>
    <t>BA0200</t>
  </si>
  <si>
    <t>Tunisia</t>
  </si>
  <si>
    <t>DF0212</t>
  </si>
  <si>
    <t>Turkmenistan</t>
  </si>
  <si>
    <t>26A963</t>
  </si>
  <si>
    <t>C23542</t>
  </si>
  <si>
    <t>TCI</t>
  </si>
  <si>
    <t>Turks and Caicos Islands</t>
  </si>
  <si>
    <t>002378</t>
  </si>
  <si>
    <t>Uganda</t>
  </si>
  <si>
    <t>F3D505</t>
  </si>
  <si>
    <t>D20300</t>
  </si>
  <si>
    <t>United Arab Emirates</t>
  </si>
  <si>
    <t>F70000</t>
  </si>
  <si>
    <t>006E2D</t>
  </si>
  <si>
    <t>Uzbekistan</t>
  </si>
  <si>
    <t>0093AF</t>
  </si>
  <si>
    <t>C90C1F</t>
  </si>
  <si>
    <t>Vanuatu</t>
  </si>
  <si>
    <t>F4C713</t>
  </si>
  <si>
    <t>Vietnam</t>
  </si>
  <si>
    <t>D2231C</t>
  </si>
  <si>
    <t>F6F600</t>
  </si>
  <si>
    <t>BVI</t>
  </si>
  <si>
    <t>Virgin Islands, British</t>
  </si>
  <si>
    <t>USVI</t>
  </si>
  <si>
    <t>Virgin Islands, U.S.</t>
  </si>
  <si>
    <t>0281E5</t>
  </si>
  <si>
    <t>F5DE1D</t>
  </si>
  <si>
    <t>B80226</t>
  </si>
  <si>
    <t>Yemen</t>
  </si>
  <si>
    <t>Zambia</t>
  </si>
  <si>
    <t>188501</t>
  </si>
  <si>
    <t>D71F10</t>
  </si>
  <si>
    <t>E67900</t>
  </si>
  <si>
    <t>Zimbabwe</t>
  </si>
  <si>
    <t>F7CA03</t>
  </si>
  <si>
    <t>016100</t>
  </si>
  <si>
    <t>ATLAS</t>
  </si>
  <si>
    <t>METAS</t>
  </si>
  <si>
    <t>CENAS</t>
  </si>
  <si>
    <t>PACAS</t>
  </si>
  <si>
    <t>Atlantic All-Stars</t>
  </si>
  <si>
    <t>Metropolitan All-Stars</t>
  </si>
  <si>
    <t>Central All-Stars</t>
  </si>
  <si>
    <t>Pacific All-Stars</t>
  </si>
  <si>
    <t>National Hockey League : Eastern Conference : Atlantic Division : Atlantic All-Stars</t>
  </si>
  <si>
    <t>National Hockey League : Eastern Conference : Metropolitan Division : Metropolitan All-Stars</t>
  </si>
  <si>
    <t>National Hockey League : Western Conference : Central Division : Central All-Stars</t>
  </si>
  <si>
    <t>National Hockey League : Western Conference : Pacific Division : Pacific All-Stars</t>
  </si>
  <si>
    <t>E-AS</t>
  </si>
  <si>
    <t>W-AS</t>
  </si>
  <si>
    <t>Eastern Conference All-Stars</t>
  </si>
  <si>
    <t>Western Conference All-Stars</t>
  </si>
  <si>
    <t>Women's Basketball Association : Eastern Conference : Eastern Conference All-Stars</t>
  </si>
  <si>
    <t>Women's Basketball Association : Western Conference : Western Conference All-Stars</t>
  </si>
  <si>
    <t>6145</t>
  </si>
  <si>
    <t>8260</t>
  </si>
  <si>
    <t>8257</t>
  </si>
  <si>
    <t>8240</t>
  </si>
  <si>
    <t>8241</t>
  </si>
  <si>
    <t>6159</t>
  </si>
  <si>
    <t>7131</t>
  </si>
  <si>
    <t>6149</t>
  </si>
  <si>
    <t>6156</t>
  </si>
  <si>
    <t>8247</t>
  </si>
  <si>
    <t>7127</t>
  </si>
  <si>
    <t>6140</t>
  </si>
  <si>
    <t>6158</t>
  </si>
  <si>
    <t>6157</t>
  </si>
  <si>
    <t>6151</t>
  </si>
  <si>
    <t>7128</t>
  </si>
  <si>
    <t>6154</t>
  </si>
  <si>
    <t>6148</t>
  </si>
  <si>
    <t>6143</t>
  </si>
  <si>
    <t>7140</t>
  </si>
  <si>
    <t>AST</t>
  </si>
  <si>
    <t>Aston Villa</t>
  </si>
  <si>
    <t>Aston Villa FC</t>
  </si>
  <si>
    <t>FIFA : English Soccer : Aston Villa FC</t>
  </si>
  <si>
    <t>95BFE5</t>
  </si>
  <si>
    <t>670E36</t>
  </si>
  <si>
    <t>FEE505</t>
  </si>
  <si>
    <t>6144</t>
  </si>
  <si>
    <t>3492</t>
  </si>
  <si>
    <t>3452</t>
  </si>
  <si>
    <t>3478</t>
  </si>
  <si>
    <t>3576</t>
  </si>
  <si>
    <t>3463</t>
  </si>
  <si>
    <t>3462</t>
  </si>
  <si>
    <t>3479</t>
  </si>
  <si>
    <t>3443</t>
  </si>
  <si>
    <t>3502</t>
  </si>
  <si>
    <t>3480</t>
  </si>
  <si>
    <t>3453</t>
  </si>
  <si>
    <t>3484</t>
  </si>
  <si>
    <t>3517</t>
  </si>
  <si>
    <t>3416</t>
  </si>
  <si>
    <t>3454</t>
  </si>
  <si>
    <t>3613</t>
  </si>
  <si>
    <t>3493</t>
  </si>
  <si>
    <t>3464</t>
  </si>
  <si>
    <t>3455</t>
  </si>
  <si>
    <t>24549</t>
  </si>
  <si>
    <t>3503</t>
  </si>
  <si>
    <t>3407</t>
  </si>
  <si>
    <t>5144</t>
  </si>
  <si>
    <t>3424</t>
  </si>
  <si>
    <t>3494</t>
  </si>
  <si>
    <t>3607</t>
  </si>
  <si>
    <t>3408</t>
  </si>
  <si>
    <t>3504</t>
  </si>
  <si>
    <t>3456</t>
  </si>
  <si>
    <t>5090</t>
  </si>
  <si>
    <t>4947</t>
  </si>
  <si>
    <t>3472</t>
  </si>
  <si>
    <t>3409</t>
  </si>
  <si>
    <t>3495</t>
  </si>
  <si>
    <t>3473</t>
  </si>
  <si>
    <t>3580</t>
  </si>
  <si>
    <t>23171</t>
  </si>
  <si>
    <t>3410</t>
  </si>
  <si>
    <t>3496</t>
  </si>
  <si>
    <t>3485</t>
  </si>
  <si>
    <t>3432</t>
  </si>
  <si>
    <t>3433</t>
  </si>
  <si>
    <t>3434</t>
  </si>
  <si>
    <t>3425</t>
  </si>
  <si>
    <t>3426</t>
  </si>
  <si>
    <t>3427</t>
  </si>
  <si>
    <t>3457</t>
  </si>
  <si>
    <t>3619</t>
  </si>
  <si>
    <t>3450</t>
  </si>
  <si>
    <t>3444</t>
  </si>
  <si>
    <t>3508</t>
  </si>
  <si>
    <t>3481</t>
  </si>
  <si>
    <t>3581</t>
  </si>
  <si>
    <t>3411</t>
  </si>
  <si>
    <t>3609</t>
  </si>
  <si>
    <t>3506</t>
  </si>
  <si>
    <t>3417</t>
  </si>
  <si>
    <t>3458</t>
  </si>
  <si>
    <t>3436</t>
  </si>
  <si>
    <t>3435</t>
  </si>
  <si>
    <t>3557</t>
  </si>
  <si>
    <t>3437</t>
  </si>
  <si>
    <t>3428</t>
  </si>
  <si>
    <t>3507</t>
  </si>
  <si>
    <t>3445</t>
  </si>
  <si>
    <t>3497</t>
  </si>
  <si>
    <t>3447</t>
  </si>
  <si>
    <t>3413</t>
  </si>
  <si>
    <t>3587</t>
  </si>
  <si>
    <t>3448</t>
  </si>
  <si>
    <t>3438</t>
  </si>
  <si>
    <t>3509</t>
  </si>
  <si>
    <t>3459</t>
  </si>
  <si>
    <t>3439</t>
  </si>
  <si>
    <t>3430</t>
  </si>
  <si>
    <t>11973</t>
  </si>
  <si>
    <t>3482</t>
  </si>
  <si>
    <t>3465</t>
  </si>
  <si>
    <t>3466</t>
  </si>
  <si>
    <t>3440</t>
  </si>
  <si>
    <t>3418</t>
  </si>
  <si>
    <t>3441</t>
  </si>
  <si>
    <t>3486</t>
  </si>
  <si>
    <t>3419</t>
  </si>
  <si>
    <t>3498</t>
  </si>
  <si>
    <t>3449</t>
  </si>
  <si>
    <t>3487</t>
  </si>
  <si>
    <t>12723</t>
  </si>
  <si>
    <t>3475</t>
  </si>
  <si>
    <t>4009</t>
  </si>
  <si>
    <t>3510</t>
  </si>
  <si>
    <t>3468</t>
  </si>
  <si>
    <t>3420</t>
  </si>
  <si>
    <t>3490</t>
  </si>
  <si>
    <t>3421</t>
  </si>
  <si>
    <t>3489</t>
  </si>
  <si>
    <t>3590</t>
  </si>
  <si>
    <t>3491</t>
  </si>
  <si>
    <t>3460</t>
  </si>
  <si>
    <t>3626</t>
  </si>
  <si>
    <t>3511</t>
  </si>
  <si>
    <t>3512</t>
  </si>
  <si>
    <t>3612</t>
  </si>
  <si>
    <t>3615</t>
  </si>
  <si>
    <t>3469</t>
  </si>
  <si>
    <t>3446</t>
  </si>
  <si>
    <t>3467</t>
  </si>
  <si>
    <t>3451</t>
  </si>
  <si>
    <t>3499</t>
  </si>
  <si>
    <t>23207</t>
  </si>
  <si>
    <t>3477</t>
  </si>
  <si>
    <t>3414</t>
  </si>
  <si>
    <t>3422</t>
  </si>
  <si>
    <t>3415</t>
  </si>
  <si>
    <t>3470</t>
  </si>
  <si>
    <t>3471</t>
  </si>
  <si>
    <t>3423</t>
  </si>
  <si>
    <t>3628</t>
  </si>
  <si>
    <t>3461</t>
  </si>
  <si>
    <t>3501</t>
  </si>
  <si>
    <t>0</t>
  </si>
  <si>
    <t>5011009</t>
  </si>
  <si>
    <t>5012009</t>
  </si>
  <si>
    <t>5021008</t>
  </si>
  <si>
    <t>5022009</t>
  </si>
  <si>
    <t>6010007</t>
  </si>
  <si>
    <t>6020007</t>
  </si>
  <si>
    <t>FCS</t>
  </si>
  <si>
    <t>Football Championship Subdivision</t>
  </si>
  <si>
    <t>NCAA FCS</t>
  </si>
  <si>
    <t>NCAA : Football Championship Subdivision</t>
  </si>
  <si>
    <t>#25434A</t>
  </si>
  <si>
    <t>#A8A08A</t>
  </si>
  <si>
    <t>#007AC3</t>
  </si>
  <si>
    <t>SKY</t>
  </si>
  <si>
    <t>CPSU</t>
  </si>
  <si>
    <t>Cal Poly University</t>
  </si>
  <si>
    <t>UI</t>
  </si>
  <si>
    <t>University of Idaho</t>
  </si>
  <si>
    <t>Idaho Vandals</t>
  </si>
  <si>
    <t>NAU</t>
  </si>
  <si>
    <t>SACST</t>
  </si>
  <si>
    <t>SOU</t>
  </si>
  <si>
    <t>CSO</t>
  </si>
  <si>
    <t>GWEB</t>
  </si>
  <si>
    <t>University of Northern Colorado</t>
  </si>
  <si>
    <t>California State University, Sacramento</t>
  </si>
  <si>
    <t>Gardner-Webb Runnin' Bulldogs</t>
  </si>
  <si>
    <t>KENN</t>
  </si>
  <si>
    <t>Kennesaw State Owls</t>
  </si>
  <si>
    <t>Albany Great Danes</t>
  </si>
  <si>
    <t>ELON</t>
  </si>
  <si>
    <t>Colonial Athletic Association</t>
  </si>
  <si>
    <t>University at Albany, SUNY</t>
  </si>
  <si>
    <t>UME</t>
  </si>
  <si>
    <t>University of Rhode Island</t>
  </si>
  <si>
    <t>VILL</t>
  </si>
  <si>
    <t>CWM</t>
  </si>
  <si>
    <t>College of William &amp; Mary</t>
  </si>
  <si>
    <t>New Hampshire Wildcats</t>
  </si>
  <si>
    <t>UND</t>
  </si>
  <si>
    <t>IVY</t>
  </si>
  <si>
    <t>The Ivy League</t>
  </si>
  <si>
    <t>BROWN</t>
  </si>
  <si>
    <t>Pennsylvania University</t>
  </si>
  <si>
    <t>MORST</t>
  </si>
  <si>
    <t>NORST</t>
  </si>
  <si>
    <t>North Carolina A&amp;T State University</t>
  </si>
  <si>
    <t>North Carolina A&amp;T Aggies</t>
  </si>
  <si>
    <t>South Carolina State Bulldogs</t>
  </si>
  <si>
    <t>Missouri Valley Football Conference</t>
  </si>
  <si>
    <t>MVFC</t>
  </si>
  <si>
    <t>MOSU</t>
  </si>
  <si>
    <t>SODA</t>
  </si>
  <si>
    <t>SDST</t>
  </si>
  <si>
    <t>SIUC</t>
  </si>
  <si>
    <t>Southern Illinois University Carbondale</t>
  </si>
  <si>
    <t>Southern Illinois Salukis</t>
  </si>
  <si>
    <t>YOUNG</t>
  </si>
  <si>
    <t>Central Connecticut Blue Devils</t>
  </si>
  <si>
    <t>Saint Francis University</t>
  </si>
  <si>
    <t>Saint Francis Red Flash</t>
  </si>
  <si>
    <t>Wagner University</t>
  </si>
  <si>
    <t>APSU</t>
  </si>
  <si>
    <t>SMSU</t>
  </si>
  <si>
    <t>Southeast Missouri State Redhawks</t>
  </si>
  <si>
    <t>TNTU</t>
  </si>
  <si>
    <t>Tennessee Technological University</t>
  </si>
  <si>
    <t>UTMAR</t>
  </si>
  <si>
    <t>University of Tennessee at Martin</t>
  </si>
  <si>
    <t>Colgate Raider</t>
  </si>
  <si>
    <t>FOR</t>
  </si>
  <si>
    <t>GU</t>
  </si>
  <si>
    <t>Pioneer Football League</t>
  </si>
  <si>
    <t>Davidson University</t>
  </si>
  <si>
    <t>Dayton Flyers</t>
  </si>
  <si>
    <t>DRAKE</t>
  </si>
  <si>
    <t>JACK</t>
  </si>
  <si>
    <t>Jacksonville University</t>
  </si>
  <si>
    <t>STET</t>
  </si>
  <si>
    <t>UTCHA</t>
  </si>
  <si>
    <t>UT Chattanooga Mocs</t>
  </si>
  <si>
    <t>SOCON</t>
  </si>
  <si>
    <t>Citadel Bulldogs</t>
  </si>
  <si>
    <t>East Tennessee Buccaneers</t>
  </si>
  <si>
    <t>Samford Bulldogs</t>
  </si>
  <si>
    <t>UCARK</t>
  </si>
  <si>
    <t>SLC</t>
  </si>
  <si>
    <t>INC</t>
  </si>
  <si>
    <t>Lamar University</t>
  </si>
  <si>
    <t>MCNEE</t>
  </si>
  <si>
    <t>SELU</t>
  </si>
  <si>
    <t>SFA</t>
  </si>
  <si>
    <t>ALAM</t>
  </si>
  <si>
    <t>Alabama A&amp;M University</t>
  </si>
  <si>
    <t>ARKPB</t>
  </si>
  <si>
    <t>Arkansas Pine Bluff Golden Lions</t>
  </si>
  <si>
    <t>JACST</t>
  </si>
  <si>
    <t>SOBR</t>
  </si>
  <si>
    <t>TXSO</t>
  </si>
  <si>
    <t>LSC</t>
  </si>
  <si>
    <t>Lone Star Conference</t>
  </si>
  <si>
    <t>ANGSU</t>
  </si>
  <si>
    <t>Angelo State University</t>
  </si>
  <si>
    <t>Angelo State Rams</t>
  </si>
  <si>
    <t>ENMU</t>
  </si>
  <si>
    <t>Eastern New Mexico University</t>
  </si>
  <si>
    <t>Eastern New Mexico Greyhounds</t>
  </si>
  <si>
    <t>MWSU</t>
  </si>
  <si>
    <t>Midwestern State University</t>
  </si>
  <si>
    <t>Midwestern State Mustangs</t>
  </si>
  <si>
    <t>Tarleton State University</t>
  </si>
  <si>
    <t>Tarleton State Texans</t>
  </si>
  <si>
    <t>UTPB</t>
  </si>
  <si>
    <t>University of Texas at Permian Basin</t>
  </si>
  <si>
    <t>UTPB Falcons</t>
  </si>
  <si>
    <t>WTAM</t>
  </si>
  <si>
    <t>West Texas A&amp;M University</t>
  </si>
  <si>
    <t>West Texas A&amp;M Buffaloes</t>
  </si>
  <si>
    <t>TAMC</t>
  </si>
  <si>
    <t>Texas A&amp;M University-Commerce</t>
  </si>
  <si>
    <t>Texas A&amp;M-Commerce Lions</t>
  </si>
  <si>
    <t>TAMUK</t>
  </si>
  <si>
    <t>Texas A&amp;M University-Kingsville</t>
  </si>
  <si>
    <t>Texas A&amp;M-Kingsville Javelinas</t>
  </si>
  <si>
    <t>WNMU</t>
  </si>
  <si>
    <t>Western New Mexico University</t>
  </si>
  <si>
    <t>Western New Mexico Mustangs</t>
  </si>
  <si>
    <t>Walsh University</t>
  </si>
  <si>
    <t>Great Midwest Athletic Conference</t>
  </si>
  <si>
    <t xml:space="preserve">Great Midwest Athletic Conference </t>
  </si>
  <si>
    <t>Alderson Broaddus University</t>
  </si>
  <si>
    <t>Alderson Broaddus Battlers</t>
  </si>
  <si>
    <t>University of Findlay</t>
  </si>
  <si>
    <t>Findlay Oilers</t>
  </si>
  <si>
    <t>Hillsdale College</t>
  </si>
  <si>
    <t>Hillsdale Chargers</t>
  </si>
  <si>
    <t>Kentucky Wesleyan Panthers</t>
  </si>
  <si>
    <t>Malone Pioneers</t>
  </si>
  <si>
    <t>Malone University</t>
  </si>
  <si>
    <t>Ohio Dominican University</t>
  </si>
  <si>
    <t>Ohio Dominican Panthers</t>
  </si>
  <si>
    <t>Tiffin University</t>
  </si>
  <si>
    <t>Tiffin Dragons</t>
  </si>
  <si>
    <t>Walsh Cavaliers</t>
  </si>
  <si>
    <t>GLVC</t>
  </si>
  <si>
    <t>Great Lakes Valley Conference</t>
  </si>
  <si>
    <t>INDY</t>
  </si>
  <si>
    <t>University of Indianapolis</t>
  </si>
  <si>
    <t>U Indy Greyhounds</t>
  </si>
  <si>
    <t>QU</t>
  </si>
  <si>
    <t>Quincy University</t>
  </si>
  <si>
    <t>Quincy Hawks</t>
  </si>
  <si>
    <t>Truman State University</t>
  </si>
  <si>
    <t>Truman State Bulldogs</t>
  </si>
  <si>
    <t>WJC</t>
  </si>
  <si>
    <t>William Jewell College</t>
  </si>
  <si>
    <t>William Jewell Cardinal</t>
  </si>
  <si>
    <t>LIN</t>
  </si>
  <si>
    <t>Lindenwood University</t>
  </si>
  <si>
    <t>Lindenwood Lions</t>
  </si>
  <si>
    <t>McKendree University</t>
  </si>
  <si>
    <t>McKendree Bearcats</t>
  </si>
  <si>
    <t>Missouri University of Science and Technology</t>
  </si>
  <si>
    <t>Missouri S&amp;T Miners</t>
  </si>
  <si>
    <t>SWBU</t>
  </si>
  <si>
    <t>Southwest Baptist University</t>
  </si>
  <si>
    <t>Southwest Baptist Bearcats</t>
  </si>
  <si>
    <t>NSAS</t>
  </si>
  <si>
    <t>North Star Athletic Association</t>
  </si>
  <si>
    <t>North State Athletic Association</t>
  </si>
  <si>
    <t>BELLE</t>
  </si>
  <si>
    <t>Bellevue University</t>
  </si>
  <si>
    <t>Bellevue Bruins</t>
  </si>
  <si>
    <t>Dakota State University</t>
  </si>
  <si>
    <t>Dakota State Trojans</t>
  </si>
  <si>
    <t>DISU</t>
  </si>
  <si>
    <t>DASU</t>
  </si>
  <si>
    <t>Dickinson State University</t>
  </si>
  <si>
    <t>Dickinson Blue Hawks</t>
  </si>
  <si>
    <t>MAY</t>
  </si>
  <si>
    <t>Mayville State University</t>
  </si>
  <si>
    <t>Mayville Comets</t>
  </si>
  <si>
    <t>Presentation College</t>
  </si>
  <si>
    <t>Presentation Saints</t>
  </si>
  <si>
    <t>VCSU</t>
  </si>
  <si>
    <t>Valley City State University</t>
  </si>
  <si>
    <t>Valley City Vikings</t>
  </si>
  <si>
    <t>Viterbo University</t>
  </si>
  <si>
    <t>Viterbo V-Hawks</t>
  </si>
  <si>
    <t>Waldorf University</t>
  </si>
  <si>
    <t>Waldorf Warriors</t>
  </si>
  <si>
    <t>South Atlantic Conference</t>
  </si>
  <si>
    <t>University of Virginia-Wise</t>
  </si>
  <si>
    <t>Carson-Newman University</t>
  </si>
  <si>
    <t>Carson-Newman Eagles</t>
  </si>
  <si>
    <t>Catawba College</t>
  </si>
  <si>
    <t>Catawba Indians</t>
  </si>
  <si>
    <t>Lenoir-Rhyne Bears</t>
  </si>
  <si>
    <t>Mars Hill Lions</t>
  </si>
  <si>
    <t>Newberry College</t>
  </si>
  <si>
    <t>Newberry Wolves</t>
  </si>
  <si>
    <t>Lenoir-Rhyne University</t>
  </si>
  <si>
    <t>Mars Hill University</t>
  </si>
  <si>
    <t>Tusculum University</t>
  </si>
  <si>
    <t>Tusculum Pioneers</t>
  </si>
  <si>
    <t>UVA-Wise Cavaliers</t>
  </si>
  <si>
    <t>Wingate University</t>
  </si>
  <si>
    <t>Wingate Bulldogs</t>
  </si>
  <si>
    <t>CC</t>
  </si>
  <si>
    <t>LRU</t>
  </si>
  <si>
    <t>MHU</t>
  </si>
  <si>
    <t>NEWB</t>
  </si>
  <si>
    <t>TUS</t>
  </si>
  <si>
    <t>UVAW</t>
  </si>
  <si>
    <t>NCCAA</t>
  </si>
  <si>
    <t>National Christian College Athletic Association</t>
  </si>
  <si>
    <t>VUL</t>
  </si>
  <si>
    <t>Virginia University of Lynchburg</t>
  </si>
  <si>
    <t>VUL Dragons</t>
  </si>
  <si>
    <t>Cincinnati Christian University</t>
  </si>
  <si>
    <t>Concordia University Ann Arbor</t>
  </si>
  <si>
    <t>Geneva College</t>
  </si>
  <si>
    <t>Greenville University</t>
  </si>
  <si>
    <t>Indiana Wesleyan University</t>
  </si>
  <si>
    <t>Kentucky Christian University</t>
  </si>
  <si>
    <t>McMurry University</t>
  </si>
  <si>
    <t>North Greenville University</t>
  </si>
  <si>
    <t>Olivet Nazarene University</t>
  </si>
  <si>
    <t>Ottawa University Arizona</t>
  </si>
  <si>
    <t>Southwestern Assemblies of God University</t>
  </si>
  <si>
    <t>Trinity Bible College</t>
  </si>
  <si>
    <t>Trinity International University</t>
  </si>
  <si>
    <t>Warner University</t>
  </si>
  <si>
    <t>Campbellsville University</t>
  </si>
  <si>
    <t>Campbellsville Tigers</t>
  </si>
  <si>
    <t>Cincinnati Christian Eagles</t>
  </si>
  <si>
    <t>Concordia Cardinals</t>
  </si>
  <si>
    <t>Geneva Golden Tornadoes</t>
  </si>
  <si>
    <t>Greenville Panthers</t>
  </si>
  <si>
    <t>Kentucky Christian Knights</t>
  </si>
  <si>
    <t>McMurry War Hawks</t>
  </si>
  <si>
    <t>North Greenville Crusaders</t>
  </si>
  <si>
    <t>Olivet Nazarene Tigers</t>
  </si>
  <si>
    <t>OUAZ Spirit</t>
  </si>
  <si>
    <t>CVU</t>
  </si>
  <si>
    <t>CUAA</t>
  </si>
  <si>
    <t>GVU</t>
  </si>
  <si>
    <t>IWU</t>
  </si>
  <si>
    <t>KCU</t>
  </si>
  <si>
    <t>MMU</t>
  </si>
  <si>
    <t>NGVU</t>
  </si>
  <si>
    <t>ONU</t>
  </si>
  <si>
    <t>TBC</t>
  </si>
  <si>
    <t>TIU</t>
  </si>
  <si>
    <t>UNW</t>
  </si>
  <si>
    <t>WAR</t>
  </si>
  <si>
    <t>OUAZ</t>
  </si>
  <si>
    <t>Sooner Athletic Conference</t>
  </si>
  <si>
    <t>SOAC</t>
  </si>
  <si>
    <t>NCAA : Football Championship Subdivision : Sooner Athletic Conference : OUAZ Spirit</t>
  </si>
  <si>
    <t>NCAA : Football Championship Subdivision : Sooner Athletic Conference</t>
  </si>
  <si>
    <t>MSAC</t>
  </si>
  <si>
    <t>Mid-South Athletic Conference</t>
  </si>
  <si>
    <t>UNION</t>
  </si>
  <si>
    <t>Union College</t>
  </si>
  <si>
    <t>Union College Bulldogs</t>
  </si>
  <si>
    <t>SIAC</t>
  </si>
  <si>
    <t>Southern Intercollegiate Athletic Conference</t>
  </si>
  <si>
    <t>NCAA : Football Championship Subdivision : Mid-South Athletic Conference</t>
  </si>
  <si>
    <t>NCAA : Football Championship Subdivision : Mid-South Athletic Conference : Union College Bulldogs</t>
  </si>
  <si>
    <t>NCAA : Football Championship Subdivision : Southern Intercollegiate Athletic Conference</t>
  </si>
  <si>
    <t>Tuskegee Golden Tigers</t>
  </si>
  <si>
    <t>TUSK</t>
  </si>
  <si>
    <t>Tuskegee University</t>
  </si>
  <si>
    <t>ECFC</t>
  </si>
  <si>
    <t>Eastern Collegiate Football Conference</t>
  </si>
  <si>
    <t>NCAA : Football Championship Subdivision : Eastern Collegiate Football Conference</t>
  </si>
  <si>
    <t>MARI</t>
  </si>
  <si>
    <t>SUNY Maritime College</t>
  </si>
  <si>
    <t>SUNY Maritime Privateers</t>
  </si>
  <si>
    <t>NCAA : Football Championship Subdivision : Eastern Collegiate Football Conference : SUNY Maritime Privateers</t>
  </si>
  <si>
    <t>SAGU Lions</t>
  </si>
  <si>
    <t>NCAA : Football Championship Subdivision : Sooner Athletic Conference : SAGU Lions</t>
  </si>
  <si>
    <t>Trinity Bible Lions</t>
  </si>
  <si>
    <t>Indiana Wesleyan Wildcats</t>
  </si>
  <si>
    <t>University of Northwestern-St. Paul</t>
  </si>
  <si>
    <t>Northwestern-St. Paul Eagles</t>
  </si>
  <si>
    <t>Warner Royals</t>
  </si>
  <si>
    <t>Stephen F Austin State University</t>
  </si>
  <si>
    <t>Stephen F Austin Lumberjacks</t>
  </si>
  <si>
    <t>GMAC</t>
  </si>
  <si>
    <t>ABU</t>
  </si>
  <si>
    <t>HILL</t>
  </si>
  <si>
    <t>KWU</t>
  </si>
  <si>
    <t>Kentucky Wesleyan College</t>
  </si>
  <si>
    <t>TIFF</t>
  </si>
  <si>
    <t>NAIA</t>
  </si>
  <si>
    <t>National Association of Intercollegiate Athletics</t>
  </si>
  <si>
    <t>SXU</t>
  </si>
  <si>
    <t>Saint Xavier University</t>
  </si>
  <si>
    <t>Saint Xavier Cougars</t>
  </si>
  <si>
    <t>University of St. Francis</t>
  </si>
  <si>
    <t>St. Francis Fighting Saints</t>
  </si>
  <si>
    <t>NAIA : Saint Xavier Cougars</t>
  </si>
  <si>
    <t>NAIA : St. Francis Fighting Saints</t>
  </si>
  <si>
    <t>CIAA</t>
  </si>
  <si>
    <t>Central Intercollegiate Athletic Association</t>
  </si>
  <si>
    <t>BOWIE</t>
  </si>
  <si>
    <t>Bowie State University</t>
  </si>
  <si>
    <t>Bowie State Bulldogs</t>
  </si>
  <si>
    <t>NCAA : Football Championship Subdivision : Central Intercollegiate Athletic Association</t>
  </si>
  <si>
    <t>NCAA : Football Championship Subdivision : Central Intercollegiate Athletic Association : Bowie State Bulldogs</t>
  </si>
  <si>
    <t>NCAA : Football Championship Subdivision : Central Intercollegiate Athletic Association : Chowan Hawks</t>
  </si>
  <si>
    <t>Chowan University Hawks</t>
  </si>
  <si>
    <t>Chowan University</t>
  </si>
  <si>
    <t>CHOW</t>
  </si>
  <si>
    <t>VSU</t>
  </si>
  <si>
    <t>Virginia State University</t>
  </si>
  <si>
    <t>Virginia State Trojans</t>
  </si>
  <si>
    <t>NCAA : Football Championship Subdivision : Central Intercollegiate Athletic Association : Virginia State Trojans</t>
  </si>
  <si>
    <t>VUU</t>
  </si>
  <si>
    <t>Virginia Union University</t>
  </si>
  <si>
    <t>Virginia Union Panthers</t>
  </si>
  <si>
    <t>ECSU</t>
  </si>
  <si>
    <t>Elizabeth City State University</t>
  </si>
  <si>
    <t>Elizabeth City Vikings</t>
  </si>
  <si>
    <t>NCAA : Football Championship Subdivision : Central Intercollegiate Athletic Association : Virginia Union Panthers</t>
  </si>
  <si>
    <t>NCAA : Football Championship Subdivision : Central Intercollegiate Athletic Association : Elizabeth City Vikings</t>
  </si>
  <si>
    <t>LUPA</t>
  </si>
  <si>
    <t>Lincoln University-Pennsylvania</t>
  </si>
  <si>
    <t>Lincoln Lions</t>
  </si>
  <si>
    <t>NCAA : Football Championship Subdivision : Central Intercollegiate Athletic Association : Lincoln Lions</t>
  </si>
  <si>
    <t>SHAW</t>
  </si>
  <si>
    <t>Shaw University</t>
  </si>
  <si>
    <t>Shaw Bears</t>
  </si>
  <si>
    <t>NCAA : Football Championship Subdivision : Central Intercollegiate Athletic Association : Shaw Bears</t>
  </si>
  <si>
    <t>St. Augustine's College</t>
  </si>
  <si>
    <t>St. Augustine's Falcons</t>
  </si>
  <si>
    <t>NCAA : Football Championship Subdivision : Central Intercollegiate Athletic Association : St. Augustine's Falcons</t>
  </si>
  <si>
    <t>GNWAC</t>
  </si>
  <si>
    <t>Great Northwest Athletic Conference</t>
  </si>
  <si>
    <t>NCAA : Football Championship Subdivision : Great Northwest Athletic Conference</t>
  </si>
  <si>
    <t>AZUSA</t>
  </si>
  <si>
    <t>Azusa Pacific University</t>
  </si>
  <si>
    <t>Azusa Pacific Cougars</t>
  </si>
  <si>
    <t>CWU</t>
  </si>
  <si>
    <t>Central Washington University</t>
  </si>
  <si>
    <t>Central Washington Wildcats</t>
  </si>
  <si>
    <t>NCAA : Football Championship Subdivision : Great Northwest Athletic Conference : Central Washington Wildcats</t>
  </si>
  <si>
    <t>Simon Fraser University</t>
  </si>
  <si>
    <t>Simon Fraser Clan</t>
  </si>
  <si>
    <t>NCAA : Football Championship Subdivision : Great Northwest Athletic Conference : Simon Fraser Clan</t>
  </si>
  <si>
    <t>USAS</t>
  </si>
  <si>
    <t>USA South</t>
  </si>
  <si>
    <t>USA South Athletic Conference</t>
  </si>
  <si>
    <t>NCAA : Football Championship Subdivision : USA South Athletic Conference</t>
  </si>
  <si>
    <t>NCAA : Football Championship Subdivision : Great Northwest Athletic Conference : Azusa Pacific Cougars</t>
  </si>
  <si>
    <t>AVE</t>
  </si>
  <si>
    <t xml:space="preserve">Averett University </t>
  </si>
  <si>
    <t>Averett Cougars</t>
  </si>
  <si>
    <t>NCAA : Football Championship Subdivision : USA South Athletic Conference : Averett Cougars</t>
  </si>
  <si>
    <t>HUNT</t>
  </si>
  <si>
    <t>Huntingdon Hawks</t>
  </si>
  <si>
    <t>NCAA : Football Championship Subdivision : USA South Athletic Conference : Huntingdon Hawks</t>
  </si>
  <si>
    <t>Huntingdon College</t>
  </si>
  <si>
    <t>LaGrange College</t>
  </si>
  <si>
    <t>LeGrange Panthers</t>
  </si>
  <si>
    <t>NCAA : Football Championship Subdivision : USA South Athletic Conference : LaGrange Panthers</t>
  </si>
  <si>
    <t>NCWC</t>
  </si>
  <si>
    <t>North Carolina Wesleyan College</t>
  </si>
  <si>
    <t>NC Wesleyan Battling Bishops</t>
  </si>
  <si>
    <t>NCAA : Football Championship Subdivision : USA South Athletic Conference : NC Wesleyan Battling Bishops</t>
  </si>
  <si>
    <t>BREV</t>
  </si>
  <si>
    <t>Brevard College</t>
  </si>
  <si>
    <t>Brevard Tornados</t>
  </si>
  <si>
    <t>NCAA : Football Championship Subdivision : USA South Athletic Conference : Brevard Tornados</t>
  </si>
  <si>
    <t>GC</t>
  </si>
  <si>
    <t>Greensboro College</t>
  </si>
  <si>
    <t>Greensboro Pride</t>
  </si>
  <si>
    <t>NCAA : Football Championship Subdivision : USA South Athletic Conference : Greensboro Pride</t>
  </si>
  <si>
    <t>MARY</t>
  </si>
  <si>
    <t>Maryville College</t>
  </si>
  <si>
    <t>Maryville Scots</t>
  </si>
  <si>
    <t>NCAA : Football Championship Subdivision : USA South Athletic Conference : Maryville Scots</t>
  </si>
  <si>
    <t>METH</t>
  </si>
  <si>
    <t>Methodist University</t>
  </si>
  <si>
    <t>Methodist University Monarchs</t>
  </si>
  <si>
    <t>NCAA : Football Championship Subdivision : USA South Athletic Conference : Methodist University Monarchs</t>
  </si>
  <si>
    <t>BFC</t>
  </si>
  <si>
    <t>Bluefield College</t>
  </si>
  <si>
    <t>Bluefield Rams</t>
  </si>
  <si>
    <t>NAIA : Bluefield Rams</t>
  </si>
  <si>
    <t>NEWMA</t>
  </si>
  <si>
    <t>New England Women's and Men's Athletic Conference</t>
  </si>
  <si>
    <t>NEWMAC</t>
  </si>
  <si>
    <t>D3</t>
  </si>
  <si>
    <t>Division 3</t>
  </si>
  <si>
    <t>NCAA D3</t>
  </si>
  <si>
    <t>NCAA : Division 3 Football</t>
  </si>
  <si>
    <t>NCAA : Division 3 Football : New England Women's and Men's Athletic Conference</t>
  </si>
  <si>
    <t>CGA</t>
  </si>
  <si>
    <t>Coast Guard Academy</t>
  </si>
  <si>
    <t>Coast Guard Bears</t>
  </si>
  <si>
    <t>Norwich University</t>
  </si>
  <si>
    <t>Norwich Cadets</t>
  </si>
  <si>
    <t>WPI</t>
  </si>
  <si>
    <t>Worcester Polytechnic Institute</t>
  </si>
  <si>
    <t>WPI Engineers</t>
  </si>
  <si>
    <t>Springfield College</t>
  </si>
  <si>
    <t>Springfield Pride</t>
  </si>
  <si>
    <t>USMMA</t>
  </si>
  <si>
    <t>United States Merchant Marine Academy</t>
  </si>
  <si>
    <t>Merchant Marine Mariners</t>
  </si>
  <si>
    <t>MIT</t>
  </si>
  <si>
    <t>Massachusetts Institute of Technology</t>
  </si>
  <si>
    <t>MIT Engineers</t>
  </si>
  <si>
    <t>CATH</t>
  </si>
  <si>
    <t>Catholic University</t>
  </si>
  <si>
    <t>Catholic Cardinals</t>
  </si>
  <si>
    <t>MMA</t>
  </si>
  <si>
    <t>Maine Maritime Academy</t>
  </si>
  <si>
    <t>MMA Mariners</t>
  </si>
  <si>
    <t>Central State University</t>
  </si>
  <si>
    <t>Central State Marauders</t>
  </si>
  <si>
    <t>ALBST</t>
  </si>
  <si>
    <t>BEN</t>
  </si>
  <si>
    <t>FVSU</t>
  </si>
  <si>
    <t>CLARK</t>
  </si>
  <si>
    <t>MILES</t>
  </si>
  <si>
    <t>LANE</t>
  </si>
  <si>
    <t>Morehouse University</t>
  </si>
  <si>
    <t>Albany State University</t>
  </si>
  <si>
    <t>Fort Valley State University</t>
  </si>
  <si>
    <t>Clark Atlanta University</t>
  </si>
  <si>
    <t>Kentucky State University</t>
  </si>
  <si>
    <t>NCAA : Football Championship Subdivision : Southern Intercollegiate Athletic Conference : Tuskegee Golden Tigers</t>
  </si>
  <si>
    <t>Trinity International Trojans</t>
  </si>
  <si>
    <t>Morehouse Maroon Tigers</t>
  </si>
  <si>
    <t>Benedict College</t>
  </si>
  <si>
    <t>Benedict Tigers</t>
  </si>
  <si>
    <t>FVSU Wildcats</t>
  </si>
  <si>
    <t>Clark Atlanta Panthers</t>
  </si>
  <si>
    <t>Miles College</t>
  </si>
  <si>
    <t>Miles Golden Bears</t>
  </si>
  <si>
    <t>Lane College</t>
  </si>
  <si>
    <t>Lane Dragons</t>
  </si>
  <si>
    <t>Kentucky State Thorobreds</t>
  </si>
  <si>
    <t>CUMU</t>
  </si>
  <si>
    <t>Cumberland University</t>
  </si>
  <si>
    <t>Cumberland Bulldogs</t>
  </si>
  <si>
    <t>Bethel University</t>
  </si>
  <si>
    <t>Bethel Wildcats</t>
  </si>
  <si>
    <t>CI</t>
  </si>
  <si>
    <t>College of Idaho</t>
  </si>
  <si>
    <t>SAGU</t>
  </si>
  <si>
    <t>PSAC</t>
  </si>
  <si>
    <t>Pennsylvania State Athletic Conference</t>
  </si>
  <si>
    <t>BUP</t>
  </si>
  <si>
    <t>Bloomsburg University of Pennsylvania</t>
  </si>
  <si>
    <t>Bloomsburg Huskies</t>
  </si>
  <si>
    <t>CUP</t>
  </si>
  <si>
    <t>California University of Pennsylvania</t>
  </si>
  <si>
    <t>Cal U Vulcans</t>
  </si>
  <si>
    <t>CLA</t>
  </si>
  <si>
    <t>Clarion University of Pennsylvania</t>
  </si>
  <si>
    <t>Clarion Golden Eagles</t>
  </si>
  <si>
    <t>ESUP</t>
  </si>
  <si>
    <t>East Stroudsburg University of Pennsylvania</t>
  </si>
  <si>
    <t>ESUP Warriors</t>
  </si>
  <si>
    <t>EBORO</t>
  </si>
  <si>
    <t>Edinboro University of Pennsylvania</t>
  </si>
  <si>
    <t>Edinboro Fighting Scots</t>
  </si>
  <si>
    <t>GANN</t>
  </si>
  <si>
    <t>Gannon University</t>
  </si>
  <si>
    <t>Gannon Golden Knights</t>
  </si>
  <si>
    <t>IUP</t>
  </si>
  <si>
    <t>Indiana University of Pennsylvania</t>
  </si>
  <si>
    <t>IUP Crimson Hawks</t>
  </si>
  <si>
    <t>KUTZ</t>
  </si>
  <si>
    <t>Kutztown University of Pennsylvania</t>
  </si>
  <si>
    <t>Kutztown Golden Bears</t>
  </si>
  <si>
    <t>LHUP</t>
  </si>
  <si>
    <t>Lock Haven University of Pennsylvania</t>
  </si>
  <si>
    <t>Lock Haven Bald Eagles</t>
  </si>
  <si>
    <t>Mansfield University of Pennsylvania</t>
  </si>
  <si>
    <t>MANS</t>
  </si>
  <si>
    <t>Mansfield Mountaineers</t>
  </si>
  <si>
    <t>Mercyhurst University</t>
  </si>
  <si>
    <t>Mercyhurst Lakers</t>
  </si>
  <si>
    <t>MVILL</t>
  </si>
  <si>
    <t>Millersville University of Pennsylvania</t>
  </si>
  <si>
    <t>Millersville Marauders</t>
  </si>
  <si>
    <t>UPJ</t>
  </si>
  <si>
    <t>University of Pittsburgh at Johnstown</t>
  </si>
  <si>
    <t>UPitt Johnstown Mountain Cats</t>
  </si>
  <si>
    <t>Seton Hill University</t>
  </si>
  <si>
    <t>Seton Hill Griffins</t>
  </si>
  <si>
    <t>SHEP</t>
  </si>
  <si>
    <t>Shepherd University</t>
  </si>
  <si>
    <t>Shepherd Rams</t>
  </si>
  <si>
    <t>SHIP</t>
  </si>
  <si>
    <t>Shippensburg University of Pennsylvania</t>
  </si>
  <si>
    <t>Shippensburg Raiders</t>
  </si>
  <si>
    <t>SRUP</t>
  </si>
  <si>
    <t>Slippery Rock University of Pennsylvania</t>
  </si>
  <si>
    <t>WCUP</t>
  </si>
  <si>
    <t>West Chester University of Pennsylvania</t>
  </si>
  <si>
    <t>West Chester Golden Rams</t>
  </si>
  <si>
    <t>Merrimack College</t>
  </si>
  <si>
    <t>Merrimack Warriors</t>
  </si>
  <si>
    <t>GSC</t>
  </si>
  <si>
    <t>Gulf South Conference</t>
  </si>
  <si>
    <t>Gulf South</t>
  </si>
  <si>
    <t>NCAA : Football Championship Subdivision : Gulf South Conference</t>
  </si>
  <si>
    <t>UAH</t>
  </si>
  <si>
    <t>University of Alabama in Huntsville</t>
  </si>
  <si>
    <t>Alabama Huntsville Chargers</t>
  </si>
  <si>
    <t>AUM</t>
  </si>
  <si>
    <t>Auburn University at Montgomery</t>
  </si>
  <si>
    <t>Auburn Montgomery Warhawks</t>
  </si>
  <si>
    <t>CBU</t>
  </si>
  <si>
    <t>Christian Brothers University</t>
  </si>
  <si>
    <t>Christian Brothers Buccaneers</t>
  </si>
  <si>
    <t>DELTA</t>
  </si>
  <si>
    <t>Delta State university</t>
  </si>
  <si>
    <t>Delta State Statesmen</t>
  </si>
  <si>
    <t>LEE</t>
  </si>
  <si>
    <t>Lee University</t>
  </si>
  <si>
    <t>Lee Flames</t>
  </si>
  <si>
    <t>Mississippi College</t>
  </si>
  <si>
    <t>Mississippi Choctaws</t>
  </si>
  <si>
    <t>University of Montevallo</t>
  </si>
  <si>
    <t>Montevallo Falcons</t>
  </si>
  <si>
    <t>SHORT</t>
  </si>
  <si>
    <t>Shorter University</t>
  </si>
  <si>
    <t>Union University</t>
  </si>
  <si>
    <t>Shorter Hawks</t>
  </si>
  <si>
    <t>Union Bulldogs</t>
  </si>
  <si>
    <t>Valdosta State University</t>
  </si>
  <si>
    <t>Valdosta State Blazers</t>
  </si>
  <si>
    <t>UWA</t>
  </si>
  <si>
    <t>University of West Alabama</t>
  </si>
  <si>
    <t>West Alabama Tigers</t>
  </si>
  <si>
    <t>UWF</t>
  </si>
  <si>
    <t>University of West Florida</t>
  </si>
  <si>
    <t>West Florida Argonauts</t>
  </si>
  <si>
    <t>UWG</t>
  </si>
  <si>
    <t>University of West Georgia</t>
  </si>
  <si>
    <t>West Georgia Wolves</t>
  </si>
  <si>
    <t>Southern Oregon University</t>
  </si>
  <si>
    <t>Southern Oregon Raiders</t>
  </si>
  <si>
    <t>St. Andrews University</t>
  </si>
  <si>
    <t>St. Andrews Knights</t>
  </si>
  <si>
    <t>TAY</t>
  </si>
  <si>
    <t>Taylor University</t>
  </si>
  <si>
    <t>Taylor Trojans</t>
  </si>
  <si>
    <t>TXWES</t>
  </si>
  <si>
    <t>Texas Wesleyan University</t>
  </si>
  <si>
    <t>Tex Wes Rams</t>
  </si>
  <si>
    <t>MEC</t>
  </si>
  <si>
    <t>Mountain East</t>
  </si>
  <si>
    <t>Mountain East Conference</t>
  </si>
  <si>
    <t>UC</t>
  </si>
  <si>
    <t>University of Charleston</t>
  </si>
  <si>
    <t>Charleston Golden Eagles</t>
  </si>
  <si>
    <t>Concord University</t>
  </si>
  <si>
    <t>Concord Mountain Lions</t>
  </si>
  <si>
    <t>Davis and Elkins College</t>
  </si>
  <si>
    <t>Davis and Elkins Senators</t>
  </si>
  <si>
    <t>Fairmont State University</t>
  </si>
  <si>
    <t>Fairmont State Falcons</t>
  </si>
  <si>
    <t>FROST</t>
  </si>
  <si>
    <t>Frostburg State University</t>
  </si>
  <si>
    <t>Frostburg State Bobcats</t>
  </si>
  <si>
    <t>GLEN</t>
  </si>
  <si>
    <t>Glenville State College</t>
  </si>
  <si>
    <t>Glenville State Pioneers</t>
  </si>
  <si>
    <t>NDC</t>
  </si>
  <si>
    <t>Notre Dame College</t>
  </si>
  <si>
    <t>Notre Dame Falcons</t>
  </si>
  <si>
    <t>URB</t>
  </si>
  <si>
    <t>Urbana University</t>
  </si>
  <si>
    <t>Urbana Blue Knights</t>
  </si>
  <si>
    <t>WLU</t>
  </si>
  <si>
    <t>West Liberty University</t>
  </si>
  <si>
    <t>West Liberty Hilltoppers</t>
  </si>
  <si>
    <t>WVSU</t>
  </si>
  <si>
    <t>West Virginia State University</t>
  </si>
  <si>
    <t>West Virginia State Yellow Jackets</t>
  </si>
  <si>
    <t>WVWC</t>
  </si>
  <si>
    <t>West Virginia Wesleyan College</t>
  </si>
  <si>
    <t>West Virginia Wesleyan Bobcats</t>
  </si>
  <si>
    <t>WU</t>
  </si>
  <si>
    <t>Wheeling University</t>
  </si>
  <si>
    <t>Wheeling Cardinals</t>
  </si>
  <si>
    <t>Lone Star</t>
  </si>
  <si>
    <t>Citadel</t>
  </si>
  <si>
    <t>GRAM</t>
  </si>
  <si>
    <t>Slippery Rock The Rock</t>
  </si>
  <si>
    <t>Albany State Golden Rams</t>
  </si>
  <si>
    <t>Pioneer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</si>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</sst>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#&quot;@"/>
  </numFmts>
  <fonts count="9">
    <font>
      <sz val="10"/>
      <color rgb="FF000000"/>
      <name val="Arial"/>
    </font>
    <font>
      <b/>
      <sz val="9"/>
      <name val="Roboto"/>
    </font>
    <font>
      <b/>
      <sz val="9"/>
      <color rgb="FF000000"/>
      <name val="Roboto"/>
    </font>
    <font>
      <sz val="9"/>
      <name val="Roboto"/>
    </font>
    <font>
      <sz val="9"/>
      <color rgb="FF000000"/>
      <name val="Roboto"/>
    </font>
    <font>
      <sz val="9"/>
      <color rgb="FF000000"/>
      <name val="Docs-Roboto"/>
    </font>
    <font>
      <sz val="8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464">
    <fill>
      <patternFill patternType="none"/>
    </fill>
    <fill>
      <patternFill patternType="gray125"/>
    </fill>
    <fill>
      <patternFill patternType="solid">
        <fgColor rgb="FFC9082A"/>
        <bgColor rgb="FFC9082A"/>
      </patternFill>
    </fill>
    <fill>
      <patternFill patternType="solid">
        <fgColor rgb="FF17408B"/>
        <bgColor rgb="FF17408B"/>
      </patternFill>
    </fill>
    <fill>
      <patternFill patternType="solid">
        <fgColor rgb="FFFFFFFF"/>
        <bgColor rgb="FFFFFFFF"/>
      </patternFill>
    </fill>
    <fill>
      <patternFill patternType="solid">
        <fgColor rgb="FF006CB9"/>
        <bgColor rgb="FF006CB9"/>
      </patternFill>
    </fill>
    <fill>
      <patternFill patternType="solid">
        <fgColor rgb="FFD27012"/>
        <bgColor rgb="FFD27012"/>
      </patternFill>
    </fill>
    <fill>
      <patternFill patternType="solid">
        <fgColor rgb="FFED184A"/>
        <bgColor rgb="FFED184A"/>
      </patternFill>
    </fill>
    <fill>
      <patternFill patternType="solid">
        <fgColor rgb="FFBA9753"/>
        <bgColor rgb="FFBA9753"/>
      </patternFill>
    </fill>
    <fill>
      <patternFill patternType="solid">
        <fgColor rgb="FFD50032"/>
        <bgColor rgb="FFD50032"/>
      </patternFill>
    </fill>
    <fill>
      <patternFill patternType="solid">
        <fgColor rgb="FF25538F"/>
        <bgColor rgb="FF25538F"/>
      </patternFill>
    </fill>
    <fill>
      <patternFill patternType="solid">
        <fgColor rgb="FF002D72"/>
        <bgColor rgb="FF002D72"/>
      </patternFill>
    </fill>
    <fill>
      <patternFill patternType="solid">
        <fgColor rgb="FF0D4082"/>
        <bgColor rgb="FF0D4082"/>
      </patternFill>
    </fill>
    <fill>
      <patternFill patternType="solid">
        <fgColor rgb="FFED0A45"/>
        <bgColor rgb="FFED0A45"/>
      </patternFill>
    </fill>
    <fill>
      <patternFill patternType="solid">
        <fgColor rgb="FF1A4593"/>
        <bgColor rgb="FF1A4593"/>
      </patternFill>
    </fill>
    <fill>
      <patternFill patternType="solid">
        <fgColor rgb="FF003087"/>
        <bgColor rgb="FF003087"/>
      </patternFill>
    </fill>
    <fill>
      <patternFill patternType="solid">
        <fgColor rgb="FFE4002C"/>
        <bgColor rgb="FFE4002C"/>
      </patternFill>
    </fill>
    <fill>
      <patternFill patternType="solid">
        <fgColor rgb="FFBD3039"/>
        <bgColor rgb="FFBD3039"/>
      </patternFill>
    </fill>
    <fill>
      <patternFill patternType="solid">
        <fgColor rgb="FF0C2340"/>
        <bgColor rgb="FF0C2340"/>
      </patternFill>
    </fill>
    <fill>
      <patternFill patternType="solid">
        <fgColor rgb="FF8FBCE6"/>
        <bgColor rgb="FF8FBCE6"/>
      </patternFill>
    </fill>
    <fill>
      <patternFill patternType="solid">
        <fgColor rgb="FF092C5C"/>
        <bgColor rgb="FF092C5C"/>
      </patternFill>
    </fill>
    <fill>
      <patternFill patternType="solid">
        <fgColor rgb="FFF5D130"/>
        <bgColor rgb="FFF5D130"/>
      </patternFill>
    </fill>
    <fill>
      <patternFill patternType="solid">
        <fgColor rgb="FF134A8E"/>
        <bgColor rgb="FF134A8E"/>
      </patternFill>
    </fill>
    <fill>
      <patternFill patternType="solid">
        <fgColor rgb="FFE8291C"/>
        <bgColor rgb="FFE8291C"/>
      </patternFill>
    </fill>
    <fill>
      <patternFill patternType="solid">
        <fgColor rgb="FF1D2D5C"/>
        <bgColor rgb="FF1D2D5C"/>
      </patternFill>
    </fill>
    <fill>
      <patternFill patternType="solid">
        <fgColor rgb="FFDF4601"/>
        <bgColor rgb="FFDF4601"/>
      </patternFill>
    </fill>
    <fill>
      <patternFill patternType="solid">
        <fgColor rgb="FF000000"/>
        <bgColor rgb="FF000000"/>
      </patternFill>
    </fill>
    <fill>
      <patternFill patternType="solid">
        <fgColor rgb="FFE31937"/>
        <bgColor rgb="FFE31937"/>
      </patternFill>
    </fill>
    <fill>
      <patternFill patternType="solid">
        <fgColor rgb="FFFA4616"/>
        <bgColor rgb="FFFA4616"/>
      </patternFill>
    </fill>
    <fill>
      <patternFill patternType="solid">
        <fgColor rgb="FFD31145"/>
        <bgColor rgb="FFD31145"/>
      </patternFill>
    </fill>
    <fill>
      <patternFill patternType="solid">
        <fgColor rgb="FF002B5C"/>
        <bgColor rgb="FF002B5C"/>
      </patternFill>
    </fill>
    <fill>
      <patternFill patternType="solid">
        <fgColor rgb="FFB9975B"/>
        <bgColor rgb="FFB9975B"/>
      </patternFill>
    </fill>
    <fill>
      <patternFill patternType="solid">
        <fgColor rgb="FF9DA5AA"/>
        <bgColor rgb="FF9DA5AA"/>
      </patternFill>
    </fill>
    <fill>
      <patternFill patternType="solid">
        <fgColor rgb="FFC4CED4"/>
        <bgColor rgb="FFC4CED4"/>
      </patternFill>
    </fill>
    <fill>
      <patternFill patternType="solid">
        <fgColor rgb="FF27251F"/>
        <bgColor rgb="FF27251F"/>
      </patternFill>
    </fill>
    <fill>
      <patternFill patternType="solid">
        <fgColor rgb="FF004687"/>
        <bgColor rgb="FF004687"/>
      </patternFill>
    </fill>
    <fill>
      <patternFill patternType="solid">
        <fgColor rgb="FFBD9B60"/>
        <bgColor rgb="FFBD9B60"/>
      </patternFill>
    </fill>
    <fill>
      <patternFill patternType="solid">
        <fgColor rgb="FF337D7D"/>
        <bgColor rgb="FF337D7D"/>
      </patternFill>
    </fill>
    <fill>
      <patternFill patternType="solid">
        <fgColor rgb="FF005C5C"/>
        <bgColor rgb="FF005C5C"/>
      </patternFill>
    </fill>
    <fill>
      <patternFill patternType="solid">
        <fgColor rgb="FF0C2C56"/>
        <bgColor rgb="FF0C2C56"/>
      </patternFill>
    </fill>
    <fill>
      <patternFill patternType="solid">
        <fgColor rgb="FFEB6E1F"/>
        <bgColor rgb="FFEB6E1F"/>
      </patternFill>
    </fill>
    <fill>
      <patternFill patternType="solid">
        <fgColor rgb="FF002D62"/>
        <bgColor rgb="FF002D62"/>
      </patternFill>
    </fill>
    <fill>
      <patternFill patternType="solid">
        <fgColor rgb="FFF4911E"/>
        <bgColor rgb="FFF4911E"/>
      </patternFill>
    </fill>
    <fill>
      <patternFill patternType="solid">
        <fgColor rgb="FFBA0021"/>
        <bgColor rgb="FFBA0021"/>
      </patternFill>
    </fill>
    <fill>
      <patternFill patternType="solid">
        <fgColor rgb="FF862633"/>
        <bgColor rgb="FF862633"/>
      </patternFill>
    </fill>
    <fill>
      <patternFill patternType="solid">
        <fgColor rgb="FFCD1125"/>
        <bgColor rgb="FFCD1125"/>
      </patternFill>
    </fill>
    <fill>
      <patternFill patternType="solid">
        <fgColor rgb="FF336185"/>
        <bgColor rgb="FF336185"/>
      </patternFill>
    </fill>
    <fill>
      <patternFill patternType="solid">
        <fgColor rgb="FF003A66"/>
        <bgColor rgb="FF003A66"/>
      </patternFill>
    </fill>
    <fill>
      <patternFill patternType="solid">
        <fgColor rgb="FFCE1141"/>
        <bgColor rgb="FFCE1141"/>
      </patternFill>
    </fill>
    <fill>
      <patternFill patternType="solid">
        <fgColor rgb="FFA1A1A4"/>
        <bgColor rgb="FFA1A1A4"/>
      </patternFill>
    </fill>
    <fill>
      <patternFill patternType="solid">
        <fgColor rgb="FF007A33"/>
        <bgColor rgb="FF007A33"/>
      </patternFill>
    </fill>
    <fill>
      <patternFill patternType="solid">
        <fgColor rgb="FFBA9653"/>
        <bgColor rgb="FFBA9653"/>
      </patternFill>
    </fill>
    <fill>
      <patternFill patternType="solid">
        <fgColor rgb="FF003263"/>
        <bgColor rgb="FF003263"/>
      </patternFill>
    </fill>
    <fill>
      <patternFill patternType="solid">
        <fgColor rgb="FFB0B7BC"/>
        <bgColor rgb="FFB0B7BC"/>
      </patternFill>
    </fill>
    <fill>
      <patternFill patternType="solid">
        <fgColor rgb="FFC60C30"/>
        <bgColor rgb="FFC60C30"/>
      </patternFill>
    </fill>
    <fill>
      <patternFill patternType="solid">
        <fgColor rgb="FF006BB6"/>
        <bgColor rgb="FF006BB6"/>
      </patternFill>
    </fill>
    <fill>
      <patternFill patternType="solid">
        <fgColor rgb="FFED174C"/>
        <bgColor rgb="FFED174C"/>
      </patternFill>
    </fill>
    <fill>
      <patternFill patternType="solid">
        <fgColor rgb="FFF58426"/>
        <bgColor rgb="FFF58426"/>
      </patternFill>
    </fill>
    <fill>
      <patternFill patternType="solid">
        <fgColor rgb="FF777D84"/>
        <bgColor rgb="FF777D84"/>
      </patternFill>
    </fill>
    <fill>
      <patternFill patternType="solid">
        <fgColor rgb="FFFFB81C"/>
        <bgColor rgb="FFFFB81C"/>
      </patternFill>
    </fill>
    <fill>
      <patternFill patternType="solid">
        <fgColor rgb="FF6F263D"/>
        <bgColor rgb="FF6F263D"/>
      </patternFill>
    </fill>
    <fill>
      <patternFill patternType="solid">
        <fgColor rgb="FF041E42"/>
        <bgColor rgb="FF041E42"/>
      </patternFill>
    </fill>
    <fill>
      <patternFill patternType="solid">
        <fgColor rgb="FFFDBB30"/>
        <bgColor rgb="FFFDBB30"/>
      </patternFill>
    </fill>
    <fill>
      <patternFill patternType="solid">
        <fgColor rgb="FFBEC0C2"/>
        <bgColor rgb="FFBEC0C2"/>
      </patternFill>
    </fill>
    <fill>
      <patternFill patternType="solid">
        <fgColor rgb="FF336C49"/>
        <bgColor rgb="FF336C49"/>
      </patternFill>
    </fill>
    <fill>
      <patternFill patternType="solid">
        <fgColor rgb="FF00471B"/>
        <bgColor rgb="FF00471B"/>
      </patternFill>
    </fill>
    <fill>
      <patternFill patternType="solid">
        <fgColor rgb="FFEEE1C6"/>
        <bgColor rgb="FFEEE1C6"/>
      </patternFill>
    </fill>
    <fill>
      <patternFill patternType="solid">
        <fgColor rgb="FF98002E"/>
        <bgColor rgb="FF98002E"/>
      </patternFill>
    </fill>
    <fill>
      <patternFill patternType="solid">
        <fgColor rgb="FFF9A01B"/>
        <bgColor rgb="FFF9A01B"/>
      </patternFill>
    </fill>
    <fill>
      <patternFill patternType="solid">
        <fgColor rgb="FF002244"/>
        <bgColor rgb="FF002244"/>
      </patternFill>
    </fill>
    <fill>
      <patternFill patternType="solid">
        <fgColor rgb="FF00338D"/>
        <bgColor rgb="FF00338D"/>
      </patternFill>
    </fill>
    <fill>
      <patternFill patternType="solid">
        <fgColor rgb="FF008E97"/>
        <bgColor rgb="FF008E97"/>
      </patternFill>
    </fill>
    <fill>
      <patternFill patternType="solid">
        <fgColor rgb="FFEFB21E"/>
        <bgColor rgb="FFEFB21E"/>
      </patternFill>
    </fill>
    <fill>
      <patternFill patternType="solid">
        <fgColor rgb="FF003831"/>
        <bgColor rgb="FF003831"/>
      </patternFill>
    </fill>
    <fill>
      <patternFill patternType="solid">
        <fgColor rgb="FFA2AAAD"/>
        <bgColor rgb="FFA2AAAD"/>
      </patternFill>
    </fill>
    <fill>
      <patternFill patternType="solid">
        <fgColor rgb="FFC0111F"/>
        <bgColor rgb="FFC0111F"/>
      </patternFill>
    </fill>
    <fill>
      <patternFill patternType="solid">
        <fgColor rgb="FF003278"/>
        <bgColor rgb="FF003278"/>
      </patternFill>
    </fill>
    <fill>
      <patternFill patternType="solid">
        <fgColor rgb="FFAB0003"/>
        <bgColor rgb="FFAB0003"/>
      </patternFill>
    </fill>
    <fill>
      <patternFill patternType="solid">
        <fgColor rgb="FF14225A"/>
        <bgColor rgb="FF14225A"/>
      </patternFill>
    </fill>
    <fill>
      <patternFill patternType="solid">
        <fgColor rgb="FF13274F"/>
        <bgColor rgb="FF13274F"/>
      </patternFill>
    </fill>
    <fill>
      <patternFill patternType="solid">
        <fgColor rgb="FFEAAA00"/>
        <bgColor rgb="FFEAAA00"/>
      </patternFill>
    </fill>
    <fill>
      <patternFill patternType="solid">
        <fgColor rgb="FFE81828"/>
        <bgColor rgb="FFE81828"/>
      </patternFill>
    </fill>
    <fill>
      <patternFill patternType="solid">
        <fgColor rgb="FF284898"/>
        <bgColor rgb="FF284898"/>
      </patternFill>
    </fill>
    <fill>
      <patternFill patternType="solid">
        <fgColor rgb="FFFF5910"/>
        <bgColor rgb="FFFF5910"/>
      </patternFill>
    </fill>
    <fill>
      <patternFill patternType="solid">
        <fgColor rgb="FF00A3E0"/>
        <bgColor rgb="FF00A3E0"/>
      </patternFill>
    </fill>
    <fill>
      <patternFill patternType="solid">
        <fgColor rgb="FFEF3340"/>
        <bgColor rgb="FFEF3340"/>
      </patternFill>
    </fill>
    <fill>
      <patternFill patternType="solid">
        <fgColor rgb="FFCC3433"/>
        <bgColor rgb="FFCC3433"/>
      </patternFill>
    </fill>
    <fill>
      <patternFill patternType="solid">
        <fgColor rgb="FF0E3386"/>
        <bgColor rgb="FF0E3386"/>
      </patternFill>
    </fill>
    <fill>
      <patternFill patternType="solid">
        <fgColor rgb="FFB6922E"/>
        <bgColor rgb="FFB6922E"/>
      </patternFill>
    </fill>
    <fill>
      <patternFill patternType="solid">
        <fgColor rgb="FF0A2351"/>
        <bgColor rgb="FF0A2351"/>
      </patternFill>
    </fill>
    <fill>
      <patternFill patternType="solid">
        <fgColor rgb="FFC41E3A"/>
        <bgColor rgb="FFC41E3A"/>
      </patternFill>
    </fill>
    <fill>
      <patternFill patternType="solid">
        <fgColor rgb="FFFDB827"/>
        <bgColor rgb="FFFDB827"/>
      </patternFill>
    </fill>
    <fill>
      <patternFill patternType="solid">
        <fgColor rgb="FFC6011F"/>
        <bgColor rgb="FFC6011F"/>
      </patternFill>
    </fill>
    <fill>
      <patternFill patternType="solid">
        <fgColor rgb="FFF26A24"/>
        <bgColor rgb="FFF26A24"/>
      </patternFill>
    </fill>
    <fill>
      <patternFill patternType="solid">
        <fgColor rgb="FFE31837"/>
        <bgColor rgb="FFE31837"/>
      </patternFill>
    </fill>
    <fill>
      <patternFill patternType="solid">
        <fgColor rgb="FF005778"/>
        <bgColor rgb="FF005778"/>
      </patternFill>
    </fill>
    <fill>
      <patternFill patternType="solid">
        <fgColor rgb="FFA71930"/>
        <bgColor rgb="FFA71930"/>
      </patternFill>
    </fill>
    <fill>
      <patternFill patternType="solid">
        <fgColor rgb="FFE3D4AD"/>
        <bgColor rgb="FFE3D4AD"/>
      </patternFill>
    </fill>
    <fill>
      <patternFill patternType="solid">
        <fgColor rgb="FF005A9C"/>
        <bgColor rgb="FF005A9C"/>
      </patternFill>
    </fill>
    <fill>
      <patternFill patternType="solid">
        <fgColor rgb="FFFD5A1E"/>
        <bgColor rgb="FFFD5A1E"/>
      </patternFill>
    </fill>
    <fill>
      <patternFill patternType="solid">
        <fgColor rgb="FFAE8F6F"/>
        <bgColor rgb="FFAE8F6F"/>
      </patternFill>
    </fill>
    <fill>
      <patternFill patternType="solid">
        <fgColor rgb="FF33006F"/>
        <bgColor rgb="FF33006F"/>
      </patternFill>
    </fill>
    <fill>
      <patternFill patternType="solid">
        <fgColor rgb="FFD2D4D4"/>
        <bgColor rgb="FFD2D4D4"/>
      </patternFill>
    </fill>
    <fill>
      <patternFill patternType="solid">
        <fgColor rgb="FFC41130"/>
        <bgColor rgb="FFC41130"/>
      </patternFill>
    </fill>
    <fill>
      <patternFill patternType="solid">
        <fgColor rgb="FF929BA0"/>
        <bgColor rgb="FF929BA0"/>
      </patternFill>
    </fill>
    <fill>
      <patternFill patternType="solid">
        <fgColor rgb="FF1A518B"/>
        <bgColor rgb="FF1A518B"/>
      </patternFill>
    </fill>
    <fill>
      <patternFill patternType="solid">
        <fgColor rgb="FF003E7E"/>
        <bgColor rgb="FF003E7E"/>
      </patternFill>
    </fill>
    <fill>
      <patternFill patternType="solid">
        <fgColor rgb="FF929BA1"/>
        <bgColor rgb="FF929BA1"/>
      </patternFill>
    </fill>
    <fill>
      <patternFill patternType="solid">
        <fgColor rgb="FF335386"/>
        <bgColor rgb="FF335386"/>
      </patternFill>
    </fill>
    <fill>
      <patternFill patternType="solid">
        <fgColor rgb="FF002868"/>
        <bgColor rgb="FF002868"/>
      </patternFill>
    </fill>
    <fill>
      <patternFill patternType="solid">
        <fgColor rgb="FFC8102E"/>
        <bgColor rgb="FFC8102E"/>
      </patternFill>
    </fill>
    <fill>
      <patternFill patternType="solid">
        <fgColor rgb="FFC31126"/>
        <bgColor rgb="FFC31126"/>
      </patternFill>
    </fill>
    <fill>
      <patternFill patternType="solid">
        <fgColor rgb="FF2A6853"/>
        <bgColor rgb="FF2A6853"/>
      </patternFill>
    </fill>
    <fill>
      <patternFill patternType="solid">
        <fgColor rgb="FF00788C"/>
        <bgColor rgb="FF00788C"/>
      </patternFill>
    </fill>
    <fill>
      <patternFill patternType="solid">
        <fgColor rgb="FFAF1E2D"/>
        <bgColor rgb="FFAF1E2D"/>
      </patternFill>
    </fill>
    <fill>
      <patternFill patternType="solid">
        <fgColor rgb="FF192168"/>
        <bgColor rgb="FF192168"/>
      </patternFill>
    </fill>
    <fill>
      <patternFill patternType="solid">
        <fgColor rgb="FF1D1160"/>
        <bgColor rgb="FF1D1160"/>
      </patternFill>
    </fill>
    <fill>
      <patternFill patternType="solid">
        <fgColor rgb="FFC69214"/>
        <bgColor rgb="FFC69214"/>
      </patternFill>
    </fill>
    <fill>
      <patternFill patternType="solid">
        <fgColor rgb="FF0077C0"/>
        <bgColor rgb="FF0077C0"/>
      </patternFill>
    </fill>
    <fill>
      <patternFill patternType="solid">
        <fgColor rgb="FFFCB514"/>
        <bgColor rgb="FFFCB514"/>
      </patternFill>
    </fill>
    <fill>
      <patternFill patternType="solid">
        <fgColor rgb="FF125740"/>
        <bgColor rgb="FF125740"/>
      </patternFill>
    </fill>
    <fill>
      <patternFill patternType="solid">
        <fgColor rgb="FFE03A3E"/>
        <bgColor rgb="FFE03A3E"/>
      </patternFill>
    </fill>
    <fill>
      <patternFill patternType="solid">
        <fgColor rgb="FF002654"/>
        <bgColor rgb="FF002654"/>
      </patternFill>
    </fill>
    <fill>
      <patternFill patternType="solid">
        <fgColor rgb="FFFFC20E"/>
        <bgColor rgb="FFFFC20E"/>
      </patternFill>
    </fill>
    <fill>
      <patternFill patternType="solid">
        <fgColor rgb="FF0080C6"/>
        <bgColor rgb="FF0080C6"/>
      </patternFill>
    </fill>
    <fill>
      <patternFill patternType="solid">
        <fgColor rgb="FF002A5E"/>
        <bgColor rgb="FF002A5E"/>
      </patternFill>
    </fill>
    <fill>
      <patternFill patternType="solid">
        <fgColor rgb="FFA5ACAF"/>
        <bgColor rgb="FFA5ACAF"/>
      </patternFill>
    </fill>
    <fill>
      <patternFill patternType="solid">
        <fgColor rgb="FFFB4F14"/>
        <bgColor rgb="FFFB4F14"/>
      </patternFill>
    </fill>
    <fill>
      <patternFill patternType="solid">
        <fgColor rgb="FFFFB612"/>
        <bgColor rgb="FFFFB612"/>
      </patternFill>
    </fill>
    <fill>
      <patternFill patternType="solid">
        <fgColor rgb="FF101820"/>
        <bgColor rgb="FF101820"/>
      </patternFill>
    </fill>
    <fill>
      <patternFill patternType="solid">
        <fgColor rgb="FF9E7C0C"/>
        <bgColor rgb="FF9E7C0C"/>
      </patternFill>
    </fill>
    <fill>
      <patternFill patternType="solid">
        <fgColor rgb="FF241773"/>
        <bgColor rgb="FF241773"/>
      </patternFill>
    </fill>
    <fill>
      <patternFill patternType="solid">
        <fgColor rgb="FFFF3C00"/>
        <bgColor rgb="FFFF3C00"/>
      </patternFill>
    </fill>
    <fill>
      <patternFill patternType="solid">
        <fgColor rgb="FF311D00"/>
        <bgColor rgb="FF311D00"/>
      </patternFill>
    </fill>
    <fill>
      <patternFill patternType="solid">
        <fgColor rgb="FF006778"/>
        <bgColor rgb="FF006778"/>
      </patternFill>
    </fill>
    <fill>
      <patternFill patternType="solid">
        <fgColor rgb="FFD7A22A"/>
        <bgColor rgb="FFD7A22A"/>
      </patternFill>
    </fill>
    <fill>
      <patternFill patternType="solid">
        <fgColor rgb="FF418FDE"/>
        <bgColor rgb="FF418FDE"/>
      </patternFill>
    </fill>
    <fill>
      <patternFill patternType="solid">
        <fgColor rgb="FF002C5F"/>
        <bgColor rgb="FF002C5F"/>
      </patternFill>
    </fill>
    <fill>
      <patternFill patternType="solid">
        <fgColor rgb="FF03202F"/>
        <bgColor rgb="FF03202F"/>
      </patternFill>
    </fill>
    <fill>
      <patternFill patternType="solid">
        <fgColor rgb="FF1A5E65"/>
        <bgColor rgb="FF1A5E65"/>
      </patternFill>
    </fill>
    <fill>
      <patternFill patternType="solid">
        <fgColor rgb="FF004C54"/>
        <bgColor rgb="FF004C54"/>
      </patternFill>
    </fill>
    <fill>
      <patternFill patternType="solid">
        <fgColor rgb="FFACC0C6"/>
        <bgColor rgb="FFACC0C6"/>
      </patternFill>
    </fill>
    <fill>
      <patternFill patternType="solid">
        <fgColor rgb="FF869397"/>
        <bgColor rgb="FF869397"/>
      </patternFill>
    </fill>
    <fill>
      <patternFill patternType="solid">
        <fgColor rgb="FF003594"/>
        <bgColor rgb="FF003594"/>
      </patternFill>
    </fill>
    <fill>
      <patternFill patternType="solid">
        <fgColor rgb="FF773141"/>
        <bgColor rgb="FF773141"/>
      </patternFill>
    </fill>
    <fill>
      <patternFill patternType="solid">
        <fgColor rgb="FF0B2265"/>
        <bgColor rgb="FF0B2265"/>
      </patternFill>
    </fill>
    <fill>
      <patternFill patternType="solid">
        <fgColor rgb="FF866D4B"/>
        <bgColor rgb="FF866D4B"/>
      </patternFill>
    </fill>
    <fill>
      <patternFill patternType="solid">
        <fgColor rgb="FF69BE28"/>
        <bgColor rgb="FF69BE28"/>
      </patternFill>
    </fill>
    <fill>
      <patternFill patternType="solid">
        <fgColor rgb="FF97233F"/>
        <bgColor rgb="FF97233F"/>
      </patternFill>
    </fill>
    <fill>
      <patternFill patternType="solid">
        <fgColor rgb="FFB3995D"/>
        <bgColor rgb="FFB3995D"/>
      </patternFill>
    </fill>
    <fill>
      <patternFill patternType="solid">
        <fgColor rgb="FFAA0000"/>
        <bgColor rgb="FFAA0000"/>
      </patternFill>
    </fill>
    <fill>
      <patternFill patternType="solid">
        <fgColor rgb="FFFFC62F"/>
        <bgColor rgb="FFFFC62F"/>
      </patternFill>
    </fill>
    <fill>
      <patternFill patternType="solid">
        <fgColor rgb="FF4F2683"/>
        <bgColor rgb="FF4F2683"/>
      </patternFill>
    </fill>
    <fill>
      <patternFill patternType="solid">
        <fgColor rgb="FF0076B6"/>
        <bgColor rgb="FF0076B6"/>
      </patternFill>
    </fill>
    <fill>
      <patternFill patternType="solid">
        <fgColor rgb="FF203731"/>
        <bgColor rgb="FF203731"/>
      </patternFill>
    </fill>
    <fill>
      <patternFill patternType="solid">
        <fgColor rgb="FFC83803"/>
        <bgColor rgb="FFC83803"/>
      </patternFill>
    </fill>
    <fill>
      <patternFill patternType="solid">
        <fgColor rgb="FF0B162A"/>
        <bgColor rgb="FF0B162A"/>
      </patternFill>
    </fill>
    <fill>
      <patternFill patternType="solid">
        <fgColor rgb="FFD3BC8D"/>
        <bgColor rgb="FFD3BC8D"/>
      </patternFill>
    </fill>
    <fill>
      <patternFill patternType="solid">
        <fgColor rgb="FF0085CA"/>
        <bgColor rgb="FF0085CA"/>
      </patternFill>
    </fill>
    <fill>
      <patternFill patternType="solid">
        <fgColor rgb="FFBFC0BF"/>
        <bgColor rgb="FFBFC0BF"/>
      </patternFill>
    </fill>
    <fill>
      <patternFill patternType="solid">
        <fgColor rgb="FFD50A0A"/>
        <bgColor rgb="FFD50A0A"/>
      </patternFill>
    </fill>
    <fill>
      <patternFill patternType="solid">
        <fgColor rgb="FFFF7900"/>
        <bgColor rgb="FFFF7900"/>
      </patternFill>
    </fill>
    <fill>
      <patternFill patternType="solid">
        <fgColor rgb="FF0A0A08"/>
        <bgColor rgb="FF0A0A08"/>
      </patternFill>
    </fill>
    <fill>
      <patternFill patternType="solid">
        <fgColor rgb="FF007AC1"/>
        <bgColor rgb="FF007AC1"/>
      </patternFill>
    </fill>
    <fill>
      <patternFill patternType="solid">
        <fgColor rgb="FFCFC493"/>
        <bgColor rgb="FFCFC493"/>
      </patternFill>
    </fill>
    <fill>
      <patternFill patternType="solid">
        <fgColor rgb="FFEF3B24"/>
        <bgColor rgb="FFEF3B24"/>
      </patternFill>
    </fill>
    <fill>
      <patternFill patternType="solid">
        <fgColor rgb="FFF74902"/>
        <bgColor rgb="FFF74902"/>
      </patternFill>
    </fill>
    <fill>
      <patternFill patternType="solid">
        <fgColor rgb="FFCE1126"/>
        <bgColor rgb="FFCE1126"/>
      </patternFill>
    </fill>
    <fill>
      <patternFill patternType="solid">
        <fgColor rgb="FF78BE20"/>
        <bgColor rgb="FF78BE20"/>
      </patternFill>
    </fill>
    <fill>
      <patternFill patternType="solid">
        <fgColor rgb="FFF47B1F"/>
        <bgColor rgb="FFF47B1F"/>
      </patternFill>
    </fill>
    <fill>
      <patternFill patternType="solid">
        <fgColor rgb="FFA4A9AD"/>
        <bgColor rgb="FFA4A9AD"/>
      </patternFill>
    </fill>
    <fill>
      <patternFill patternType="solid">
        <fgColor rgb="FF236192"/>
        <bgColor rgb="FF236192"/>
      </patternFill>
    </fill>
    <fill>
      <patternFill patternType="solid">
        <fgColor rgb="FFCC0000"/>
        <bgColor rgb="FFCC0000"/>
      </patternFill>
    </fill>
    <fill>
      <patternFill patternType="solid">
        <fgColor rgb="FFA6192E"/>
        <bgColor rgb="FFA6192E"/>
      </patternFill>
    </fill>
    <fill>
      <patternFill patternType="solid">
        <fgColor rgb="FFFDB927"/>
        <bgColor rgb="FFFDB927"/>
      </patternFill>
    </fill>
    <fill>
      <patternFill patternType="solid">
        <fgColor rgb="FFDC4405"/>
        <bgColor rgb="FFDC4405"/>
      </patternFill>
    </fill>
    <fill>
      <patternFill patternType="solid">
        <fgColor rgb="FF1D428A"/>
        <bgColor rgb="FF1D428A"/>
      </patternFill>
    </fill>
    <fill>
      <patternFill patternType="solid">
        <fgColor rgb="FFF47D30"/>
        <bgColor rgb="FFF47D30"/>
      </patternFill>
    </fill>
    <fill>
      <patternFill patternType="solid">
        <fgColor rgb="FFCED9E5"/>
        <bgColor rgb="FFCED9E5"/>
      </patternFill>
    </fill>
    <fill>
      <patternFill patternType="solid">
        <fgColor rgb="FF8A8D8F"/>
        <bgColor rgb="FF8A8D8F"/>
      </patternFill>
    </fill>
    <fill>
      <patternFill patternType="solid">
        <fgColor rgb="FF6ECEB2"/>
        <bgColor rgb="FF6ECEB2"/>
      </patternFill>
    </fill>
    <fill>
      <patternFill patternType="solid">
        <fgColor rgb="FFFF671F"/>
        <bgColor rgb="FFFF671F"/>
      </patternFill>
    </fill>
    <fill>
      <patternFill patternType="solid">
        <fgColor rgb="FF003DA5"/>
        <bgColor rgb="FF003DA5"/>
      </patternFill>
    </fill>
    <fill>
      <patternFill patternType="solid">
        <fgColor rgb="FFFFCD00"/>
        <bgColor rgb="FFFFCD00"/>
      </patternFill>
    </fill>
    <fill>
      <patternFill patternType="solid">
        <fgColor rgb="FF702F8A"/>
        <bgColor rgb="FF702F8A"/>
      </patternFill>
    </fill>
    <fill>
      <patternFill patternType="solid">
        <fgColor rgb="FFFFC72C"/>
        <bgColor rgb="FFFFC72C"/>
      </patternFill>
    </fill>
    <fill>
      <patternFill patternType="solid">
        <fgColor rgb="FF00A9E0"/>
        <bgColor rgb="FF00A9E0"/>
      </patternFill>
    </fill>
    <fill>
      <patternFill patternType="solid">
        <fgColor rgb="FFCB6015"/>
        <bgColor rgb="FFCB6015"/>
      </patternFill>
    </fill>
    <fill>
      <patternFill patternType="solid">
        <fgColor rgb="FFB1B3B3"/>
        <bgColor rgb="FFB1B3B3"/>
      </patternFill>
    </fill>
    <fill>
      <patternFill patternType="solid">
        <fgColor rgb="FF201747"/>
        <bgColor rgb="FF201747"/>
      </patternFill>
    </fill>
    <fill>
      <patternFill patternType="solid">
        <fgColor rgb="FFFBE122"/>
        <bgColor rgb="FFFBE122"/>
      </patternFill>
    </fill>
    <fill>
      <patternFill patternType="solid">
        <fgColor rgb="FF2C5234"/>
        <bgColor rgb="FF2C5234"/>
      </patternFill>
    </fill>
    <fill>
      <patternFill patternType="solid">
        <fgColor rgb="FFC4D600"/>
        <bgColor rgb="FFC4D600"/>
      </patternFill>
    </fill>
    <fill>
      <patternFill patternType="solid">
        <fgColor rgb="FF9EA2A2"/>
        <bgColor rgb="FF9EA2A2"/>
      </patternFill>
    </fill>
    <fill>
      <patternFill patternType="solid">
        <fgColor rgb="FFBA0C2F"/>
        <bgColor rgb="FFBA0C2F"/>
      </patternFill>
    </fill>
    <fill>
      <patternFill patternType="solid">
        <fgColor rgb="FF85714D"/>
        <bgColor rgb="FF85714D"/>
      </patternFill>
    </fill>
    <fill>
      <patternFill patternType="solid">
        <fgColor rgb="FF005EB9"/>
        <bgColor rgb="FF005EB9"/>
      </patternFill>
    </fill>
    <fill>
      <patternFill patternType="solid">
        <fgColor rgb="FF2FB8E6"/>
        <bgColor rgb="FF2FB8E6"/>
      </patternFill>
    </fill>
    <fill>
      <patternFill patternType="solid">
        <fgColor rgb="FF161C45"/>
        <bgColor rgb="FF161C45"/>
      </patternFill>
    </fill>
    <fill>
      <patternFill patternType="solid">
        <fgColor rgb="FF017056"/>
        <bgColor rgb="FF017056"/>
      </patternFill>
    </fill>
    <fill>
      <patternFill patternType="solid">
        <fgColor rgb="FFFCD414"/>
        <bgColor rgb="FFFCD414"/>
      </patternFill>
    </fill>
    <fill>
      <patternFill patternType="solid">
        <fgColor rgb="FFB18906"/>
        <bgColor rgb="FFB18906"/>
      </patternFill>
    </fill>
    <fill>
      <patternFill patternType="solid">
        <fgColor rgb="FFC02427"/>
        <bgColor rgb="FFC02427"/>
      </patternFill>
    </fill>
    <fill>
      <patternFill patternType="solid">
        <fgColor rgb="FF0F0708"/>
        <bgColor rgb="FF0F0708"/>
      </patternFill>
    </fill>
    <fill>
      <patternFill patternType="solid">
        <fgColor rgb="FF26282A"/>
        <bgColor rgb="FF26282A"/>
      </patternFill>
    </fill>
    <fill>
      <patternFill patternType="solid">
        <fgColor rgb="FFEEB211"/>
        <bgColor rgb="FFEEB211"/>
      </patternFill>
    </fill>
    <fill>
      <patternFill patternType="solid">
        <fgColor rgb="FF00539B"/>
        <bgColor rgb="FF00539B"/>
      </patternFill>
    </fill>
    <fill>
      <patternFill patternType="solid">
        <fgColor rgb="FF552583"/>
        <bgColor rgb="FF552583"/>
      </patternFill>
    </fill>
    <fill>
      <patternFill patternType="solid">
        <fgColor rgb="FF0038A8"/>
        <bgColor rgb="FF0038A8"/>
      </patternFill>
    </fill>
    <fill>
      <patternFill patternType="solid">
        <fgColor rgb="FFAC162C"/>
        <bgColor rgb="FFAC162C"/>
      </patternFill>
    </fill>
    <fill>
      <patternFill patternType="solid">
        <fgColor rgb="FF004C97"/>
        <bgColor rgb="FF004C97"/>
      </patternFill>
    </fill>
    <fill>
      <patternFill patternType="solid">
        <fgColor rgb="FF154734"/>
        <bgColor rgb="FF154734"/>
      </patternFill>
    </fill>
    <fill>
      <patternFill patternType="solid">
        <fgColor rgb="FF002F87"/>
        <bgColor rgb="FF002F87"/>
      </patternFill>
    </fill>
    <fill>
      <patternFill patternType="solid">
        <fgColor rgb="FF006847"/>
        <bgColor rgb="FF006847"/>
      </patternFill>
    </fill>
    <fill>
      <patternFill patternType="solid">
        <fgColor rgb="FF8F8F8C"/>
        <bgColor rgb="FF8F8F8C"/>
      </patternFill>
    </fill>
    <fill>
      <patternFill patternType="solid">
        <fgColor rgb="FF111111"/>
        <bgColor rgb="FF111111"/>
      </patternFill>
    </fill>
    <fill>
      <patternFill patternType="solid">
        <fgColor rgb="FFCF0A2C"/>
        <bgColor rgb="FFCF0A2C"/>
      </patternFill>
    </fill>
    <fill>
      <patternFill patternType="solid">
        <fgColor rgb="FF00833E"/>
        <bgColor rgb="FF00833E"/>
      </patternFill>
    </fill>
    <fill>
      <patternFill patternType="solid">
        <fgColor rgb="FFB4975A"/>
        <bgColor rgb="FFB4975A"/>
      </patternFill>
    </fill>
    <fill>
      <patternFill patternType="solid">
        <fgColor rgb="FF333F42"/>
        <bgColor rgb="FF333F42"/>
      </patternFill>
    </fill>
    <fill>
      <patternFill patternType="solid">
        <fgColor rgb="FFF47A38"/>
        <bgColor rgb="FFF47A38"/>
      </patternFill>
    </fill>
    <fill>
      <patternFill patternType="solid">
        <fgColor rgb="FFB09862"/>
        <bgColor rgb="FFB09862"/>
      </patternFill>
    </fill>
    <fill>
      <patternFill patternType="solid">
        <fgColor rgb="FF010101"/>
        <bgColor rgb="FF010101"/>
      </patternFill>
    </fill>
    <fill>
      <patternFill patternType="solid">
        <fgColor rgb="FF006D75"/>
        <bgColor rgb="FF006D75"/>
      </patternFill>
    </fill>
    <fill>
      <patternFill patternType="solid">
        <fgColor rgb="FFEA7200"/>
        <bgColor rgb="FFEA7200"/>
      </patternFill>
    </fill>
    <fill>
      <patternFill patternType="solid">
        <fgColor rgb="FFF1BE48"/>
        <bgColor rgb="FFF1BE48"/>
      </patternFill>
    </fill>
    <fill>
      <patternFill patternType="solid">
        <fgColor rgb="FFFF4C00"/>
        <bgColor rgb="FFFF4C00"/>
      </patternFill>
    </fill>
    <fill>
      <patternFill patternType="solid">
        <fgColor rgb="FF00843D"/>
        <bgColor rgb="FF00843D"/>
      </patternFill>
    </fill>
    <fill>
      <patternFill patternType="solid">
        <fgColor rgb="FF001F5B"/>
        <bgColor rgb="FF001F5B"/>
      </patternFill>
    </fill>
    <fill>
      <patternFill patternType="solid">
        <fgColor rgb="FF071C2C"/>
        <bgColor rgb="FF071C2C"/>
      </patternFill>
    </fill>
    <fill>
      <patternFill patternType="solid">
        <fgColor rgb="FF983C47"/>
        <bgColor rgb="FF983C47"/>
      </patternFill>
    </fill>
    <fill>
      <patternFill patternType="solid">
        <fgColor rgb="FF8C2633"/>
        <bgColor rgb="FF8C2633"/>
      </patternFill>
    </fill>
    <fill>
      <patternFill patternType="solid">
        <fgColor rgb="FFE2D6B5"/>
        <bgColor rgb="FFE2D6B5"/>
      </patternFill>
    </fill>
    <fill>
      <patternFill patternType="solid">
        <fgColor rgb="FFEC3B42"/>
        <bgColor rgb="FFEC3B42"/>
      </patternFill>
    </fill>
    <fill>
      <patternFill patternType="solid">
        <fgColor rgb="FF0053A2"/>
        <bgColor rgb="FF0053A2"/>
      </patternFill>
    </fill>
    <fill>
      <patternFill patternType="solid">
        <fgColor rgb="FFE21D13"/>
        <bgColor rgb="FFE21D13"/>
      </patternFill>
    </fill>
    <fill>
      <patternFill patternType="solid">
        <fgColor rgb="FF00173E"/>
        <bgColor rgb="FF00173E"/>
      </patternFill>
    </fill>
    <fill>
      <patternFill patternType="solid">
        <fgColor rgb="FFAE9357"/>
        <bgColor rgb="FFAE9357"/>
      </patternFill>
    </fill>
    <fill>
      <patternFill patternType="solid">
        <fgColor rgb="FF006747"/>
        <bgColor rgb="FF006747"/>
      </patternFill>
    </fill>
    <fill>
      <patternFill patternType="solid">
        <fgColor rgb="FF9D2235"/>
        <bgColor rgb="FF9D2235"/>
      </patternFill>
    </fill>
    <fill>
      <patternFill patternType="solid">
        <fgColor rgb="FF6A3F96"/>
        <bgColor rgb="FF6A3F96"/>
      </patternFill>
    </fill>
    <fill>
      <patternFill patternType="solid">
        <fgColor rgb="FF592A8A"/>
        <bgColor rgb="FF592A8A"/>
      </patternFill>
    </fill>
    <fill>
      <patternFill patternType="solid">
        <fgColor rgb="FFFDC82F"/>
        <bgColor rgb="FFFDC82F"/>
      </patternFill>
    </fill>
    <fill>
      <patternFill patternType="solid">
        <fgColor rgb="FFE00122"/>
        <bgColor rgb="FFE00122"/>
      </patternFill>
    </fill>
    <fill>
      <patternFill patternType="solid">
        <fgColor rgb="FF7C878E"/>
        <bgColor rgb="FF7C878E"/>
      </patternFill>
    </fill>
    <fill>
      <patternFill patternType="solid">
        <fgColor rgb="FF00032F"/>
        <bgColor rgb="FF00032F"/>
      </patternFill>
    </fill>
    <fill>
      <patternFill patternType="solid">
        <fgColor rgb="FFE4002B"/>
        <bgColor rgb="FFE4002B"/>
      </patternFill>
    </fill>
    <fill>
      <patternFill patternType="solid">
        <fgColor rgb="FF33599F"/>
        <bgColor rgb="FF33599F"/>
      </patternFill>
    </fill>
    <fill>
      <patternFill patternType="solid">
        <fgColor rgb="FF898D8D"/>
        <bgColor rgb="FF898D8D"/>
      </patternFill>
    </fill>
    <fill>
      <patternFill patternType="solid">
        <fgColor rgb="FF76232F"/>
        <bgColor rgb="FF76232F"/>
      </patternFill>
    </fill>
    <fill>
      <patternFill patternType="solid">
        <fgColor rgb="FFB2B4B2"/>
        <bgColor rgb="FFB2B4B2"/>
      </patternFill>
    </fill>
    <fill>
      <patternFill patternType="solid">
        <fgColor rgb="FFC5B783"/>
        <bgColor rgb="FFC5B783"/>
      </patternFill>
    </fill>
    <fill>
      <patternFill patternType="solid">
        <fgColor rgb="FF00205B"/>
        <bgColor rgb="FF00205B"/>
      </patternFill>
    </fill>
    <fill>
      <patternFill patternType="solid">
        <fgColor rgb="FFC81D37"/>
        <bgColor rgb="FFC81D37"/>
      </patternFill>
    </fill>
    <fill>
      <patternFill patternType="solid">
        <fgColor rgb="FF2A4B9E"/>
        <bgColor rgb="FF2A4B9E"/>
      </patternFill>
    </fill>
    <fill>
      <patternFill patternType="solid">
        <fgColor rgb="FF43B02A"/>
        <bgColor rgb="FF43B02A"/>
      </patternFill>
    </fill>
    <fill>
      <patternFill patternType="solid">
        <fgColor rgb="FF461660"/>
        <bgColor rgb="FF461660"/>
      </patternFill>
    </fill>
    <fill>
      <patternFill patternType="solid">
        <fgColor rgb="FF003FA6"/>
        <bgColor rgb="FF003FA6"/>
      </patternFill>
    </fill>
    <fill>
      <patternFill patternType="solid">
        <fgColor rgb="FF6B428E"/>
        <bgColor rgb="FF6B428E"/>
      </patternFill>
    </fill>
    <fill>
      <patternFill patternType="solid">
        <fgColor rgb="FFF56600"/>
        <bgColor rgb="FFF56600"/>
      </patternFill>
    </fill>
    <fill>
      <patternFill patternType="solid">
        <fgColor rgb="FF990000"/>
        <bgColor rgb="FF990000"/>
      </patternFill>
    </fill>
    <fill>
      <patternFill patternType="solid">
        <fgColor rgb="FF522D80"/>
        <bgColor rgb="FF522D80"/>
      </patternFill>
    </fill>
    <fill>
      <patternFill patternType="solid">
        <fgColor rgb="FFA67F31"/>
        <bgColor rgb="FFA67F31"/>
      </patternFill>
    </fill>
    <fill>
      <patternFill patternType="solid">
        <fgColor rgb="FFBC9B6A"/>
        <bgColor rgb="FFBC9B6A"/>
      </patternFill>
    </fill>
    <fill>
      <patternFill patternType="solid">
        <fgColor rgb="FFAD0000"/>
        <bgColor rgb="FFAD0000"/>
      </patternFill>
    </fill>
    <fill>
      <patternFill patternType="solid">
        <fgColor rgb="FFFDB913"/>
        <bgColor rgb="FFFDB913"/>
      </patternFill>
    </fill>
    <fill>
      <patternFill patternType="solid">
        <fgColor rgb="FFCEB888"/>
        <bgColor rgb="FFCEB888"/>
      </patternFill>
    </fill>
    <fill>
      <patternFill patternType="solid">
        <fgColor rgb="FF782F40"/>
        <bgColor rgb="FF782F40"/>
      </patternFill>
    </fill>
    <fill>
      <patternFill patternType="solid">
        <fgColor rgb="FFD44500"/>
        <bgColor rgb="FFD44500"/>
      </patternFill>
    </fill>
    <fill>
      <patternFill patternType="solid">
        <fgColor rgb="FF3E3D3C"/>
        <bgColor rgb="FF3E3D3C"/>
      </patternFill>
    </fill>
    <fill>
      <patternFill patternType="solid">
        <fgColor rgb="FFE7EAEB"/>
        <bgColor rgb="FFE7EAEB"/>
      </patternFill>
    </fill>
    <fill>
      <patternFill patternType="solid">
        <fgColor rgb="FFF47321"/>
        <bgColor rgb="FFF47321"/>
      </patternFill>
    </fill>
    <fill>
      <patternFill patternType="solid">
        <fgColor rgb="FF005030"/>
        <bgColor rgb="FF005030"/>
      </patternFill>
    </fill>
    <fill>
      <patternFill patternType="solid">
        <fgColor rgb="FFCF4420"/>
        <bgColor rgb="FFCF4420"/>
      </patternFill>
    </fill>
    <fill>
      <patternFill patternType="solid">
        <fgColor rgb="FF630031"/>
        <bgColor rgb="FF630031"/>
      </patternFill>
    </fill>
    <fill>
      <patternFill patternType="solid">
        <fgColor rgb="FFB3A369"/>
        <bgColor rgb="FFB3A369"/>
      </patternFill>
    </fill>
    <fill>
      <patternFill patternType="solid">
        <fgColor rgb="FF003057"/>
        <bgColor rgb="FF003057"/>
      </patternFill>
    </fill>
    <fill>
      <patternFill patternType="solid">
        <fgColor rgb="FFA28D5B"/>
        <bgColor rgb="FFA28D5B"/>
      </patternFill>
    </fill>
    <fill>
      <patternFill patternType="solid">
        <fgColor rgb="FFCDB87D"/>
        <bgColor rgb="FFCDB87D"/>
      </patternFill>
    </fill>
    <fill>
      <patternFill patternType="solid">
        <fgColor rgb="FF1C2957"/>
        <bgColor rgb="FF1C2957"/>
      </patternFill>
    </fill>
    <fill>
      <patternFill patternType="solid">
        <fgColor rgb="FFF84C1E"/>
        <bgColor rgb="FFF84C1E"/>
      </patternFill>
    </fill>
    <fill>
      <patternFill patternType="solid">
        <fgColor rgb="FF232D4B"/>
        <bgColor rgb="FF232D4B"/>
      </patternFill>
    </fill>
    <fill>
      <patternFill patternType="solid">
        <fgColor rgb="FF395EB6"/>
        <bgColor rgb="FF395EB6"/>
      </patternFill>
    </fill>
    <fill>
      <patternFill patternType="solid">
        <fgColor rgb="FF0736A4"/>
        <bgColor rgb="FF0736A4"/>
      </patternFill>
    </fill>
    <fill>
      <patternFill patternType="solid">
        <fgColor rgb="FF7BAFD4"/>
        <bgColor rgb="FF7BAFD4"/>
      </patternFill>
    </fill>
    <fill>
      <patternFill patternType="solid">
        <fgColor rgb="FF13294B"/>
        <bgColor rgb="FF13294B"/>
      </patternFill>
    </fill>
    <fill>
      <patternFill patternType="solid">
        <fgColor rgb="FFC5082C"/>
        <bgColor rgb="FFC5082C"/>
      </patternFill>
    </fill>
    <fill>
      <patternFill patternType="solid">
        <fgColor rgb="FF445560"/>
        <bgColor rgb="FF445560"/>
      </patternFill>
    </fill>
    <fill>
      <patternFill patternType="solid">
        <fgColor rgb="FF841617"/>
        <bgColor rgb="FF841617"/>
      </patternFill>
    </fill>
    <fill>
      <patternFill patternType="solid">
        <fgColor rgb="FFFDF9D8"/>
        <bgColor rgb="FFFDF9D8"/>
      </patternFill>
    </fill>
    <fill>
      <patternFill patternType="solid">
        <fgColor rgb="FF5F3086"/>
        <bgColor rgb="FF5F3086"/>
      </patternFill>
    </fill>
    <fill>
      <patternFill patternType="solid">
        <fgColor rgb="FF4D1979"/>
        <bgColor rgb="FF4D1979"/>
      </patternFill>
    </fill>
    <fill>
      <patternFill patternType="solid">
        <fgColor rgb="FFA3A9AC"/>
        <bgColor rgb="FFA3A9AC"/>
      </patternFill>
    </fill>
    <fill>
      <patternFill patternType="solid">
        <fgColor rgb="FFFF7300"/>
        <bgColor rgb="FFFF7300"/>
      </patternFill>
    </fill>
    <fill>
      <patternFill patternType="solid">
        <fgColor rgb="FFFF9900"/>
        <bgColor rgb="FFFF9900"/>
      </patternFill>
    </fill>
    <fill>
      <patternFill patternType="solid">
        <fgColor rgb="FFBF5700"/>
        <bgColor rgb="FFBF5700"/>
      </patternFill>
    </fill>
    <fill>
      <patternFill patternType="solid">
        <fgColor rgb="FF333F48"/>
        <bgColor rgb="FF333F48"/>
      </patternFill>
    </fill>
    <fill>
      <patternFill patternType="solid">
        <fgColor rgb="FF002855"/>
        <bgColor rgb="FF002855"/>
      </patternFill>
    </fill>
    <fill>
      <patternFill patternType="solid">
        <fgColor rgb="FF623E94"/>
        <bgColor rgb="FF623E94"/>
      </patternFill>
    </fill>
    <fill>
      <patternFill patternType="solid">
        <fgColor rgb="FF512888"/>
        <bgColor rgb="FF512888"/>
      </patternFill>
    </fill>
    <fill>
      <patternFill patternType="solid">
        <fgColor rgb="FFD1D1D1"/>
        <bgColor rgb="FFD1D1D1"/>
      </patternFill>
    </fill>
    <fill>
      <patternFill patternType="solid">
        <fgColor rgb="FFC00000"/>
        <bgColor rgb="FFC00000"/>
      </patternFill>
    </fill>
    <fill>
      <patternFill patternType="solid">
        <fgColor rgb="FFFECB00"/>
        <bgColor rgb="FFFECB00"/>
      </patternFill>
    </fill>
    <fill>
      <patternFill patternType="solid">
        <fgColor rgb="FF003015"/>
        <bgColor rgb="FF003015"/>
      </patternFill>
    </fill>
    <fill>
      <patternFill patternType="solid">
        <fgColor rgb="FF0051BA"/>
        <bgColor rgb="FF0051BA"/>
      </patternFill>
    </fill>
    <fill>
      <patternFill patternType="solid">
        <fgColor rgb="FFE8000D"/>
        <bgColor rgb="FFE8000D"/>
      </patternFill>
    </fill>
    <fill>
      <patternFill patternType="solid">
        <fgColor rgb="FFFFC82D"/>
        <bgColor rgb="FFFFC82D"/>
      </patternFill>
    </fill>
    <fill>
      <patternFill patternType="solid">
        <fgColor rgb="FF33517B"/>
        <bgColor rgb="FF33517B"/>
      </patternFill>
    </fill>
    <fill>
      <patternFill patternType="solid">
        <fgColor rgb="FF00255A"/>
        <bgColor rgb="FF00255A"/>
      </patternFill>
    </fill>
    <fill>
      <patternFill patternType="solid">
        <fgColor rgb="FFBB0000"/>
        <bgColor rgb="FFBB0000"/>
      </patternFill>
    </fill>
    <fill>
      <patternFill patternType="solid">
        <fgColor rgb="FF666666"/>
        <bgColor rgb="FF666666"/>
      </patternFill>
    </fill>
    <fill>
      <patternFill patternType="solid">
        <fgColor rgb="FF96BEE6"/>
        <bgColor rgb="FF96BEE6"/>
      </patternFill>
    </fill>
    <fill>
      <patternFill patternType="solid">
        <fgColor rgb="FF093162"/>
        <bgColor rgb="FF093162"/>
      </patternFill>
    </fill>
    <fill>
      <patternFill patternType="solid">
        <fgColor rgb="FF2F584F"/>
        <bgColor rgb="FF2F584F"/>
      </patternFill>
    </fill>
    <fill>
      <patternFill patternType="solid">
        <fgColor rgb="FF18453B"/>
        <bgColor rgb="FF18453B"/>
      </patternFill>
    </fill>
    <fill>
      <patternFill patternType="solid">
        <fgColor rgb="FFFFCB05"/>
        <bgColor rgb="FFFFCB05"/>
      </patternFill>
    </fill>
    <fill>
      <patternFill patternType="solid">
        <fgColor rgb="FF00274C"/>
        <bgColor rgb="FF00274C"/>
      </patternFill>
    </fill>
    <fill>
      <patternFill patternType="solid">
        <fgColor rgb="FFCC0033"/>
        <bgColor rgb="FFCC0033"/>
      </patternFill>
    </fill>
    <fill>
      <patternFill patternType="solid">
        <fgColor rgb="FF5F6A72"/>
        <bgColor rgb="FF5F6A72"/>
      </patternFill>
    </fill>
    <fill>
      <patternFill patternType="solid">
        <fgColor rgb="FFFFD520"/>
        <bgColor rgb="FFFFD520"/>
      </patternFill>
    </fill>
    <fill>
      <patternFill patternType="solid">
        <fgColor rgb="FFEEEDEB"/>
        <bgColor rgb="FFEEEDEB"/>
      </patternFill>
    </fill>
    <fill>
      <patternFill patternType="solid">
        <fgColor rgb="FFC5050C"/>
        <bgColor rgb="FFC5050C"/>
      </patternFill>
    </fill>
    <fill>
      <patternFill patternType="solid">
        <fgColor rgb="FF9B0000"/>
        <bgColor rgb="FF9B0000"/>
      </patternFill>
    </fill>
    <fill>
      <patternFill patternType="solid">
        <fgColor rgb="FF603F90"/>
        <bgColor rgb="FF603F90"/>
      </patternFill>
    </fill>
    <fill>
      <patternFill patternType="solid">
        <fgColor rgb="FF4E2A84"/>
        <bgColor rgb="FF4E2A84"/>
      </patternFill>
    </fill>
    <fill>
      <patternFill patternType="solid">
        <fgColor rgb="FFE41C38"/>
        <bgColor rgb="FFE41C38"/>
      </patternFill>
    </fill>
    <fill>
      <patternFill patternType="solid">
        <fgColor rgb="FFFFCC33"/>
        <bgColor rgb="FFFFCC33"/>
      </patternFill>
    </fill>
    <fill>
      <patternFill patternType="solid">
        <fgColor rgb="FF7A0019"/>
        <bgColor rgb="FF7A0019"/>
      </patternFill>
    </fill>
    <fill>
      <patternFill patternType="solid">
        <fgColor rgb="FFE84A27"/>
        <bgColor rgb="FFE84A27"/>
      </patternFill>
    </fill>
    <fill>
      <patternFill patternType="solid">
        <fgColor rgb="FFFA0F2E"/>
        <bgColor rgb="FFFA0F2E"/>
      </patternFill>
    </fill>
    <fill>
      <patternFill patternType="solid">
        <fgColor rgb="FF063567"/>
        <bgColor rgb="FF063567"/>
      </patternFill>
    </fill>
    <fill>
      <patternFill patternType="solid">
        <fgColor rgb="FF003366"/>
        <bgColor rgb="FF003366"/>
      </patternFill>
    </fill>
    <fill>
      <patternFill patternType="solid">
        <fgColor rgb="FFB6862C"/>
        <bgColor rgb="FFB6862C"/>
      </patternFill>
    </fill>
    <fill>
      <patternFill patternType="solid">
        <fgColor rgb="FF081E3F"/>
        <bgColor rgb="FF081E3F"/>
      </patternFill>
    </fill>
    <fill>
      <patternFill patternType="solid">
        <fgColor rgb="FF00B140"/>
        <bgColor rgb="FF00B140"/>
      </patternFill>
    </fill>
    <fill>
      <patternFill patternType="solid">
        <fgColor rgb="FF1E1E1E"/>
        <bgColor rgb="FF1E1E1E"/>
      </patternFill>
    </fill>
    <fill>
      <patternFill patternType="solid">
        <fgColor rgb="FFA2A4A3"/>
        <bgColor rgb="FFA2A4A3"/>
      </patternFill>
    </fill>
    <fill>
      <patternFill patternType="solid">
        <fgColor rgb="FF0066CC"/>
        <bgColor rgb="FF0066CC"/>
      </patternFill>
    </fill>
    <fill>
      <patternFill patternType="solid">
        <fgColor rgb="FF69B3E7"/>
        <bgColor rgb="FF69B3E7"/>
      </patternFill>
    </fill>
    <fill>
      <patternFill patternType="solid">
        <fgColor rgb="FF92C1E9"/>
        <bgColor rgb="FF92C1E9"/>
      </patternFill>
    </fill>
    <fill>
      <patternFill patternType="solid">
        <fgColor rgb="FF046A38"/>
        <bgColor rgb="FF046A38"/>
      </patternFill>
    </fill>
    <fill>
      <patternFill patternType="solid">
        <fgColor rgb="FF00853E"/>
        <bgColor rgb="FF00853E"/>
      </patternFill>
    </fill>
    <fill>
      <patternFill patternType="solid">
        <fgColor rgb="FFCC8A00"/>
        <bgColor rgb="FFCC8A00"/>
      </patternFill>
    </fill>
    <fill>
      <patternFill patternType="solid">
        <fgColor rgb="FF006341"/>
        <bgColor rgb="FF006341"/>
      </patternFill>
    </fill>
    <fill>
      <patternFill patternType="solid">
        <fgColor rgb="FFFFAB00"/>
        <bgColor rgb="FFFFAB00"/>
      </patternFill>
    </fill>
    <fill>
      <patternFill patternType="solid">
        <fgColor rgb="FFE31B23"/>
        <bgColor rgb="FFE31B23"/>
      </patternFill>
    </fill>
    <fill>
      <patternFill patternType="solid">
        <fgColor rgb="FF002F8B"/>
        <bgColor rgb="FF002F8B"/>
      </patternFill>
    </fill>
    <fill>
      <patternFill patternType="solid">
        <fgColor rgb="FFF15A22"/>
        <bgColor rgb="FFF15A22"/>
      </patternFill>
    </fill>
    <fill>
      <patternFill patternType="solid">
        <fgColor rgb="FF5A2D81"/>
        <bgColor rgb="FF5A2D81"/>
      </patternFill>
    </fill>
    <fill>
      <patternFill patternType="solid">
        <fgColor rgb="FF16243E"/>
        <bgColor rgb="FF16243E"/>
      </patternFill>
    </fill>
    <fill>
      <patternFill patternType="solid">
        <fgColor rgb="FF334D7C"/>
        <bgColor rgb="FF334D7C"/>
      </patternFill>
    </fill>
    <fill>
      <patternFill patternType="solid">
        <fgColor rgb="FF63727A"/>
        <bgColor rgb="FF63727A"/>
      </patternFill>
    </fill>
    <fill>
      <patternFill patternType="solid">
        <fgColor rgb="FFC1C6C8"/>
        <bgColor rgb="FFC1C6C8"/>
      </patternFill>
    </fill>
    <fill>
      <patternFill patternType="solid">
        <fgColor rgb="FFE56020"/>
        <bgColor rgb="FFE56020"/>
      </patternFill>
    </fill>
    <fill>
      <patternFill patternType="solid">
        <fgColor rgb="FF828282"/>
        <bgColor rgb="FF828282"/>
      </patternFill>
    </fill>
    <fill>
      <patternFill patternType="solid">
        <fgColor rgb="FF00538C"/>
        <bgColor rgb="FF00538C"/>
      </patternFill>
    </fill>
    <fill>
      <patternFill patternType="solid">
        <fgColor rgb="FFFF8200"/>
        <bgColor rgb="FFFF8200"/>
      </patternFill>
    </fill>
    <fill>
      <patternFill patternType="solid">
        <fgColor rgb="FF364B68"/>
        <bgColor rgb="FF364B68"/>
      </patternFill>
    </fill>
    <fill>
      <patternFill patternType="solid">
        <fgColor rgb="FFB8C4CA"/>
        <bgColor rgb="FFB8C4CA"/>
      </patternFill>
    </fill>
    <fill>
      <patternFill patternType="solid">
        <fgColor rgb="FFBBBCBC"/>
        <bgColor rgb="FFBBBCBC"/>
      </patternFill>
    </fill>
    <fill>
      <patternFill patternType="solid">
        <fgColor rgb="FF9EC2E6"/>
        <bgColor rgb="FF9EC2E6"/>
      </patternFill>
    </fill>
    <fill>
      <patternFill patternType="solid">
        <fgColor rgb="FFAB0634"/>
        <bgColor rgb="FFAB0634"/>
      </patternFill>
    </fill>
    <fill>
      <patternFill patternType="solid">
        <fgColor rgb="FF169B62"/>
        <bgColor rgb="FF169B62"/>
      </patternFill>
    </fill>
    <fill>
      <patternFill patternType="solid">
        <fgColor rgb="FF005A43"/>
        <bgColor rgb="FF005A43"/>
      </patternFill>
    </fill>
    <fill>
      <patternFill patternType="solid">
        <fgColor rgb="FFBF0D3E"/>
        <bgColor rgb="FFBF0D3E"/>
      </patternFill>
    </fill>
    <fill>
      <patternFill patternType="solid">
        <fgColor rgb="FF002B5E"/>
        <bgColor rgb="FF002B5E"/>
      </patternFill>
    </fill>
    <fill>
      <patternFill patternType="solid">
        <fgColor rgb="FF6189B9"/>
        <bgColor rgb="FF6189B9"/>
      </patternFill>
    </fill>
    <fill>
      <patternFill patternType="solid">
        <fgColor rgb="FF006198"/>
        <bgColor rgb="FF006198"/>
      </patternFill>
    </fill>
    <fill>
      <patternFill patternType="solid">
        <fgColor rgb="FF00285E"/>
        <bgColor rgb="FF00285E"/>
      </patternFill>
    </fill>
    <fill>
      <patternFill patternType="solid">
        <fgColor rgb="FF9A0000"/>
        <bgColor rgb="FF9A0000"/>
      </patternFill>
    </fill>
    <fill>
      <patternFill patternType="solid">
        <fgColor rgb="FF345596"/>
        <bgColor rgb="FF345596"/>
      </patternFill>
    </fill>
    <fill>
      <patternFill patternType="solid">
        <fgColor rgb="FF09244D"/>
        <bgColor rgb="FF09244D"/>
      </patternFill>
    </fill>
    <fill>
      <patternFill patternType="solid">
        <fgColor rgb="FFFFF2CC"/>
        <bgColor rgb="FFFFF2CC"/>
      </patternFill>
    </fill>
    <fill>
      <patternFill patternType="solid">
        <fgColor rgb="FF222222"/>
        <bgColor rgb="FF222222"/>
      </patternFill>
    </fill>
    <fill>
      <patternFill patternType="solid">
        <fgColor rgb="FF971B2F"/>
        <bgColor rgb="FF971B2F"/>
      </patternFill>
    </fill>
    <fill>
      <patternFill patternType="solid">
        <fgColor rgb="FF572932"/>
        <bgColor rgb="FF572932"/>
      </patternFill>
    </fill>
    <fill>
      <patternFill patternType="solid">
        <fgColor rgb="FFD4BF91"/>
        <bgColor rgb="FFD4BF91"/>
      </patternFill>
    </fill>
    <fill>
      <patternFill patternType="solid">
        <fgColor rgb="FFFFD530"/>
        <bgColor rgb="FFFFD530"/>
      </patternFill>
    </fill>
    <fill>
      <patternFill patternType="solid">
        <fgColor rgb="FF923554"/>
        <bgColor rgb="FF923554"/>
      </patternFill>
    </fill>
    <fill>
      <patternFill patternType="solid">
        <fgColor rgb="FF861F41"/>
        <bgColor rgb="FF861F41"/>
      </patternFill>
    </fill>
    <fill>
      <patternFill patternType="solid">
        <fgColor rgb="FFCFE2F3"/>
        <bgColor rgb="FFCFE2F3"/>
      </patternFill>
    </fill>
    <fill>
      <patternFill patternType="solid">
        <fgColor rgb="FF97999B"/>
        <bgColor rgb="FF97999B"/>
      </patternFill>
    </fill>
    <fill>
      <patternFill patternType="solid">
        <fgColor rgb="FFC99700"/>
        <bgColor rgb="FFC99700"/>
      </patternFill>
    </fill>
    <fill>
      <patternFill patternType="solid">
        <fgColor rgb="FF1A649C"/>
        <bgColor rgb="FF1A649C"/>
      </patternFill>
    </fill>
    <fill>
      <patternFill patternType="solid">
        <fgColor rgb="FF005391"/>
        <bgColor rgb="FF005391"/>
      </patternFill>
    </fill>
    <fill>
      <patternFill patternType="solid">
        <fgColor rgb="FFE6273D"/>
        <bgColor rgb="FFE6273D"/>
      </patternFill>
    </fill>
    <fill>
      <patternFill patternType="solid">
        <fgColor rgb="FF0C0AFF"/>
        <bgColor rgb="FF0C0AFF"/>
      </patternFill>
    </fill>
    <fill>
      <patternFill patternType="solid">
        <fgColor rgb="FFEEC10F"/>
        <bgColor rgb="FFEEC10F"/>
      </patternFill>
    </fill>
    <fill>
      <patternFill patternType="solid">
        <fgColor rgb="FFD9EAD3"/>
        <bgColor rgb="FFD9EAD3"/>
      </patternFill>
    </fill>
    <fill>
      <patternFill patternType="solid">
        <fgColor rgb="FFE4251F"/>
        <bgColor rgb="FFE4251F"/>
      </patternFill>
    </fill>
    <fill>
      <patternFill patternType="solid">
        <fgColor rgb="FFEE7C1B"/>
        <bgColor rgb="FFEE7C1B"/>
      </patternFill>
    </fill>
    <fill>
      <patternFill patternType="solid">
        <fgColor rgb="FFFFE508"/>
        <bgColor rgb="FFFFE508"/>
      </patternFill>
    </fill>
    <fill>
      <patternFill patternType="solid">
        <fgColor rgb="FF724D77"/>
        <bgColor rgb="FF724D77"/>
      </patternFill>
    </fill>
    <fill>
      <patternFill patternType="solid">
        <fgColor rgb="FF36003C"/>
        <bgColor rgb="FF36003C"/>
      </patternFill>
    </fill>
    <fill>
      <patternFill patternType="solid">
        <fgColor rgb="FFFF005B"/>
        <bgColor rgb="FFFF005B"/>
      </patternFill>
    </fill>
    <fill>
      <patternFill patternType="solid">
        <fgColor rgb="FFD3000E"/>
        <bgColor rgb="FFD3000E"/>
      </patternFill>
    </fill>
    <fill>
      <patternFill patternType="solid">
        <fgColor rgb="FF07A050"/>
        <bgColor rgb="FF07A050"/>
      </patternFill>
    </fill>
    <fill>
      <patternFill patternType="solid">
        <fgColor rgb="FFD50E09"/>
        <bgColor rgb="FFD50E09"/>
      </patternFill>
    </fill>
    <fill>
      <patternFill patternType="solid">
        <fgColor rgb="FFD3E503"/>
        <bgColor rgb="FFD3E503"/>
      </patternFill>
    </fill>
    <fill>
      <patternFill patternType="solid">
        <fgColor rgb="FFD9030D"/>
        <bgColor rgb="FFD9030D"/>
      </patternFill>
    </fill>
    <fill>
      <patternFill patternType="solid">
        <fgColor rgb="FFDAE01E"/>
        <bgColor rgb="FFDAE01E"/>
      </patternFill>
    </fill>
    <fill>
      <patternFill patternType="solid">
        <fgColor rgb="FFEC161E"/>
        <bgColor rgb="FFEC161E"/>
      </patternFill>
    </fill>
    <fill>
      <patternFill patternType="solid">
        <fgColor rgb="FF0A1D3C"/>
        <bgColor rgb="FF0A1D3C"/>
      </patternFill>
    </fill>
    <fill>
      <patternFill patternType="solid">
        <fgColor rgb="FF0091C7"/>
        <bgColor rgb="FF0091C7"/>
      </patternFill>
    </fill>
    <fill>
      <patternFill patternType="solid">
        <fgColor rgb="FFFBDF14"/>
        <bgColor rgb="FFFBDF14"/>
      </patternFill>
    </fill>
    <fill>
      <patternFill patternType="solid">
        <fgColor rgb="FF0051B9"/>
        <bgColor rgb="FF0051B9"/>
      </patternFill>
    </fill>
    <fill>
      <patternFill patternType="solid">
        <fgColor rgb="FFEE3638"/>
        <bgColor rgb="FFEE3638"/>
      </patternFill>
    </fill>
    <fill>
      <patternFill patternType="solid">
        <fgColor rgb="FF0180C4"/>
        <bgColor rgb="FF0180C4"/>
      </patternFill>
    </fill>
    <fill>
      <patternFill patternType="solid">
        <fgColor rgb="FFE61B46"/>
        <bgColor rgb="FFE61B46"/>
      </patternFill>
    </fill>
    <fill>
      <patternFill patternType="solid">
        <fgColor rgb="FF002A61"/>
        <bgColor rgb="FF002A61"/>
      </patternFill>
    </fill>
    <fill>
      <patternFill patternType="solid">
        <fgColor rgb="FFDC222D"/>
        <bgColor rgb="FFDC222D"/>
      </patternFill>
    </fill>
    <fill>
      <patternFill patternType="solid">
        <fgColor rgb="FFD12136"/>
        <bgColor rgb="FFD12136"/>
      </patternFill>
    </fill>
    <fill>
      <patternFill patternType="solid">
        <fgColor rgb="FFCAC5CB"/>
        <bgColor rgb="FFCAC5CB"/>
      </patternFill>
    </fill>
    <fill>
      <patternFill patternType="solid">
        <fgColor rgb="FF00A3DC"/>
        <bgColor rgb="FF00A3DC"/>
      </patternFill>
    </fill>
    <fill>
      <patternFill patternType="solid">
        <fgColor rgb="FF18365C"/>
        <bgColor rgb="FF18365C"/>
      </patternFill>
    </fill>
    <fill>
      <patternFill patternType="solid">
        <fgColor rgb="FFE85A10"/>
        <bgColor rgb="FFE85A10"/>
      </patternFill>
    </fill>
    <fill>
      <patternFill patternType="solid">
        <fgColor rgb="FFE3131A"/>
        <bgColor rgb="FFE3131A"/>
      </patternFill>
    </fill>
    <fill>
      <patternFill patternType="solid">
        <fgColor rgb="FF3D3C3F"/>
        <bgColor rgb="FF3D3C3F"/>
      </patternFill>
    </fill>
    <fill>
      <patternFill patternType="solid">
        <fgColor rgb="FF7B9935"/>
        <bgColor rgb="FF7B9935"/>
      </patternFill>
    </fill>
    <fill>
      <patternFill patternType="solid">
        <fgColor rgb="FFC98244"/>
        <bgColor rgb="FFC98244"/>
      </patternFill>
    </fill>
    <fill>
      <patternFill patternType="solid">
        <fgColor rgb="FFEA6A09"/>
        <bgColor rgb="FFEA6A09"/>
      </patternFill>
    </fill>
    <fill>
      <patternFill patternType="solid">
        <fgColor rgb="FF484B4F"/>
        <bgColor rgb="FF484B4F"/>
      </patternFill>
    </fill>
    <fill>
      <patternFill patternType="solid">
        <fgColor rgb="FFFE0D00"/>
        <bgColor rgb="FFFE0D00"/>
      </patternFill>
    </fill>
    <fill>
      <patternFill patternType="solid">
        <fgColor rgb="FFFDDF00"/>
        <bgColor rgb="FFFDDF00"/>
      </patternFill>
    </fill>
    <fill>
      <patternFill patternType="solid">
        <fgColor rgb="FF0018A7"/>
        <bgColor rgb="FF0018A7"/>
      </patternFill>
    </fill>
    <fill>
      <patternFill patternType="solid">
        <fgColor rgb="FFD00F39"/>
        <bgColor rgb="FFD00F39"/>
      </patternFill>
    </fill>
    <fill>
      <patternFill patternType="solid">
        <fgColor rgb="FFE2001B"/>
        <bgColor rgb="FFE2001B"/>
      </patternFill>
    </fill>
    <fill>
      <patternFill patternType="solid">
        <fgColor rgb="FFE61C2F"/>
        <bgColor rgb="FFE61C2F"/>
      </patternFill>
    </fill>
    <fill>
      <patternFill patternType="solid">
        <fgColor rgb="FF79D72E"/>
        <bgColor rgb="FF79D72E"/>
      </patternFill>
    </fill>
    <fill>
      <patternFill patternType="solid">
        <fgColor rgb="FF104D37"/>
        <bgColor rgb="FF104D37"/>
      </patternFill>
    </fill>
    <fill>
      <patternFill patternType="solid">
        <fgColor rgb="FFF58634"/>
        <bgColor rgb="FFF58634"/>
      </patternFill>
    </fill>
    <fill>
      <patternFill patternType="solid">
        <fgColor rgb="FF353F81"/>
        <bgColor rgb="FF353F81"/>
      </patternFill>
    </fill>
    <fill>
      <patternFill patternType="solid">
        <fgColor rgb="FF917014"/>
        <bgColor rgb="FF917014"/>
      </patternFill>
    </fill>
    <fill>
      <patternFill patternType="solid">
        <fgColor rgb="FFB9B8B5"/>
        <bgColor rgb="FFB9B8B5"/>
      </patternFill>
    </fill>
    <fill>
      <patternFill patternType="solid">
        <fgColor rgb="FFEB008C"/>
        <bgColor rgb="FFEB008C"/>
      </patternFill>
    </fill>
    <fill>
      <patternFill patternType="solid">
        <fgColor rgb="FFF44323"/>
        <bgColor rgb="FFF44323"/>
      </patternFill>
    </fill>
    <fill>
      <patternFill patternType="solid">
        <fgColor rgb="FF01215B"/>
        <bgColor rgb="FF01215B"/>
      </patternFill>
    </fill>
    <fill>
      <patternFill patternType="solid">
        <fgColor rgb="FFC70000"/>
        <bgColor rgb="FFC70000"/>
      </patternFill>
    </fill>
    <fill>
      <patternFill patternType="solid">
        <fgColor rgb="FF08BA05"/>
        <bgColor rgb="FF08BA05"/>
      </patternFill>
    </fill>
    <fill>
      <patternFill patternType="solid">
        <fgColor rgb="FFE2001C"/>
        <bgColor rgb="FFE2001C"/>
      </patternFill>
    </fill>
    <fill>
      <patternFill patternType="solid">
        <fgColor rgb="FF031B72"/>
        <bgColor rgb="FF031B72"/>
      </patternFill>
    </fill>
    <fill>
      <patternFill patternType="solid">
        <fgColor rgb="FFF6BF20"/>
        <bgColor rgb="FFF6BF20"/>
      </patternFill>
    </fill>
    <fill>
      <patternFill patternType="solid">
        <fgColor rgb="FFE33F2A"/>
        <bgColor rgb="FFE33F2A"/>
      </patternFill>
    </fill>
    <fill>
      <patternFill patternType="solid">
        <fgColor rgb="FF3F4996"/>
        <bgColor rgb="FF3F4996"/>
      </patternFill>
    </fill>
    <fill>
      <patternFill patternType="solid">
        <fgColor rgb="FF2A358A"/>
        <bgColor rgb="FF2A358A"/>
      </patternFill>
    </fill>
    <fill>
      <patternFill patternType="solid">
        <fgColor rgb="FFD40100"/>
        <bgColor rgb="FFD40100"/>
      </patternFill>
    </fill>
    <fill>
      <patternFill patternType="solid">
        <fgColor rgb="FFEBBE05"/>
        <bgColor rgb="FFEBBE05"/>
      </patternFill>
    </fill>
    <fill>
      <patternFill patternType="solid">
        <fgColor rgb="FF63B32E"/>
        <bgColor rgb="FF63B32E"/>
      </patternFill>
    </fill>
    <fill>
      <patternFill patternType="solid">
        <fgColor rgb="FF01684D"/>
        <bgColor rgb="FF01684D"/>
      </patternFill>
    </fill>
    <fill>
      <patternFill patternType="solid">
        <fgColor rgb="FF0164B2"/>
        <bgColor rgb="FF0164B2"/>
      </patternFill>
    </fill>
    <fill>
      <patternFill patternType="solid">
        <fgColor rgb="FFED3942"/>
        <bgColor rgb="FFED3942"/>
      </patternFill>
    </fill>
    <fill>
      <patternFill patternType="solid">
        <fgColor rgb="FFE01B22"/>
        <bgColor rgb="FFE01B22"/>
      </patternFill>
    </fill>
    <fill>
      <patternFill patternType="solid">
        <fgColor rgb="FFFEC919"/>
        <bgColor rgb="FFFEC919"/>
      </patternFill>
    </fill>
    <fill>
      <patternFill patternType="solid">
        <fgColor rgb="FF274485"/>
        <bgColor rgb="FF274485"/>
      </patternFill>
    </fill>
    <fill>
      <patternFill patternType="solid">
        <fgColor rgb="FFE01509"/>
        <bgColor rgb="FFE01509"/>
      </patternFill>
    </fill>
    <fill>
      <patternFill patternType="solid">
        <fgColor rgb="FFDDB974"/>
        <bgColor rgb="FFDDB974"/>
      </patternFill>
    </fill>
    <fill>
      <patternFill patternType="solid">
        <fgColor rgb="FF711F1E"/>
        <bgColor rgb="FF711F1E"/>
      </patternFill>
    </fill>
    <fill>
      <patternFill patternType="solid">
        <fgColor rgb="FF0060AA"/>
        <bgColor rgb="FF0060AA"/>
      </patternFill>
    </fill>
    <fill>
      <patternFill patternType="solid">
        <fgColor rgb="FF7BA13D"/>
        <bgColor rgb="FF7BA13D"/>
      </patternFill>
    </fill>
    <fill>
      <patternFill patternType="solid">
        <fgColor rgb="FF344D1F"/>
        <bgColor rgb="FF344D1F"/>
      </patternFill>
    </fill>
    <fill>
      <patternFill patternType="solid">
        <fgColor rgb="FFDE070B"/>
        <bgColor rgb="FFDE070B"/>
      </patternFill>
    </fill>
    <fill>
      <patternFill patternType="solid">
        <fgColor rgb="FF0A06E4"/>
        <bgColor rgb="FF0A06E4"/>
      </patternFill>
    </fill>
    <fill>
      <patternFill patternType="solid">
        <fgColor rgb="FF930058"/>
        <bgColor rgb="FF930058"/>
      </patternFill>
    </fill>
    <fill>
      <patternFill patternType="solid">
        <fgColor rgb="FF211F1D"/>
        <bgColor rgb="FF211F1D"/>
      </patternFill>
    </fill>
    <fill>
      <patternFill patternType="solid">
        <fgColor rgb="FFFDD204"/>
        <bgColor rgb="FFFDD204"/>
      </patternFill>
    </fill>
    <fill>
      <patternFill patternType="solid">
        <fgColor rgb="FF1E4BA1"/>
        <bgColor rgb="FF1E4BA1"/>
      </patternFill>
    </fill>
    <fill>
      <patternFill patternType="solid">
        <fgColor rgb="FFCC202F"/>
        <bgColor rgb="FFCC202F"/>
      </patternFill>
    </fill>
    <fill>
      <patternFill patternType="solid">
        <fgColor rgb="FF00AAE6"/>
        <bgColor rgb="FF00AAE6"/>
      </patternFill>
    </fill>
    <fill>
      <patternFill patternType="solid">
        <fgColor rgb="FF014867"/>
        <bgColor rgb="FF014867"/>
      </patternFill>
    </fill>
    <fill>
      <patternFill patternType="solid">
        <fgColor rgb="FF00AEE9"/>
        <bgColor rgb="FF00AEE9"/>
      </patternFill>
    </fill>
    <fill>
      <patternFill patternType="solid">
        <fgColor rgb="FF102342"/>
        <bgColor rgb="FF102342"/>
      </patternFill>
    </fill>
    <fill>
      <patternFill patternType="solid">
        <fgColor rgb="FF009BD6"/>
        <bgColor rgb="FF009BD6"/>
      </patternFill>
    </fill>
    <fill>
      <patternFill patternType="solid">
        <fgColor rgb="FF41484A"/>
        <bgColor rgb="FF41484A"/>
      </patternFill>
    </fill>
    <fill>
      <patternFill patternType="solid">
        <fgColor rgb="FF6DB33E"/>
        <bgColor rgb="FF6DB33E"/>
      </patternFill>
    </fill>
    <fill>
      <patternFill patternType="solid">
        <fgColor rgb="FF024E2E"/>
        <bgColor rgb="FF024E2E"/>
      </patternFill>
    </fill>
    <fill>
      <patternFill patternType="solid">
        <fgColor rgb="FFEF4D21"/>
        <bgColor rgb="FFEF4D21"/>
      </patternFill>
    </fill>
    <fill>
      <patternFill patternType="solid">
        <fgColor rgb="FFEE1C24"/>
        <bgColor rgb="FFEE1C24"/>
      </patternFill>
    </fill>
    <fill>
      <patternFill patternType="solid">
        <fgColor rgb="FFFFCA05"/>
        <bgColor rgb="FFFFCA05"/>
      </patternFill>
    </fill>
    <fill>
      <patternFill patternType="solid">
        <fgColor rgb="FF0182C5"/>
        <bgColor rgb="FF0182C5"/>
      </patternFill>
    </fill>
    <fill>
      <patternFill patternType="solid">
        <fgColor rgb="FFFABC00"/>
        <bgColor rgb="FFFABC00"/>
      </patternFill>
    </fill>
    <fill>
      <patternFill patternType="solid">
        <fgColor rgb="FFD4A62B"/>
        <bgColor rgb="FFD4A62B"/>
      </patternFill>
    </fill>
    <fill>
      <patternFill patternType="solid">
        <fgColor rgb="FF2C3D63"/>
        <bgColor rgb="FF2C3D63"/>
      </patternFill>
    </fill>
    <fill>
      <patternFill patternType="solid">
        <fgColor rgb="FFFFC420"/>
        <bgColor rgb="FFFFC420"/>
      </patternFill>
    </fill>
    <fill>
      <patternFill patternType="solid">
        <fgColor rgb="FFEF1B25"/>
        <bgColor rgb="FFEF1B25"/>
      </patternFill>
    </fill>
    <fill>
      <patternFill patternType="solid">
        <fgColor rgb="FFFEDD00"/>
        <bgColor rgb="FFFEDD00"/>
      </patternFill>
    </fill>
    <fill>
      <patternFill patternType="solid">
        <fgColor rgb="FF42A8DF"/>
        <bgColor rgb="FF42A8DF"/>
      </patternFill>
    </fill>
    <fill>
      <patternFill patternType="solid">
        <fgColor rgb="FF1078BD"/>
        <bgColor rgb="FF1078BD"/>
      </patternFill>
    </fill>
    <fill>
      <patternFill patternType="solid">
        <fgColor rgb="FFFEC10D"/>
        <bgColor rgb="FFFEC10D"/>
      </patternFill>
    </fill>
    <fill>
      <patternFill patternType="solid">
        <fgColor rgb="FF273C72"/>
        <bgColor rgb="FF273C72"/>
      </patternFill>
    </fill>
    <fill>
      <patternFill patternType="solid">
        <fgColor rgb="FFE01721"/>
        <bgColor rgb="FFE01721"/>
      </patternFill>
    </fill>
    <fill>
      <patternFill patternType="solid">
        <fgColor rgb="FF84B8E3"/>
        <bgColor rgb="FF84B8E3"/>
      </patternFill>
    </fill>
    <fill>
      <patternFill patternType="solid">
        <fgColor rgb="FF005BA5"/>
        <bgColor rgb="FF005BA5"/>
      </patternFill>
    </fill>
    <fill>
      <patternFill patternType="solid">
        <fgColor rgb="FF3562A7"/>
        <bgColor rgb="FF3562A7"/>
      </patternFill>
    </fill>
    <fill>
      <patternFill patternType="solid">
        <fgColor rgb="FF1F509D"/>
        <bgColor rgb="FF1F509D"/>
      </patternFill>
    </fill>
    <fill>
      <patternFill patternType="solid">
        <fgColor rgb="FF562783"/>
        <bgColor rgb="FF562783"/>
      </patternFill>
    </fill>
    <fill>
      <patternFill patternType="solid">
        <fgColor rgb="FF009845"/>
        <bgColor rgb="FF009845"/>
      </patternFill>
    </fill>
    <fill>
      <patternFill patternType="solid">
        <fgColor rgb="FFFEED01"/>
        <bgColor rgb="FFFEED01"/>
      </patternFill>
    </fill>
    <fill>
      <patternFill patternType="solid">
        <fgColor rgb="FFE42D23"/>
        <bgColor rgb="FFE42D23"/>
      </patternFill>
    </fill>
    <fill>
      <patternFill patternType="solid">
        <fgColor rgb="FFF9C230"/>
        <bgColor rgb="FFF9C230"/>
      </patternFill>
    </fill>
    <fill>
      <patternFill patternType="solid">
        <fgColor rgb="FF1E589A"/>
        <bgColor rgb="FF1E589A"/>
      </patternFill>
    </fill>
    <fill>
      <patternFill patternType="solid">
        <fgColor rgb="FF1AA34D"/>
        <bgColor rgb="FF1AA34D"/>
      </patternFill>
    </fill>
    <fill>
      <patternFill patternType="solid">
        <fgColor rgb="FFED1C2E"/>
        <bgColor rgb="FFED1C2E"/>
      </patternFill>
    </fill>
    <fill>
      <patternFill patternType="solid">
        <fgColor rgb="FF014F8E"/>
        <bgColor rgb="FF014F8E"/>
      </patternFill>
    </fill>
    <fill>
      <patternFill patternType="solid">
        <fgColor rgb="FFB9BBC2"/>
        <bgColor rgb="FFB9BBC2"/>
      </patternFill>
    </fill>
    <fill>
      <patternFill patternType="solid">
        <fgColor rgb="FF00BFF4"/>
        <bgColor rgb="FF00BFF4"/>
      </patternFill>
    </fill>
    <fill>
      <patternFill patternType="solid">
        <fgColor rgb="FFFEF302"/>
        <bgColor rgb="FFFEF302"/>
      </patternFill>
    </fill>
    <fill>
      <patternFill patternType="solid">
        <fgColor rgb="FFED1C26"/>
        <bgColor rgb="FFED1C26"/>
      </patternFill>
    </fill>
    <fill>
      <patternFill patternType="solid">
        <fgColor rgb="FF005386"/>
        <bgColor rgb="FF005386"/>
      </patternFill>
    </fill>
    <fill>
      <patternFill patternType="solid">
        <fgColor rgb="FFA61414"/>
        <bgColor rgb="FFA61414"/>
      </patternFill>
    </fill>
    <fill>
      <patternFill patternType="solid">
        <fgColor rgb="FF1F407D"/>
        <bgColor rgb="FF1F407D"/>
      </patternFill>
    </fill>
    <fill>
      <patternFill patternType="solid">
        <fgColor rgb="FFA6A9B2"/>
        <bgColor rgb="FFA6A9B2"/>
      </patternFill>
    </fill>
    <fill>
      <patternFill patternType="solid">
        <fgColor rgb="FFF90610"/>
        <bgColor rgb="FFF90610"/>
      </patternFill>
    </fill>
    <fill>
      <patternFill patternType="solid">
        <fgColor rgb="FF3662A2"/>
        <bgColor rgb="FF3662A2"/>
      </patternFill>
    </fill>
    <fill>
      <patternFill patternType="solid">
        <fgColor rgb="FF205098"/>
        <bgColor rgb="FF205098"/>
      </patternFill>
    </fill>
    <fill>
      <patternFill patternType="solid">
        <fgColor rgb="FFFBC821"/>
        <bgColor rgb="FFFBC821"/>
      </patternFill>
    </fill>
    <fill>
      <patternFill patternType="solid">
        <fgColor rgb="FFF26322"/>
        <bgColor rgb="FFF26322"/>
      </patternFill>
    </fill>
    <fill>
      <patternFill patternType="solid">
        <fgColor rgb="FF0156A4"/>
        <bgColor rgb="FF0156A4"/>
      </patternFill>
    </fill>
    <fill>
      <patternFill patternType="solid">
        <fgColor rgb="FFFDF200"/>
        <bgColor rgb="FFFDF200"/>
      </patternFill>
    </fill>
    <fill>
      <patternFill patternType="solid">
        <fgColor rgb="FFF79016"/>
        <bgColor rgb="FFF79016"/>
      </patternFill>
    </fill>
    <fill>
      <patternFill patternType="solid">
        <fgColor rgb="FF003681"/>
        <bgColor rgb="FF003681"/>
      </patternFill>
    </fill>
    <fill>
      <patternFill patternType="solid">
        <fgColor rgb="FFC5AF7D"/>
        <bgColor rgb="FFC5AF7D"/>
      </patternFill>
    </fill>
    <fill>
      <patternFill patternType="solid">
        <fgColor rgb="FF002255"/>
        <bgColor rgb="FF002255"/>
      </patternFill>
    </fill>
    <fill>
      <patternFill patternType="solid">
        <fgColor rgb="FF008652"/>
        <bgColor rgb="FF008652"/>
      </patternFill>
    </fill>
    <fill>
      <patternFill patternType="solid">
        <fgColor rgb="FFD9521F"/>
        <bgColor rgb="FFD9521F"/>
      </patternFill>
    </fill>
    <fill>
      <patternFill patternType="solid">
        <fgColor rgb="FFA89968"/>
        <bgColor rgb="FFA89968"/>
      </patternFill>
    </fill>
    <fill>
      <patternFill patternType="solid">
        <fgColor rgb="FF00694E"/>
        <bgColor rgb="FF00694E"/>
      </patternFill>
    </fill>
    <fill>
      <patternFill patternType="solid">
        <fgColor rgb="FFCDA077"/>
        <bgColor rgb="FFCDA077"/>
      </patternFill>
    </fill>
    <fill>
      <patternFill patternType="solid">
        <fgColor rgb="FFB61E2E"/>
        <bgColor rgb="FFB61E2E"/>
      </patternFill>
    </fill>
    <fill>
      <patternFill patternType="solid">
        <fgColor rgb="FF005BBB"/>
        <bgColor rgb="FF005BBB"/>
      </patternFill>
    </fill>
    <fill>
      <patternFill patternType="solid">
        <fgColor rgb="FFFE5000"/>
        <bgColor rgb="FFFE5000"/>
      </patternFill>
    </fill>
    <fill>
      <patternFill patternType="solid">
        <fgColor rgb="FF4F2C1D"/>
        <bgColor rgb="FF4F2C1D"/>
      </patternFill>
    </fill>
    <fill>
      <patternFill patternType="solid">
        <fgColor rgb="FFEAAB00"/>
        <bgColor rgb="FFEAAB00"/>
      </patternFill>
    </fill>
    <fill>
      <patternFill patternType="solid">
        <fgColor rgb="FF002664"/>
        <bgColor rgb="FF002664"/>
      </patternFill>
    </fill>
    <fill>
      <patternFill patternType="solid">
        <fgColor rgb="FFFFDA00"/>
        <bgColor rgb="FFFFDA00"/>
      </patternFill>
    </fill>
    <fill>
      <patternFill patternType="solid">
        <fgColor rgb="FF15397F"/>
        <bgColor rgb="FF15397F"/>
      </patternFill>
    </fill>
    <fill>
      <patternFill patternType="solid">
        <fgColor rgb="FF005CB9"/>
        <bgColor rgb="FF005CB9"/>
      </patternFill>
    </fill>
    <fill>
      <patternFill patternType="solid">
        <fgColor rgb="FFFFC82E"/>
        <bgColor rgb="FFFFC82E"/>
      </patternFill>
    </fill>
    <fill>
      <patternFill patternType="solid">
        <fgColor rgb="FF6A0032"/>
        <bgColor rgb="FF6A0032"/>
      </patternFill>
    </fill>
    <fill>
      <patternFill patternType="solid">
        <fgColor rgb="FFB5A167"/>
        <bgColor rgb="FFB5A167"/>
      </patternFill>
    </fill>
    <fill>
      <patternFill patternType="solid">
        <fgColor rgb="FF6C4023"/>
        <bgColor rgb="FF6C4023"/>
      </patternFill>
    </fill>
    <fill>
      <patternFill patternType="solid">
        <fgColor rgb="FFAAA8AA"/>
        <bgColor rgb="FFAAA8AA"/>
      </patternFill>
    </fill>
    <fill>
      <patternFill patternType="solid">
        <fgColor rgb="FF006633"/>
        <bgColor rgb="FF006633"/>
      </patternFill>
    </fill>
    <fill>
      <patternFill patternType="solid">
        <fgColor rgb="FF4F2D7F"/>
        <bgColor rgb="FF4F2D7F"/>
      </patternFill>
    </fill>
    <fill>
      <patternFill patternType="solid">
        <fgColor rgb="FFADB0AE"/>
        <bgColor rgb="FFADB0AE"/>
      </patternFill>
    </fill>
    <fill>
      <patternFill patternType="solid">
        <fgColor rgb="FFD64309"/>
        <bgColor rgb="FFD64309"/>
      </patternFill>
    </fill>
    <fill>
      <patternFill patternType="solid">
        <fgColor rgb="FF0033A0"/>
        <bgColor rgb="FF0033A0"/>
      </patternFill>
    </fill>
    <fill>
      <patternFill patternType="solid">
        <fgColor rgb="FFFFC425"/>
        <bgColor rgb="FFFFC425"/>
      </patternFill>
    </fill>
    <fill>
      <patternFill patternType="solid">
        <fgColor rgb="FF492F24"/>
        <bgColor rgb="FF492F24"/>
      </patternFill>
    </fill>
    <fill>
      <patternFill patternType="solid">
        <fgColor rgb="FFC8C372"/>
        <bgColor rgb="FFC8C372"/>
      </patternFill>
    </fill>
    <fill>
      <patternFill patternType="solid">
        <fgColor rgb="FF1E4D2B"/>
        <bgColor rgb="FF1E4D2B"/>
      </patternFill>
    </fill>
    <fill>
      <patternFill patternType="solid">
        <fgColor rgb="FF9D968D"/>
        <bgColor rgb="FF9D968D"/>
      </patternFill>
    </fill>
    <fill>
      <patternFill patternType="solid">
        <fgColor rgb="FF0F2439"/>
        <bgColor rgb="FF0F2439"/>
      </patternFill>
    </fill>
    <fill>
      <patternFill patternType="solid">
        <fgColor rgb="FFA7A8AA"/>
        <bgColor rgb="FFA7A8AA"/>
      </patternFill>
    </fill>
    <fill>
      <patternFill patternType="solid">
        <fgColor rgb="FF63666A"/>
        <bgColor rgb="FF63666A"/>
      </patternFill>
    </fill>
    <fill>
      <patternFill patternType="solid">
        <fgColor rgb="FFDB0032"/>
        <bgColor rgb="FFDB0032"/>
      </patternFill>
    </fill>
    <fill>
      <patternFill patternType="solid">
        <fgColor rgb="FF002E6D"/>
        <bgColor rgb="FF002E6D"/>
      </patternFill>
    </fill>
    <fill>
      <patternFill patternType="solid">
        <fgColor rgb="FF007934"/>
        <bgColor rgb="FF007934"/>
      </patternFill>
    </fill>
    <fill>
      <patternFill patternType="solid">
        <fgColor rgb="FFB10202"/>
        <bgColor rgb="FFB10202"/>
      </patternFill>
    </fill>
    <fill>
      <patternFill patternType="solid">
        <fgColor rgb="FF807F84"/>
        <bgColor rgb="FF807F84"/>
      </patternFill>
    </fill>
    <fill>
      <patternFill patternType="solid">
        <fgColor rgb="FF315744"/>
        <bgColor rgb="FF315744"/>
      </patternFill>
    </fill>
    <fill>
      <patternFill patternType="solid">
        <fgColor rgb="FF1A442F"/>
        <bgColor rgb="FF1A442F"/>
      </patternFill>
    </fill>
    <fill>
      <patternFill patternType="solid">
        <fgColor rgb="FF0055A2"/>
        <bgColor rgb="FF0055A2"/>
      </patternFill>
    </fill>
    <fill>
      <patternFill patternType="solid">
        <fgColor rgb="FFE5A823"/>
        <bgColor rgb="FFE5A823"/>
      </patternFill>
    </fill>
    <fill>
      <patternFill patternType="solid">
        <fgColor rgb="FF939597"/>
        <bgColor rgb="FF939597"/>
      </patternFill>
    </fill>
    <fill>
      <patternFill patternType="solid">
        <fgColor rgb="FF1A5D9B"/>
        <bgColor rgb="FF1A5D9B"/>
      </patternFill>
    </fill>
    <fill>
      <patternFill patternType="solid">
        <fgColor rgb="FF004B90"/>
        <bgColor rgb="FF004B90"/>
      </patternFill>
    </fill>
    <fill>
      <patternFill patternType="solid">
        <fgColor rgb="FF982C2C"/>
        <bgColor rgb="FF982C2C"/>
      </patternFill>
    </fill>
    <fill>
      <patternFill patternType="solid">
        <fgColor rgb="FF8C1515"/>
        <bgColor rgb="FF8C1515"/>
      </patternFill>
    </fill>
    <fill>
      <patternFill patternType="solid">
        <fgColor rgb="FF4D4F53"/>
        <bgColor rgb="FF4D4F53"/>
      </patternFill>
    </fill>
    <fill>
      <patternFill patternType="solid">
        <fgColor rgb="FF5D438F"/>
        <bgColor rgb="FF5D438F"/>
      </patternFill>
    </fill>
    <fill>
      <patternFill patternType="solid">
        <fgColor rgb="FF4B2E83"/>
        <bgColor rgb="FF4B2E83"/>
      </patternFill>
    </fill>
    <fill>
      <patternFill patternType="solid">
        <fgColor rgb="FFB7A57A"/>
        <bgColor rgb="FFB7A57A"/>
      </patternFill>
    </fill>
    <fill>
      <patternFill patternType="solid">
        <fgColor rgb="FF981E32"/>
        <bgColor rgb="FF981E32"/>
      </patternFill>
    </fill>
    <fill>
      <patternFill patternType="solid">
        <fgColor rgb="FF5E6A71"/>
        <bgColor rgb="FF5E6A71"/>
      </patternFill>
    </fill>
    <fill>
      <patternFill patternType="solid">
        <fgColor rgb="FFE4201C"/>
        <bgColor rgb="FFE4201C"/>
      </patternFill>
    </fill>
    <fill>
      <patternFill patternType="solid">
        <fgColor rgb="FF162858"/>
        <bgColor rgb="FF162858"/>
      </patternFill>
    </fill>
    <fill>
      <patternFill patternType="solid">
        <fgColor rgb="FFE33324"/>
        <bgColor rgb="FFE33324"/>
      </patternFill>
    </fill>
    <fill>
      <patternFill patternType="solid">
        <fgColor rgb="FF07A451"/>
        <bgColor rgb="FF07A451"/>
      </patternFill>
    </fill>
    <fill>
      <patternFill patternType="solid">
        <fgColor rgb="FFEF3E31"/>
        <bgColor rgb="FFEF3E31"/>
      </patternFill>
    </fill>
    <fill>
      <patternFill patternType="solid">
        <fgColor rgb="FF00AA4D"/>
        <bgColor rgb="FF00AA4D"/>
      </patternFill>
    </fill>
    <fill>
      <patternFill patternType="solid">
        <fgColor rgb="FFC4274E"/>
        <bgColor rgb="FFC4274E"/>
      </patternFill>
    </fill>
    <fill>
      <patternFill patternType="solid">
        <fgColor rgb="FF249796"/>
        <bgColor rgb="FF249796"/>
      </patternFill>
    </fill>
    <fill>
      <patternFill patternType="solid">
        <fgColor rgb="FFE96929"/>
        <bgColor rgb="FFE96929"/>
      </patternFill>
    </fill>
    <fill>
      <patternFill patternType="solid">
        <fgColor rgb="FFED151E"/>
        <bgColor rgb="FFED151E"/>
      </patternFill>
    </fill>
    <fill>
      <patternFill patternType="solid">
        <fgColor rgb="FF01488F"/>
        <bgColor rgb="FF01488F"/>
      </patternFill>
    </fill>
    <fill>
      <patternFill patternType="solid">
        <fgColor rgb="FF2C5947"/>
        <bgColor rgb="FF2C5947"/>
      </patternFill>
    </fill>
    <fill>
      <patternFill patternType="solid">
        <fgColor rgb="FF33856C"/>
        <bgColor rgb="FF33856C"/>
      </patternFill>
    </fill>
    <fill>
      <patternFill patternType="solid">
        <fgColor rgb="FFE11B1A"/>
        <bgColor rgb="FFE11B1A"/>
      </patternFill>
    </fill>
    <fill>
      <patternFill patternType="solid">
        <fgColor rgb="FF68ABE8"/>
        <bgColor rgb="FF68ABE8"/>
      </patternFill>
    </fill>
    <fill>
      <patternFill patternType="solid">
        <fgColor rgb="FF2E57A8"/>
        <bgColor rgb="FF2E57A8"/>
      </patternFill>
    </fill>
    <fill>
      <patternFill patternType="solid">
        <fgColor rgb="FF154733"/>
        <bgColor rgb="FF154733"/>
      </patternFill>
    </fill>
    <fill>
      <patternFill patternType="solid">
        <fgColor rgb="FFFEE123"/>
        <bgColor rgb="FFFEE123"/>
      </patternFill>
    </fill>
    <fill>
      <patternFill patternType="solid">
        <fgColor rgb="FFFDB515"/>
        <bgColor rgb="FFFDB515"/>
      </patternFill>
    </fill>
    <fill>
      <patternFill patternType="solid">
        <fgColor rgb="FF003262"/>
        <bgColor rgb="FF003262"/>
      </patternFill>
    </fill>
    <fill>
      <patternFill patternType="solid">
        <fgColor rgb="FF3785C5"/>
        <bgColor rgb="FF3785C5"/>
      </patternFill>
    </fill>
    <fill>
      <patternFill patternType="solid">
        <fgColor rgb="FF8CC240"/>
        <bgColor rgb="FF8CC240"/>
      </patternFill>
    </fill>
    <fill>
      <patternFill patternType="solid">
        <fgColor rgb="FF6C629F"/>
        <bgColor rgb="FF6C629F"/>
      </patternFill>
    </fill>
    <fill>
      <patternFill patternType="solid">
        <fgColor rgb="FF017CC0"/>
        <bgColor rgb="FF017CC0"/>
      </patternFill>
    </fill>
    <fill>
      <patternFill patternType="solid">
        <fgColor rgb="FFE20013"/>
        <bgColor rgb="FFE20013"/>
      </patternFill>
    </fill>
    <fill>
      <patternFill patternType="solid">
        <fgColor rgb="FF97D8B0"/>
        <bgColor rgb="FF97D8B0"/>
      </patternFill>
    </fill>
    <fill>
      <patternFill patternType="solid">
        <fgColor rgb="FF134973"/>
        <bgColor rgb="FF134973"/>
      </patternFill>
    </fill>
    <fill>
      <patternFill patternType="solid">
        <fgColor rgb="FF53BFEC"/>
        <bgColor rgb="FF53BFEC"/>
      </patternFill>
    </fill>
    <fill>
      <patternFill patternType="solid">
        <fgColor rgb="FFFE7119"/>
        <bgColor rgb="FFFE7119"/>
      </patternFill>
    </fill>
    <fill>
      <patternFill patternType="solid">
        <fgColor rgb="FF138562"/>
        <bgColor rgb="FF138562"/>
      </patternFill>
    </fill>
    <fill>
      <patternFill patternType="solid">
        <fgColor rgb="FF932603"/>
        <bgColor rgb="FF932603"/>
      </patternFill>
    </fill>
    <fill>
      <patternFill patternType="solid">
        <fgColor rgb="FFC50302"/>
        <bgColor rgb="FFC50302"/>
      </patternFill>
    </fill>
    <fill>
      <patternFill patternType="solid">
        <fgColor rgb="FF292B91"/>
        <bgColor rgb="FF292B91"/>
      </patternFill>
    </fill>
    <fill>
      <patternFill patternType="solid">
        <fgColor rgb="FF131853"/>
        <bgColor rgb="FF131853"/>
      </patternFill>
    </fill>
    <fill>
      <patternFill patternType="solid">
        <fgColor rgb="FFF3040D"/>
        <bgColor rgb="FFF3040D"/>
      </patternFill>
    </fill>
    <fill>
      <patternFill patternType="solid">
        <fgColor rgb="FF0032A5"/>
        <bgColor rgb="FF0032A5"/>
      </patternFill>
    </fill>
    <fill>
      <patternFill patternType="solid">
        <fgColor rgb="FFF9B600"/>
        <bgColor rgb="FFF9B600"/>
      </patternFill>
    </fill>
    <fill>
      <patternFill patternType="solid">
        <fgColor rgb="FF00A45B"/>
        <bgColor rgb="FF00A45B"/>
      </patternFill>
    </fill>
    <fill>
      <patternFill patternType="solid">
        <fgColor rgb="FFFB0806"/>
        <bgColor rgb="FFFB0806"/>
      </patternFill>
    </fill>
    <fill>
      <patternFill patternType="solid">
        <fgColor rgb="FF099F1F"/>
        <bgColor rgb="FF099F1F"/>
      </patternFill>
    </fill>
    <fill>
      <patternFill patternType="solid">
        <fgColor rgb="FFE40100"/>
        <bgColor rgb="FFE40100"/>
      </patternFill>
    </fill>
    <fill>
      <patternFill patternType="solid">
        <fgColor rgb="FF11AEE7"/>
        <bgColor rgb="FF11AEE7"/>
      </patternFill>
    </fill>
    <fill>
      <patternFill patternType="solid">
        <fgColor rgb="FF8EC73D"/>
        <bgColor rgb="FF8EC73D"/>
      </patternFill>
    </fill>
    <fill>
      <patternFill patternType="solid">
        <fgColor rgb="FFCB0100"/>
        <bgColor rgb="FFCB0100"/>
      </patternFill>
    </fill>
    <fill>
      <patternFill patternType="solid">
        <fgColor rgb="FF037EFF"/>
        <bgColor rgb="FF037EFF"/>
      </patternFill>
    </fill>
    <fill>
      <patternFill patternType="solid">
        <fgColor rgb="FFF7D617"/>
        <bgColor rgb="FFF7D617"/>
      </patternFill>
    </fill>
    <fill>
      <patternFill patternType="solid">
        <fgColor rgb="FFCD0F21"/>
        <bgColor rgb="FFCD0F21"/>
      </patternFill>
    </fill>
    <fill>
      <patternFill patternType="solid">
        <fgColor rgb="FFFD6072"/>
        <bgColor rgb="FFFD6072"/>
      </patternFill>
    </fill>
    <fill>
      <patternFill patternType="solid">
        <fgColor rgb="FF516F41"/>
        <bgColor rgb="FF516F41"/>
      </patternFill>
    </fill>
    <fill>
      <patternFill patternType="solid">
        <fgColor rgb="FFEC0002"/>
        <bgColor rgb="FFEC0002"/>
      </patternFill>
    </fill>
    <fill>
      <patternFill patternType="solid">
        <fgColor rgb="FF8A0001"/>
        <bgColor rgb="FF8A0001"/>
      </patternFill>
    </fill>
    <fill>
      <patternFill patternType="solid">
        <fgColor rgb="FF099100"/>
        <bgColor rgb="FF099100"/>
      </patternFill>
    </fill>
    <fill>
      <patternFill patternType="solid">
        <fgColor rgb="FFE80E03"/>
        <bgColor rgb="FFE80E03"/>
      </patternFill>
    </fill>
    <fill>
      <patternFill patternType="solid">
        <fgColor rgb="FFD8213B"/>
        <bgColor rgb="FFD8213B"/>
      </patternFill>
    </fill>
    <fill>
      <patternFill patternType="solid">
        <fgColor rgb="FF4D1324"/>
        <bgColor rgb="FF4D1324"/>
      </patternFill>
    </fill>
    <fill>
      <patternFill patternType="solid">
        <fgColor rgb="FFD42C2B"/>
        <bgColor rgb="FFD42C2B"/>
      </patternFill>
    </fill>
    <fill>
      <patternFill patternType="solid">
        <fgColor rgb="FF138047"/>
        <bgColor rgb="FF138047"/>
      </patternFill>
    </fill>
    <fill>
      <patternFill patternType="solid">
        <fgColor rgb="FFF9CA38"/>
        <bgColor rgb="FFF9CA38"/>
      </patternFill>
    </fill>
    <fill>
      <patternFill patternType="solid">
        <fgColor rgb="FF002147"/>
        <bgColor rgb="FF002147"/>
      </patternFill>
    </fill>
    <fill>
      <patternFill patternType="solid">
        <fgColor rgb="FFEEBF24"/>
        <bgColor rgb="FFEEBF24"/>
      </patternFill>
    </fill>
    <fill>
      <patternFill patternType="solid">
        <fgColor rgb="FFC6000B"/>
        <bgColor rgb="FFC6000B"/>
      </patternFill>
    </fill>
    <fill>
      <patternFill patternType="solid">
        <fgColor rgb="FF3B7EA1"/>
        <bgColor rgb="FF3B7EA1"/>
      </patternFill>
    </fill>
    <fill>
      <patternFill patternType="solid">
        <fgColor rgb="FFFDB726"/>
        <bgColor rgb="FFFDB726"/>
      </patternFill>
    </fill>
    <fill>
      <patternFill patternType="solid">
        <fgColor rgb="FF54261A"/>
        <bgColor rgb="FF54261A"/>
      </patternFill>
    </fill>
    <fill>
      <patternFill patternType="solid">
        <fgColor rgb="FFBDB6B0"/>
        <bgColor rgb="FFBDB6B0"/>
      </patternFill>
    </fill>
    <fill>
      <patternFill patternType="solid">
        <fgColor rgb="FFAC1A2F"/>
        <bgColor rgb="FFAC1A2F"/>
      </patternFill>
    </fill>
    <fill>
      <patternFill patternType="solid">
        <fgColor rgb="FF9E1B32"/>
        <bgColor rgb="FF9E1B32"/>
      </patternFill>
    </fill>
    <fill>
      <patternFill patternType="solid">
        <fgColor rgb="FF6C6F70"/>
        <bgColor rgb="FF6C6F70"/>
      </patternFill>
    </fill>
    <fill>
      <patternFill patternType="solid">
        <fgColor rgb="FFFFB300"/>
        <bgColor rgb="FFFFB300"/>
      </patternFill>
    </fill>
    <fill>
      <patternFill patternType="solid">
        <fgColor rgb="FFC8C9C7"/>
        <bgColor rgb="FFC8C9C7"/>
      </patternFill>
    </fill>
    <fill>
      <patternFill patternType="solid">
        <fgColor rgb="FF008E4C"/>
        <bgColor rgb="FF008E4C"/>
      </patternFill>
    </fill>
    <fill>
      <patternFill patternType="solid">
        <fgColor rgb="FFA31A1A"/>
        <bgColor rgb="FFA31A1A"/>
      </patternFill>
    </fill>
    <fill>
      <patternFill patternType="solid">
        <fgColor rgb="FFFE8A36"/>
        <bgColor rgb="FFFE8A36"/>
      </patternFill>
    </fill>
    <fill>
      <patternFill patternType="solid">
        <fgColor rgb="FF983453"/>
        <bgColor rgb="FF983453"/>
      </patternFill>
    </fill>
    <fill>
      <patternFill patternType="solid">
        <fgColor rgb="FF8C1D40"/>
        <bgColor rgb="FF8C1D40"/>
      </patternFill>
    </fill>
    <fill>
      <patternFill patternType="solid">
        <fgColor rgb="FFFFC627"/>
        <bgColor rgb="FFFFC627"/>
      </patternFill>
    </fill>
    <fill>
      <patternFill patternType="solid">
        <fgColor rgb="FF2D68C4"/>
        <bgColor rgb="FF2D68C4"/>
      </patternFill>
    </fill>
    <fill>
      <patternFill patternType="solid">
        <fgColor rgb="FFF2A900"/>
        <bgColor rgb="FFF2A900"/>
      </patternFill>
    </fill>
    <fill>
      <patternFill patternType="solid">
        <fgColor rgb="FF808080"/>
        <bgColor rgb="FF808080"/>
      </patternFill>
    </fill>
    <fill>
      <patternFill patternType="solid">
        <fgColor rgb="FFCFB87C"/>
        <bgColor rgb="FFCFB87C"/>
      </patternFill>
    </fill>
    <fill>
      <patternFill patternType="solid">
        <fgColor rgb="FF565A5C"/>
        <bgColor rgb="FF565A5C"/>
      </patternFill>
    </fill>
    <fill>
      <patternFill patternType="solid">
        <fgColor rgb="FFFFD24F"/>
        <bgColor rgb="FFFFD24F"/>
      </patternFill>
    </fill>
    <fill>
      <patternFill patternType="solid">
        <fgColor rgb="FF004A8D"/>
        <bgColor rgb="FF004A8D"/>
      </patternFill>
    </fill>
    <fill>
      <patternFill patternType="solid">
        <fgColor rgb="FF8F333B"/>
        <bgColor rgb="FF8F333B"/>
      </patternFill>
    </fill>
    <fill>
      <patternFill patternType="solid">
        <fgColor rgb="FF73000A"/>
        <bgColor rgb="FF73000A"/>
      </patternFill>
    </fill>
    <fill>
      <patternFill patternType="solid">
        <fgColor rgb="FF1A47AA"/>
        <bgColor rgb="FF1A47AA"/>
      </patternFill>
    </fill>
    <fill>
      <patternFill patternType="solid">
        <fgColor rgb="FFF1B82D"/>
        <bgColor rgb="FFF1B82D"/>
      </patternFill>
    </fill>
    <fill>
      <patternFill patternType="solid">
        <fgColor rgb="FF0021A5"/>
        <bgColor rgb="FF0021A5"/>
      </patternFill>
    </fill>
    <fill>
      <patternFill patternType="solid">
        <fgColor rgb="FF58595B"/>
        <bgColor rgb="FF58595B"/>
      </patternFill>
    </fill>
    <fill>
      <patternFill patternType="solid">
        <fgColor rgb="FFE87722"/>
        <bgColor rgb="FFE87722"/>
      </patternFill>
    </fill>
    <fill>
      <patternFill patternType="solid">
        <fgColor rgb="FF828A8F"/>
        <bgColor rgb="FF828A8F"/>
      </patternFill>
    </fill>
    <fill>
      <patternFill patternType="solid">
        <fgColor rgb="FF593489"/>
        <bgColor rgb="FF593489"/>
      </patternFill>
    </fill>
    <fill>
      <patternFill patternType="solid">
        <fgColor rgb="FF461D7C"/>
        <bgColor rgb="FF461D7C"/>
      </patternFill>
    </fill>
    <fill>
      <patternFill patternType="solid">
        <fgColor rgb="FFFDD023"/>
        <bgColor rgb="FFFDD023"/>
      </patternFill>
    </fill>
    <fill>
      <patternFill patternType="solid">
        <fgColor rgb="FF853333"/>
        <bgColor rgb="FF853333"/>
      </patternFill>
    </fill>
    <fill>
      <patternFill patternType="solid">
        <fgColor rgb="FF660000"/>
        <bgColor rgb="FF660000"/>
      </patternFill>
    </fill>
    <fill>
      <patternFill patternType="solid">
        <fgColor rgb="FFCCCCCC"/>
        <bgColor rgb="FFCCCCCC"/>
      </patternFill>
    </fill>
    <fill>
      <patternFill patternType="solid">
        <fgColor rgb="FF621A1A"/>
        <bgColor rgb="FF621A1A"/>
      </patternFill>
    </fill>
    <fill>
      <patternFill patternType="solid">
        <fgColor rgb="FF500000"/>
        <bgColor rgb="FF500000"/>
      </patternFill>
    </fill>
    <fill>
      <patternFill patternType="solid">
        <fgColor rgb="FF14213D"/>
        <bgColor rgb="FF14213D"/>
      </patternFill>
    </fill>
    <fill>
      <patternFill patternType="solid">
        <fgColor rgb="FFFDB931"/>
        <bgColor rgb="FFFDB931"/>
      </patternFill>
    </fill>
    <fill>
      <patternFill patternType="solid">
        <fgColor rgb="FF00498F"/>
        <bgColor rgb="FF00498F"/>
      </patternFill>
    </fill>
    <fill>
      <patternFill patternType="solid">
        <fgColor rgb="FF9E0531"/>
        <bgColor rgb="FF9E0531"/>
      </patternFill>
    </fill>
    <fill>
      <patternFill patternType="solid">
        <fgColor rgb="FF919191"/>
        <bgColor rgb="FF919191"/>
      </patternFill>
    </fill>
    <fill>
      <patternFill patternType="solid">
        <fgColor rgb="FFFFCC00"/>
        <bgColor rgb="FFFFCC00"/>
      </patternFill>
    </fill>
    <fill>
      <patternFill patternType="solid">
        <fgColor rgb="FFCC092F"/>
        <bgColor rgb="FFCC092F"/>
      </patternFill>
    </fill>
    <fill>
      <patternFill patternType="solid">
        <fgColor rgb="FFCE181E"/>
        <bgColor rgb="FFCE181E"/>
      </patternFill>
    </fill>
    <fill>
      <patternFill patternType="solid">
        <fgColor rgb="FFC1C5C9"/>
        <bgColor rgb="FFC1C5C9"/>
      </patternFill>
    </fill>
    <fill>
      <patternFill patternType="solid">
        <fgColor rgb="FF0039A6"/>
        <bgColor rgb="FF0039A6"/>
      </patternFill>
    </fill>
    <fill>
      <patternFill patternType="solid">
        <fgColor rgb="FFA3AAAE"/>
        <bgColor rgb="FFA3AAAE"/>
      </patternFill>
    </fill>
    <fill>
      <patternFill patternType="solid">
        <fgColor rgb="FF011E41"/>
        <bgColor rgb="FF011E41"/>
      </patternFill>
    </fill>
    <fill>
      <patternFill patternType="solid">
        <fgColor rgb="FF87714D"/>
        <bgColor rgb="FF87714D"/>
      </patternFill>
    </fill>
    <fill>
      <patternFill patternType="solid">
        <fgColor rgb="FF8D734A"/>
        <bgColor rgb="FF8D734A"/>
      </patternFill>
    </fill>
    <fill>
      <patternFill patternType="solid">
        <fgColor rgb="FF501214"/>
        <bgColor rgb="FF501214"/>
      </patternFill>
    </fill>
    <fill>
      <patternFill patternType="solid">
        <fgColor rgb="FFBD955A"/>
        <bgColor rgb="FFBD955A"/>
      </patternFill>
    </fill>
    <fill>
      <patternFill patternType="solid">
        <fgColor rgb="FF800029"/>
        <bgColor rgb="FF800029"/>
      </patternFill>
    </fill>
    <fill>
      <patternFill patternType="solid">
        <fgColor rgb="FF646469"/>
        <bgColor rgb="FF646469"/>
      </patternFill>
    </fill>
    <fill>
      <patternFill patternType="solid">
        <fgColor rgb="FF006F71"/>
        <bgColor rgb="FF006F71"/>
      </patternFill>
    </fill>
    <fill>
      <patternFill patternType="solid">
        <fgColor rgb="FFA27752"/>
        <bgColor rgb="FFA27752"/>
      </patternFill>
    </fill>
    <fill>
      <patternFill patternType="solid">
        <fgColor rgb="FF000066"/>
        <bgColor rgb="FF000066"/>
      </patternFill>
    </fill>
    <fill>
      <patternFill patternType="solid">
        <fgColor rgb="FFF37E27"/>
        <bgColor rgb="FFF37E27"/>
      </patternFill>
    </fill>
    <fill>
      <patternFill patternType="solid">
        <fgColor rgb="FF00DB8D"/>
        <bgColor rgb="FF00DB8D"/>
      </patternFill>
    </fill>
    <fill>
      <patternFill patternType="solid">
        <fgColor rgb="FF217139"/>
        <bgColor rgb="FF217139"/>
      </patternFill>
    </fill>
    <fill>
      <patternFill patternType="solid">
        <fgColor rgb="FFE2CB92"/>
        <bgColor rgb="FFE2CB92"/>
      </patternFill>
    </fill>
    <fill>
      <patternFill patternType="solid">
        <fgColor rgb="FF32B347"/>
        <bgColor rgb="FF32B347"/>
      </patternFill>
    </fill>
    <fill>
      <patternFill patternType="solid">
        <fgColor rgb="FFEA141F"/>
        <bgColor rgb="FFEA141F"/>
      </patternFill>
    </fill>
    <fill>
      <patternFill patternType="solid">
        <fgColor rgb="FF6BB970"/>
        <bgColor rgb="FF6BB970"/>
      </patternFill>
    </fill>
    <fill>
      <patternFill patternType="solid">
        <fgColor rgb="FF921A4C"/>
        <bgColor rgb="FF921A4C"/>
      </patternFill>
    </fill>
    <fill>
      <patternFill patternType="solid">
        <fgColor rgb="FFFBD10D"/>
        <bgColor rgb="FFFBD10D"/>
      </patternFill>
    </fill>
    <fill>
      <patternFill patternType="solid">
        <fgColor rgb="FF860038"/>
        <bgColor rgb="FF860038"/>
      </patternFill>
    </fill>
    <fill>
      <patternFill patternType="solid">
        <fgColor rgb="FFC53430"/>
        <bgColor rgb="FFC53430"/>
      </patternFill>
    </fill>
    <fill>
      <patternFill patternType="solid">
        <fgColor rgb="FF3365B8"/>
        <bgColor rgb="FF3365B8"/>
      </patternFill>
    </fill>
    <fill>
      <patternFill patternType="solid">
        <fgColor rgb="FFCF0821"/>
        <bgColor rgb="FFCF0821"/>
      </patternFill>
    </fill>
    <fill>
      <patternFill patternType="solid">
        <fgColor rgb="FFE8AA3D"/>
        <bgColor rgb="FFE8AA3D"/>
      </patternFill>
    </fill>
    <fill>
      <patternFill patternType="solid">
        <fgColor rgb="FF006B3C"/>
        <bgColor rgb="FF006B3C"/>
      </patternFill>
    </fill>
    <fill>
      <patternFill patternType="solid">
        <fgColor rgb="FFF4851A"/>
        <bgColor rgb="FFF4851A"/>
      </patternFill>
    </fill>
    <fill>
      <patternFill patternType="solid">
        <fgColor rgb="FFFB3838"/>
        <bgColor rgb="FFFB3838"/>
      </patternFill>
    </fill>
    <fill>
      <patternFill patternType="solid">
        <fgColor rgb="FF0A8E48"/>
        <bgColor rgb="FF0A8E48"/>
      </patternFill>
    </fill>
    <fill>
      <patternFill patternType="solid">
        <fgColor rgb="FFF0CA45"/>
        <bgColor rgb="FFF0CA45"/>
      </patternFill>
    </fill>
    <fill>
      <patternFill patternType="solid">
        <fgColor rgb="FFFAB814"/>
        <bgColor rgb="FFFAB814"/>
      </patternFill>
    </fill>
    <fill>
      <patternFill patternType="solid">
        <fgColor rgb="FF253280"/>
        <bgColor rgb="FF253280"/>
      </patternFill>
    </fill>
    <fill>
      <patternFill patternType="solid">
        <fgColor rgb="FFF3E502"/>
        <bgColor rgb="FFF3E502"/>
      </patternFill>
    </fill>
    <fill>
      <patternFill patternType="solid">
        <fgColor rgb="FF3F4147"/>
        <bgColor rgb="FF3F4147"/>
      </patternFill>
    </fill>
    <fill>
      <patternFill patternType="solid">
        <fgColor rgb="FF007749"/>
        <bgColor rgb="FF007749"/>
      </patternFill>
    </fill>
    <fill>
      <patternFill patternType="solid">
        <fgColor rgb="FFF4AA00"/>
        <bgColor rgb="FFF4AA00"/>
      </patternFill>
    </fill>
    <fill>
      <patternFill patternType="solid">
        <fgColor rgb="FF331E54"/>
        <bgColor rgb="FF331E54"/>
      </patternFill>
    </fill>
    <fill>
      <patternFill patternType="solid">
        <fgColor rgb="FF1A6057"/>
        <bgColor rgb="FF1A6057"/>
      </patternFill>
    </fill>
    <fill>
      <patternFill patternType="solid">
        <fgColor rgb="FF004E44"/>
        <bgColor rgb="FF004E44"/>
      </patternFill>
    </fill>
    <fill>
      <patternFill patternType="solid">
        <fgColor rgb="FF898A8D"/>
        <bgColor rgb="FF898A8D"/>
      </patternFill>
    </fill>
    <fill>
      <patternFill patternType="solid">
        <fgColor rgb="FFD22630"/>
        <bgColor rgb="FFD22630"/>
      </patternFill>
    </fill>
    <fill>
      <patternFill patternType="solid">
        <fgColor rgb="FF071D49"/>
        <bgColor rgb="FF071D49"/>
      </patternFill>
    </fill>
    <fill>
      <patternFill patternType="solid">
        <fgColor rgb="FF1C7BB3"/>
        <bgColor rgb="FF1C7BB3"/>
      </patternFill>
    </fill>
    <fill>
      <patternFill patternType="solid">
        <fgColor rgb="FF00246B"/>
        <bgColor rgb="FF00246B"/>
      </patternFill>
    </fill>
    <fill>
      <patternFill patternType="solid">
        <fgColor rgb="FFD9D9D9"/>
        <bgColor rgb="FFD9D9D9"/>
      </patternFill>
    </fill>
    <fill>
      <patternFill patternType="solid">
        <fgColor rgb="FFA41A1A"/>
        <bgColor rgb="FFA41A1A"/>
      </patternFill>
    </fill>
    <fill>
      <patternFill patternType="solid">
        <fgColor rgb="FF0B1315"/>
        <bgColor rgb="FF0B1315"/>
      </patternFill>
    </fill>
    <fill>
      <patternFill patternType="solid">
        <fgColor rgb="FFC5C6C8"/>
        <bgColor rgb="FFC5C6C8"/>
      </patternFill>
    </fill>
    <fill>
      <patternFill patternType="solid">
        <fgColor rgb="FFB58150"/>
        <bgColor rgb="FFB58150"/>
      </patternFill>
    </fill>
    <fill>
      <patternFill patternType="solid">
        <fgColor rgb="FF9E652E"/>
        <bgColor rgb="FF9E652E"/>
      </patternFill>
    </fill>
    <fill>
      <patternFill patternType="solid">
        <fgColor rgb="FF902D2E"/>
        <bgColor rgb="FF902D2E"/>
      </patternFill>
    </fill>
    <fill>
      <patternFill patternType="solid">
        <fgColor rgb="FFE41436"/>
        <bgColor rgb="FFE41436"/>
      </patternFill>
    </fill>
    <fill>
      <patternFill patternType="solid">
        <fgColor rgb="FF13407E"/>
        <bgColor rgb="FF13407E"/>
      </patternFill>
    </fill>
    <fill>
      <patternFill patternType="solid">
        <fgColor rgb="FF0099CC"/>
        <bgColor rgb="FF0099CC"/>
      </patternFill>
    </fill>
    <fill>
      <patternFill patternType="solid">
        <fgColor rgb="FF13B5EA"/>
        <bgColor rgb="FF13B5EA"/>
      </patternFill>
    </fill>
    <fill>
      <patternFill patternType="solid">
        <fgColor rgb="FF004488"/>
        <bgColor rgb="FF004488"/>
      </patternFill>
    </fill>
    <fill>
      <patternFill patternType="solid">
        <fgColor rgb="FF005CA9"/>
        <bgColor rgb="FF005CA9"/>
      </patternFill>
    </fill>
    <fill>
      <patternFill patternType="solid">
        <fgColor rgb="FF00235D"/>
        <bgColor rgb="FF00235D"/>
      </patternFill>
    </fill>
    <fill>
      <patternFill patternType="solid">
        <fgColor rgb="FFC92E2C"/>
        <bgColor rgb="FFC92E2C"/>
      </patternFill>
    </fill>
    <fill>
      <patternFill patternType="solid">
        <fgColor rgb="FF031894"/>
        <bgColor rgb="FF031894"/>
      </patternFill>
    </fill>
    <fill>
      <patternFill patternType="solid">
        <fgColor rgb="FF3780C3"/>
        <bgColor rgb="FF3780C3"/>
      </patternFill>
    </fill>
    <fill>
      <patternFill patternType="solid">
        <fgColor rgb="FF6CADDE"/>
        <bgColor rgb="FF6CADDE"/>
      </patternFill>
    </fill>
    <fill>
      <patternFill patternType="solid">
        <fgColor rgb="FFD93834"/>
        <bgColor rgb="FFD93834"/>
      </patternFill>
    </fill>
    <fill>
      <patternFill patternType="solid">
        <fgColor rgb="FF5ED823"/>
        <bgColor rgb="FF5ED823"/>
      </patternFill>
    </fill>
    <fill>
      <patternFill patternType="solid">
        <fgColor rgb="FF747678"/>
        <bgColor rgb="FF747678"/>
      </patternFill>
    </fill>
    <fill>
      <patternFill patternType="solid">
        <fgColor rgb="FF215396"/>
        <bgColor rgb="FF215396"/>
      </patternFill>
    </fill>
    <fill>
      <patternFill patternType="solid">
        <fgColor rgb="FFD1E0D7"/>
        <bgColor rgb="FFD1E0D7"/>
      </patternFill>
    </fill>
    <fill>
      <patternFill patternType="solid">
        <fgColor rgb="FFFE2124"/>
        <bgColor rgb="FFFE2124"/>
      </patternFill>
    </fill>
    <fill>
      <patternFill patternType="solid">
        <fgColor rgb="FFDB3832"/>
        <bgColor rgb="FFDB3832"/>
      </patternFill>
    </fill>
    <fill>
      <patternFill patternType="solid">
        <fgColor rgb="FF8D817B"/>
        <bgColor rgb="FF8D817B"/>
      </patternFill>
    </fill>
    <fill>
      <patternFill patternType="solid">
        <fgColor rgb="FF17A8AA"/>
        <bgColor rgb="FF17A8AA"/>
      </patternFill>
    </fill>
    <fill>
      <patternFill patternType="solid">
        <fgColor rgb="FFFEA122"/>
        <bgColor rgb="FFFEA122"/>
      </patternFill>
    </fill>
    <fill>
      <patternFill patternType="solid">
        <fgColor rgb="FF041C2C"/>
        <bgColor rgb="FF041C2C"/>
      </patternFill>
    </fill>
    <fill>
      <patternFill patternType="solid">
        <fgColor rgb="FF9E2720"/>
        <bgColor rgb="FF9E2720"/>
      </patternFill>
    </fill>
    <fill>
      <patternFill patternType="solid">
        <fgColor rgb="FF005EB8"/>
        <bgColor rgb="FF005EB8"/>
      </patternFill>
    </fill>
    <fill>
      <patternFill patternType="solid">
        <fgColor rgb="FFE10019"/>
        <bgColor rgb="FFE10019"/>
      </patternFill>
    </fill>
    <fill>
      <patternFill patternType="solid">
        <fgColor rgb="FF015CAB"/>
        <bgColor rgb="FF015CAB"/>
      </patternFill>
    </fill>
    <fill>
      <patternFill patternType="solid">
        <fgColor rgb="FF449540"/>
        <bgColor rgb="FF449540"/>
      </patternFill>
    </fill>
    <fill>
      <patternFill patternType="solid">
        <fgColor rgb="FF70CDE3"/>
        <bgColor rgb="FF70CDE3"/>
      </patternFill>
    </fill>
    <fill>
      <patternFill patternType="solid">
        <fgColor rgb="FF00942E"/>
        <bgColor rgb="FF00942E"/>
      </patternFill>
    </fill>
    <fill>
      <patternFill patternType="solid">
        <fgColor rgb="FF751A47"/>
        <bgColor rgb="FF751A47"/>
      </patternFill>
    </fill>
    <fill>
      <patternFill patternType="solid">
        <fgColor rgb="FF660033"/>
        <bgColor rgb="FF660033"/>
      </patternFill>
    </fill>
    <fill>
      <patternFill patternType="solid">
        <fgColor rgb="FF999999"/>
        <bgColor rgb="FF999999"/>
      </patternFill>
    </fill>
    <fill>
      <patternFill patternType="solid">
        <fgColor rgb="FFD03632"/>
        <bgColor rgb="FFD03632"/>
      </patternFill>
    </fill>
    <fill>
      <patternFill patternType="solid">
        <fgColor rgb="FF5D3C8F"/>
        <bgColor rgb="FF5D3C8F"/>
      </patternFill>
    </fill>
    <fill>
      <patternFill patternType="solid">
        <fgColor rgb="FFE4B011"/>
        <bgColor rgb="FFE4B011"/>
      </patternFill>
    </fill>
    <fill>
      <patternFill patternType="solid">
        <fgColor rgb="FF4B2682"/>
        <bgColor rgb="FF4B2682"/>
      </patternFill>
    </fill>
    <fill>
      <patternFill patternType="solid">
        <fgColor rgb="FFA10022"/>
        <bgColor rgb="FFA10022"/>
      </patternFill>
    </fill>
    <fill>
      <patternFill patternType="solid">
        <fgColor rgb="FF6D6E71"/>
        <bgColor rgb="FF6D6E71"/>
      </patternFill>
    </fill>
    <fill>
      <patternFill patternType="solid">
        <fgColor rgb="FFF6B000"/>
        <bgColor rgb="FFF6B000"/>
      </patternFill>
    </fill>
    <fill>
      <patternFill patternType="solid">
        <fgColor rgb="FF013C65"/>
        <bgColor rgb="FF013C65"/>
      </patternFill>
    </fill>
    <fill>
      <patternFill patternType="solid">
        <fgColor rgb="FF2C5948"/>
        <bgColor rgb="FF2C5948"/>
      </patternFill>
    </fill>
    <fill>
      <patternFill patternType="solid">
        <fgColor rgb="FFF9A81A"/>
        <bgColor rgb="FFF9A81A"/>
      </patternFill>
    </fill>
    <fill>
      <patternFill patternType="solid">
        <fgColor rgb="FFC41425"/>
        <bgColor rgb="FFC41425"/>
      </patternFill>
    </fill>
    <fill>
      <patternFill patternType="solid">
        <fgColor rgb="FFC4B581"/>
        <bgColor rgb="FFC4B581"/>
      </patternFill>
    </fill>
    <fill>
      <patternFill patternType="solid">
        <fgColor rgb="FF043927"/>
        <bgColor rgb="FF043927"/>
      </patternFill>
    </fill>
    <fill>
      <patternFill patternType="solid">
        <fgColor rgb="FFFFD200"/>
        <bgColor rgb="FFFFD200"/>
      </patternFill>
    </fill>
    <fill>
      <patternFill patternType="solid">
        <fgColor rgb="FF003466"/>
        <bgColor rgb="FF003466"/>
      </patternFill>
    </fill>
    <fill>
      <patternFill patternType="solid">
        <fgColor rgb="FFFBB040"/>
        <bgColor rgb="FFFBB040"/>
      </patternFill>
    </fill>
    <fill>
      <patternFill patternType="solid">
        <fgColor rgb="FFDC5316"/>
        <bgColor rgb="FFDC5316"/>
      </patternFill>
    </fill>
    <fill>
      <patternFill patternType="solid">
        <fgColor rgb="FF0977BB"/>
        <bgColor rgb="FF0977BB"/>
      </patternFill>
    </fill>
    <fill>
      <patternFill patternType="solid">
        <fgColor rgb="FF235EA1"/>
        <bgColor rgb="FF235EA1"/>
      </patternFill>
    </fill>
    <fill>
      <patternFill patternType="solid">
        <fgColor rgb="FFBCAD7A"/>
        <bgColor rgb="FFBCAD7A"/>
      </patternFill>
    </fill>
    <fill>
      <patternFill patternType="solid">
        <fgColor rgb="FF1E528C"/>
        <bgColor rgb="FF1E528C"/>
      </patternFill>
    </fill>
    <fill>
      <patternFill patternType="solid">
        <fgColor rgb="FFB9B9B9"/>
        <bgColor rgb="FFB9B9B9"/>
      </patternFill>
    </fill>
    <fill>
      <patternFill patternType="solid">
        <fgColor rgb="FFAC2324"/>
        <bgColor rgb="FFAC2324"/>
      </patternFill>
    </fill>
    <fill>
      <patternFill patternType="solid">
        <fgColor rgb="FF7C7E81"/>
        <bgColor rgb="FF7C7E81"/>
      </patternFill>
    </fill>
    <fill>
      <patternFill patternType="solid">
        <fgColor rgb="FFE5A73B"/>
        <bgColor rgb="FFE5A73B"/>
      </patternFill>
    </fill>
    <fill>
      <patternFill patternType="solid">
        <fgColor rgb="FFE0813C"/>
        <bgColor rgb="FFE0813C"/>
      </patternFill>
    </fill>
    <fill>
      <patternFill patternType="solid">
        <fgColor rgb="FF3B8246"/>
        <bgColor rgb="FF3B8246"/>
      </patternFill>
    </fill>
    <fill>
      <patternFill patternType="solid">
        <fgColor rgb="FF211E1F"/>
        <bgColor rgb="FF211E1F"/>
      </patternFill>
    </fill>
    <fill>
      <patternFill patternType="solid">
        <fgColor rgb="FF830C46"/>
        <bgColor rgb="FF830C46"/>
      </patternFill>
    </fill>
    <fill>
      <patternFill patternType="solid">
        <fgColor rgb="FF90A82B"/>
        <bgColor rgb="FF90A82B"/>
      </patternFill>
    </fill>
    <fill>
      <patternFill patternType="solid">
        <fgColor rgb="FF7D1B28"/>
        <bgColor rgb="FF7D1B28"/>
      </patternFill>
    </fill>
    <fill>
      <patternFill patternType="solid">
        <fgColor rgb="FF52B0AF"/>
        <bgColor rgb="FF52B0AF"/>
      </patternFill>
    </fill>
    <fill>
      <patternFill patternType="solid">
        <fgColor rgb="FFD1D3D4"/>
        <bgColor rgb="FFD1D3D4"/>
      </patternFill>
    </fill>
    <fill>
      <patternFill patternType="solid">
        <fgColor rgb="FFBDB185"/>
        <bgColor rgb="FFBDB185"/>
      </patternFill>
    </fill>
    <fill>
      <patternFill patternType="solid">
        <fgColor rgb="FF009EE2"/>
        <bgColor rgb="FF009EE2"/>
      </patternFill>
    </fill>
    <fill>
      <patternFill patternType="solid">
        <fgColor rgb="FF00386B"/>
        <bgColor rgb="FF00386B"/>
      </patternFill>
    </fill>
    <fill>
      <patternFill patternType="solid">
        <fgColor rgb="FF0F2D4B"/>
        <bgColor rgb="FF0F2D4B"/>
      </patternFill>
    </fill>
    <fill>
      <patternFill patternType="solid">
        <fgColor rgb="FF563C88"/>
        <bgColor rgb="FF563C88"/>
      </patternFill>
    </fill>
    <fill>
      <patternFill patternType="solid">
        <fgColor rgb="FF487FC4"/>
        <bgColor rgb="FF487FC4"/>
      </patternFill>
    </fill>
    <fill>
      <patternFill patternType="solid">
        <fgColor rgb="FFEE7D00"/>
        <bgColor rgb="FFEE7D00"/>
      </patternFill>
    </fill>
    <fill>
      <patternFill patternType="solid">
        <fgColor rgb="FF77A44F"/>
        <bgColor rgb="FF77A44F"/>
      </patternFill>
    </fill>
    <fill>
      <patternFill patternType="solid">
        <fgColor rgb="FF1A3683"/>
        <bgColor rgb="FF1A3683"/>
      </patternFill>
    </fill>
    <fill>
      <patternFill patternType="solid">
        <fgColor rgb="FF2C0B6A"/>
        <bgColor rgb="FF2C0B6A"/>
      </patternFill>
    </fill>
    <fill>
      <patternFill patternType="solid">
        <fgColor rgb="FF3A8497"/>
        <bgColor rgb="FF3A8497"/>
      </patternFill>
    </fill>
    <fill>
      <patternFill patternType="solid">
        <fgColor rgb="FFC32E34"/>
        <bgColor rgb="FFC32E34"/>
      </patternFill>
    </fill>
    <fill>
      <patternFill patternType="solid">
        <fgColor rgb="FF4062A3"/>
        <bgColor rgb="FF4062A3"/>
      </patternFill>
    </fill>
    <fill>
      <patternFill patternType="solid">
        <fgColor rgb="FF254796"/>
        <bgColor rgb="FF254796"/>
      </patternFill>
    </fill>
    <fill>
      <patternFill patternType="solid">
        <fgColor rgb="FFEE2B1C"/>
        <bgColor rgb="FFEE2B1C"/>
      </patternFill>
    </fill>
    <fill>
      <patternFill patternType="solid">
        <fgColor rgb="FF014D8B"/>
        <bgColor rgb="FF014D8B"/>
      </patternFill>
    </fill>
    <fill>
      <patternFill patternType="solid">
        <fgColor rgb="FFEA642B"/>
        <bgColor rgb="FFEA642B"/>
      </patternFill>
    </fill>
    <fill>
      <patternFill patternType="solid">
        <fgColor rgb="FF2460A5"/>
        <bgColor rgb="FF2460A5"/>
      </patternFill>
    </fill>
    <fill>
      <patternFill patternType="solid">
        <fgColor rgb="FF091A5D"/>
        <bgColor rgb="FF091A5D"/>
      </patternFill>
    </fill>
    <fill>
      <patternFill patternType="solid">
        <fgColor rgb="FFFDD900"/>
        <bgColor rgb="FFFDD900"/>
      </patternFill>
    </fill>
    <fill>
      <patternFill patternType="solid">
        <fgColor rgb="FFE95B02"/>
        <bgColor rgb="FFE95B02"/>
      </patternFill>
    </fill>
    <fill>
      <patternFill patternType="solid">
        <fgColor rgb="FFD5000F"/>
        <bgColor rgb="FFD5000F"/>
      </patternFill>
    </fill>
    <fill>
      <patternFill patternType="solid">
        <fgColor rgb="FFFFFD54"/>
        <bgColor rgb="FFFFFD54"/>
      </patternFill>
    </fill>
    <fill>
      <patternFill patternType="solid">
        <fgColor rgb="FF922A35"/>
        <bgColor rgb="FF922A35"/>
      </patternFill>
    </fill>
    <fill>
      <patternFill patternType="solid">
        <fgColor rgb="FFD27F37"/>
        <bgColor rgb="FFD27F37"/>
      </patternFill>
    </fill>
    <fill>
      <patternFill patternType="solid">
        <fgColor rgb="FFE2AA3B"/>
        <bgColor rgb="FFE2AA3B"/>
      </patternFill>
    </fill>
    <fill>
      <patternFill patternType="solid">
        <fgColor rgb="FFD22D26"/>
        <bgColor rgb="FFD22D26"/>
      </patternFill>
    </fill>
    <fill>
      <patternFill patternType="solid">
        <fgColor rgb="FF333333"/>
        <bgColor rgb="FF333333"/>
      </patternFill>
    </fill>
    <fill>
      <patternFill patternType="solid">
        <fgColor rgb="FFD9131A"/>
        <bgColor rgb="FFD9131A"/>
      </patternFill>
    </fill>
    <fill>
      <patternFill patternType="solid">
        <fgColor rgb="FF459541"/>
        <bgColor rgb="FF459541"/>
      </patternFill>
    </fill>
    <fill>
      <patternFill patternType="solid">
        <fgColor rgb="FFEF9D38"/>
        <bgColor rgb="FFEF9D38"/>
      </patternFill>
    </fill>
    <fill>
      <patternFill patternType="solid">
        <fgColor rgb="FFB4B5B4"/>
        <bgColor rgb="FFB4B5B4"/>
      </patternFill>
    </fill>
    <fill>
      <patternFill patternType="solid">
        <fgColor rgb="FF9B9C9E"/>
        <bgColor rgb="FF9B9C9E"/>
      </patternFill>
    </fill>
    <fill>
      <patternFill patternType="solid">
        <fgColor rgb="FF0D1E3B"/>
        <bgColor rgb="FF0D1E3B"/>
      </patternFill>
    </fill>
    <fill>
      <patternFill patternType="solid">
        <fgColor rgb="FF2257B2"/>
        <bgColor rgb="FF2257B2"/>
      </patternFill>
    </fill>
    <fill>
      <patternFill patternType="solid">
        <fgColor rgb="FFFF5000"/>
        <bgColor rgb="FFFF5000"/>
      </patternFill>
    </fill>
    <fill>
      <patternFill patternType="solid">
        <fgColor rgb="FFECB54E"/>
        <bgColor rgb="FFECB54E"/>
      </patternFill>
    </fill>
    <fill>
      <patternFill patternType="solid">
        <fgColor rgb="FF24553D"/>
        <bgColor rgb="FF24553D"/>
      </patternFill>
    </fill>
    <fill>
      <patternFill patternType="solid">
        <fgColor rgb="FFE68B48"/>
        <bgColor rgb="FFE68B48"/>
      </patternFill>
    </fill>
    <fill>
      <patternFill patternType="solid">
        <fgColor rgb="FFEB262C"/>
        <bgColor rgb="FFEB262C"/>
      </patternFill>
    </fill>
    <fill>
      <patternFill patternType="solid">
        <fgColor rgb="FF242062"/>
        <bgColor rgb="FF242062"/>
      </patternFill>
    </fill>
    <fill>
      <patternFill patternType="solid">
        <fgColor rgb="FF384278"/>
        <bgColor rgb="FF384278"/>
      </patternFill>
    </fill>
    <fill>
      <patternFill patternType="solid">
        <fgColor rgb="FF438F4C"/>
        <bgColor rgb="FF438F4C"/>
      </patternFill>
    </fill>
    <fill>
      <patternFill patternType="solid">
        <fgColor rgb="FFC33834"/>
        <bgColor rgb="FFC33834"/>
      </patternFill>
    </fill>
    <fill>
      <patternFill patternType="solid">
        <fgColor rgb="FFA11F4C"/>
        <bgColor rgb="FFA11F4C"/>
      </patternFill>
    </fill>
    <fill>
      <patternFill patternType="solid">
        <fgColor rgb="FFC29226"/>
        <bgColor rgb="FFC29226"/>
      </patternFill>
    </fill>
    <fill>
      <patternFill patternType="solid">
        <fgColor rgb="FFED2C24"/>
        <bgColor rgb="FFED2C24"/>
      </patternFill>
    </fill>
    <fill>
      <patternFill patternType="solid">
        <fgColor rgb="FF0F2B71"/>
        <bgColor rgb="FF0F2B71"/>
      </patternFill>
    </fill>
    <fill>
      <patternFill patternType="solid">
        <fgColor rgb="FFD7328A"/>
        <bgColor rgb="FFD7328A"/>
      </patternFill>
    </fill>
    <fill>
      <patternFill patternType="solid">
        <fgColor rgb="FF021093"/>
        <bgColor rgb="FF021093"/>
      </patternFill>
    </fill>
    <fill>
      <patternFill patternType="solid">
        <fgColor rgb="FF3C844D"/>
        <bgColor rgb="FF3C844D"/>
      </patternFill>
    </fill>
    <fill>
      <patternFill patternType="solid">
        <fgColor rgb="FF54448C"/>
        <bgColor rgb="FF54448C"/>
      </patternFill>
    </fill>
    <fill>
      <patternFill patternType="solid">
        <fgColor rgb="FF29156F"/>
        <bgColor rgb="FF29156F"/>
      </patternFill>
    </fill>
    <fill>
      <patternFill patternType="solid">
        <fgColor rgb="FFDC7D3A"/>
        <bgColor rgb="FFDC7D3A"/>
      </patternFill>
    </fill>
    <fill>
      <patternFill patternType="solid">
        <fgColor rgb="FFEA9F12"/>
        <bgColor rgb="FFEA9F12"/>
      </patternFill>
    </fill>
    <fill>
      <patternFill patternType="solid">
        <fgColor rgb="FF245CA0"/>
        <bgColor rgb="FF245CA0"/>
      </patternFill>
    </fill>
    <fill>
      <patternFill patternType="solid">
        <fgColor rgb="FFE8AE3E"/>
        <bgColor rgb="FFE8AE3E"/>
      </patternFill>
    </fill>
    <fill>
      <patternFill patternType="solid">
        <fgColor rgb="FF1C183C"/>
        <bgColor rgb="FF1C183C"/>
      </patternFill>
    </fill>
    <fill>
      <patternFill patternType="solid">
        <fgColor rgb="FF3982C5"/>
        <bgColor rgb="FF3982C5"/>
      </patternFill>
    </fill>
    <fill>
      <patternFill patternType="solid">
        <fgColor rgb="FFF8E48A"/>
        <bgColor rgb="FFF8E48A"/>
      </patternFill>
    </fill>
    <fill>
      <patternFill patternType="solid">
        <fgColor rgb="FFD03438"/>
        <bgColor rgb="FFD03438"/>
      </patternFill>
    </fill>
    <fill>
      <patternFill patternType="solid">
        <fgColor rgb="FFE4863B"/>
        <bgColor rgb="FFE4863B"/>
      </patternFill>
    </fill>
    <fill>
      <patternFill patternType="solid">
        <fgColor rgb="FF3072C7"/>
        <bgColor rgb="FF3072C7"/>
      </patternFill>
    </fill>
    <fill>
      <patternFill patternType="solid">
        <fgColor rgb="FFD15A25"/>
        <bgColor rgb="FFD15A25"/>
      </patternFill>
    </fill>
    <fill>
      <patternFill patternType="solid">
        <fgColor rgb="FFE58539"/>
        <bgColor rgb="FFE58539"/>
      </patternFill>
    </fill>
    <fill>
      <patternFill patternType="solid">
        <fgColor rgb="FF184172"/>
        <bgColor rgb="FF184172"/>
      </patternFill>
    </fill>
    <fill>
      <patternFill patternType="solid">
        <fgColor rgb="FFC02929"/>
        <bgColor rgb="FFC02929"/>
      </patternFill>
    </fill>
    <fill>
      <patternFill patternType="solid">
        <fgColor rgb="FF2863A7"/>
        <bgColor rgb="FF2863A7"/>
      </patternFill>
    </fill>
    <fill>
      <patternFill patternType="solid">
        <fgColor rgb="FF94251C"/>
        <bgColor rgb="FF94251C"/>
      </patternFill>
    </fill>
    <fill>
      <patternFill patternType="solid">
        <fgColor rgb="FFDBDBDB"/>
        <bgColor rgb="FFDBDBDB"/>
      </patternFill>
    </fill>
    <fill>
      <patternFill patternType="solid">
        <fgColor rgb="FFC32C22"/>
        <bgColor rgb="FFC32C22"/>
      </patternFill>
    </fill>
    <fill>
      <patternFill patternType="solid">
        <fgColor rgb="FFDC8218"/>
        <bgColor rgb="FFDC8218"/>
      </patternFill>
    </fill>
    <fill>
      <patternFill patternType="solid">
        <fgColor rgb="FFD3B333"/>
        <bgColor rgb="FFD3B333"/>
      </patternFill>
    </fill>
    <fill>
      <patternFill patternType="solid">
        <fgColor rgb="FF843304"/>
        <bgColor rgb="FF843304"/>
      </patternFill>
    </fill>
    <fill>
      <patternFill patternType="solid">
        <fgColor rgb="FFC62D22"/>
        <bgColor rgb="FFC62D22"/>
      </patternFill>
    </fill>
    <fill>
      <patternFill patternType="solid">
        <fgColor rgb="FF255090"/>
        <bgColor rgb="FF255090"/>
      </patternFill>
    </fill>
    <fill>
      <patternFill patternType="solid">
        <fgColor rgb="FF172544"/>
        <bgColor rgb="FF172544"/>
      </patternFill>
    </fill>
    <fill>
      <patternFill patternType="solid">
        <fgColor rgb="FFE39952"/>
        <bgColor rgb="FFE39952"/>
      </patternFill>
    </fill>
    <fill>
      <patternFill patternType="solid">
        <fgColor rgb="FF92B943"/>
        <bgColor rgb="FF92B943"/>
      </patternFill>
    </fill>
    <fill>
      <patternFill patternType="solid">
        <fgColor rgb="FFC7462F"/>
        <bgColor rgb="FFC7462F"/>
      </patternFill>
    </fill>
    <fill>
      <patternFill patternType="solid">
        <fgColor rgb="FF162759"/>
        <bgColor rgb="FF162759"/>
      </patternFill>
    </fill>
    <fill>
      <patternFill patternType="solid">
        <fgColor rgb="FFFBF5C9"/>
        <bgColor rgb="FFFBF5C9"/>
      </patternFill>
    </fill>
    <fill>
      <patternFill patternType="solid">
        <fgColor rgb="FF405386"/>
        <bgColor rgb="FF405386"/>
      </patternFill>
    </fill>
    <fill>
      <patternFill patternType="solid">
        <fgColor rgb="FF2B4078"/>
        <bgColor rgb="FF2B4078"/>
      </patternFill>
    </fill>
    <fill>
      <patternFill patternType="solid">
        <fgColor rgb="FF56B1BF"/>
        <bgColor rgb="FF56B1BF"/>
      </patternFill>
    </fill>
    <fill>
      <patternFill patternType="solid">
        <fgColor rgb="FF4875B4"/>
        <bgColor rgb="FF4875B4"/>
      </patternFill>
    </fill>
    <fill>
      <patternFill patternType="solid">
        <fgColor rgb="FFFFC72A"/>
        <bgColor rgb="FFFFC72A"/>
      </patternFill>
    </fill>
    <fill>
      <patternFill patternType="solid">
        <fgColor rgb="FFE2362E"/>
        <bgColor rgb="FFE2362E"/>
      </patternFill>
    </fill>
    <fill>
      <patternFill patternType="solid">
        <fgColor rgb="FF4CA25A"/>
        <bgColor rgb="FF4CA25A"/>
      </patternFill>
    </fill>
    <fill>
      <patternFill patternType="solid">
        <fgColor rgb="FFFFE395"/>
        <bgColor rgb="FFFFE395"/>
      </patternFill>
    </fill>
    <fill>
      <patternFill patternType="solid">
        <fgColor rgb="FFD26A3F"/>
        <bgColor rgb="FFD26A3F"/>
      </patternFill>
    </fill>
    <fill>
      <patternFill patternType="solid">
        <fgColor rgb="FF2F4187"/>
        <bgColor rgb="FF2F4187"/>
      </patternFill>
    </fill>
    <fill>
      <patternFill patternType="solid">
        <fgColor rgb="FF2E3435"/>
        <bgColor rgb="FF2E3435"/>
      </patternFill>
    </fill>
    <fill>
      <patternFill patternType="solid">
        <fgColor rgb="FFB28F4F"/>
        <bgColor rgb="FFB28F4F"/>
      </patternFill>
    </fill>
    <fill>
      <patternFill patternType="solid">
        <fgColor rgb="FF5487B4"/>
        <bgColor rgb="FF5487B4"/>
      </patternFill>
    </fill>
    <fill>
      <patternFill patternType="solid">
        <fgColor rgb="FF2D6CC0"/>
        <bgColor rgb="FF2D6CC0"/>
      </patternFill>
    </fill>
    <fill>
      <patternFill patternType="solid">
        <fgColor rgb="FFF1AB00"/>
        <bgColor rgb="FFF1AB00"/>
      </patternFill>
    </fill>
    <fill>
      <patternFill patternType="solid">
        <fgColor rgb="FF003066"/>
        <bgColor rgb="FF003066"/>
      </patternFill>
    </fill>
    <fill>
      <patternFill patternType="solid">
        <fgColor rgb="FFD1CEC6"/>
        <bgColor rgb="FFD1CEC6"/>
      </patternFill>
    </fill>
    <fill>
      <patternFill patternType="solid">
        <fgColor rgb="FF1A5088"/>
        <bgColor rgb="FF1A5088"/>
      </patternFill>
    </fill>
    <fill>
      <patternFill patternType="solid">
        <fgColor rgb="FF003C7B"/>
        <bgColor rgb="FF003C7B"/>
      </patternFill>
    </fill>
    <fill>
      <patternFill patternType="solid">
        <fgColor rgb="FFFAE45A"/>
        <bgColor rgb="FFFAE45A"/>
      </patternFill>
    </fill>
    <fill>
      <patternFill patternType="solid">
        <fgColor rgb="FF821E12"/>
        <bgColor rgb="FF821E12"/>
      </patternFill>
    </fill>
    <fill>
      <patternFill patternType="solid">
        <fgColor rgb="FFD45C3E"/>
        <bgColor rgb="FFD45C3E"/>
      </patternFill>
    </fill>
    <fill>
      <patternFill patternType="solid">
        <fgColor rgb="FF97895B"/>
        <bgColor rgb="FF97895B"/>
      </patternFill>
    </fill>
    <fill>
      <patternFill patternType="solid">
        <fgColor rgb="FFDC1E2C"/>
        <bgColor rgb="FFDC1E2C"/>
      </patternFill>
    </fill>
    <fill>
      <patternFill patternType="solid">
        <fgColor rgb="FF26A439"/>
        <bgColor rgb="FF26A439"/>
      </patternFill>
    </fill>
    <fill>
      <patternFill patternType="solid">
        <fgColor rgb="FFD1CCA5"/>
        <bgColor rgb="FFD1CCA5"/>
      </patternFill>
    </fill>
    <fill>
      <patternFill patternType="solid">
        <fgColor rgb="FF2A2A4D"/>
        <bgColor rgb="FF2A2A4D"/>
      </patternFill>
    </fill>
    <fill>
      <patternFill patternType="solid">
        <fgColor rgb="FFA8976F"/>
        <bgColor rgb="FFA8976F"/>
      </patternFill>
    </fill>
    <fill>
      <patternFill patternType="solid">
        <fgColor rgb="FFB5522E"/>
        <bgColor rgb="FFB5522E"/>
      </patternFill>
    </fill>
    <fill>
      <patternFill patternType="solid">
        <fgColor rgb="FFE31C1B"/>
        <bgColor rgb="FFE31C1B"/>
      </patternFill>
    </fill>
    <fill>
      <patternFill patternType="solid">
        <fgColor rgb="FFD3353E"/>
        <bgColor rgb="FFD3353E"/>
      </patternFill>
    </fill>
    <fill>
      <patternFill patternType="solid">
        <fgColor rgb="FFB4734B"/>
        <bgColor rgb="FFB4734B"/>
      </patternFill>
    </fill>
    <fill>
      <patternFill patternType="solid">
        <fgColor rgb="FF96353D"/>
        <bgColor rgb="FF96353D"/>
      </patternFill>
    </fill>
    <fill>
      <patternFill patternType="solid">
        <fgColor rgb="FFEBBE5F"/>
        <bgColor rgb="FFEBBE5F"/>
      </patternFill>
    </fill>
    <fill>
      <patternFill patternType="solid">
        <fgColor rgb="FF8A1F27"/>
        <bgColor rgb="FF8A1F27"/>
      </patternFill>
    </fill>
    <fill>
      <patternFill patternType="solid">
        <fgColor rgb="FF23224F"/>
        <bgColor rgb="FF23224F"/>
      </patternFill>
    </fill>
    <fill>
      <patternFill patternType="solid">
        <fgColor rgb="FF275997"/>
        <bgColor rgb="FF275997"/>
      </patternFill>
    </fill>
    <fill>
      <patternFill patternType="solid">
        <fgColor rgb="FFF7CC45"/>
        <bgColor rgb="FFF7CC45"/>
      </patternFill>
    </fill>
    <fill>
      <patternFill patternType="solid">
        <fgColor rgb="FFE73500"/>
        <bgColor rgb="FFE73500"/>
      </patternFill>
    </fill>
    <fill>
      <patternFill patternType="solid">
        <fgColor rgb="FF006244"/>
        <bgColor rgb="FF006244"/>
      </patternFill>
    </fill>
    <fill>
      <patternFill patternType="solid">
        <fgColor rgb="FF417C57"/>
        <bgColor rgb="FF417C57"/>
      </patternFill>
    </fill>
    <fill>
      <patternFill patternType="solid">
        <fgColor rgb="FFEEC64C"/>
        <bgColor rgb="FFEEC64C"/>
      </patternFill>
    </fill>
    <fill>
      <patternFill patternType="solid">
        <fgColor rgb="FF951D13"/>
        <bgColor rgb="FF951D13"/>
      </patternFill>
    </fill>
    <fill>
      <patternFill patternType="solid">
        <fgColor rgb="FF107B02"/>
        <bgColor rgb="FF107B02"/>
      </patternFill>
    </fill>
    <fill>
      <patternFill patternType="solid">
        <fgColor rgb="FFD84440"/>
        <bgColor rgb="FFD84440"/>
      </patternFill>
    </fill>
    <fill>
      <patternFill patternType="solid">
        <fgColor rgb="FFFDF052"/>
        <bgColor rgb="FFFDF052"/>
      </patternFill>
    </fill>
    <fill>
      <patternFill patternType="solid">
        <fgColor rgb="FF39604E"/>
        <bgColor rgb="FF39604E"/>
      </patternFill>
    </fill>
    <fill>
      <patternFill patternType="solid">
        <fgColor rgb="FFDA352F"/>
        <bgColor rgb="FFDA352F"/>
      </patternFill>
    </fill>
    <fill>
      <patternFill patternType="solid">
        <fgColor rgb="FFF6C444"/>
        <bgColor rgb="FFF6C444"/>
      </patternFill>
    </fill>
    <fill>
      <patternFill patternType="solid">
        <fgColor rgb="FFAE2519"/>
        <bgColor rgb="FFAE2519"/>
      </patternFill>
    </fill>
    <fill>
      <patternFill patternType="solid">
        <fgColor rgb="FFE39234"/>
        <bgColor rgb="FFE39234"/>
      </patternFill>
    </fill>
    <fill>
      <patternFill patternType="solid">
        <fgColor rgb="FFC94C51"/>
        <bgColor rgb="FFC94C51"/>
      </patternFill>
    </fill>
    <fill>
      <patternFill patternType="solid">
        <fgColor rgb="FF0F5022"/>
        <bgColor rgb="FF0F5022"/>
      </patternFill>
    </fill>
    <fill>
      <patternFill patternType="solid">
        <fgColor rgb="FFEBB551"/>
        <bgColor rgb="FFEBB551"/>
      </patternFill>
    </fill>
    <fill>
      <patternFill patternType="solid">
        <fgColor rgb="FFC43233"/>
        <bgColor rgb="FFC43233"/>
      </patternFill>
    </fill>
    <fill>
      <patternFill patternType="solid">
        <fgColor rgb="FFD1000C"/>
        <bgColor rgb="FFD1000C"/>
      </patternFill>
    </fill>
    <fill>
      <patternFill patternType="solid">
        <fgColor rgb="FF102E51"/>
        <bgColor rgb="FF102E51"/>
      </patternFill>
    </fill>
    <fill>
      <patternFill patternType="solid">
        <fgColor rgb="FFF8CC46"/>
        <bgColor rgb="FFF8CC46"/>
      </patternFill>
    </fill>
    <fill>
      <patternFill patternType="solid">
        <fgColor rgb="FFCBD346"/>
        <bgColor rgb="FFCBD346"/>
      </patternFill>
    </fill>
    <fill>
      <patternFill patternType="solid">
        <fgColor rgb="FF929392"/>
        <bgColor rgb="FF929392"/>
      </patternFill>
    </fill>
    <fill>
      <patternFill patternType="solid">
        <fgColor rgb="FF5E0F30"/>
        <bgColor rgb="FF5E0F30"/>
      </patternFill>
    </fill>
    <fill>
      <patternFill patternType="solid">
        <fgColor rgb="FFE93323"/>
        <bgColor rgb="FFE93323"/>
      </patternFill>
    </fill>
    <fill>
      <patternFill patternType="solid">
        <fgColor rgb="FF2C6419"/>
        <bgColor rgb="FF2C6419"/>
      </patternFill>
    </fill>
    <fill>
      <patternFill patternType="solid">
        <fgColor rgb="FF2B665F"/>
        <bgColor rgb="FF2B665F"/>
      </patternFill>
    </fill>
    <fill>
      <patternFill patternType="solid">
        <fgColor rgb="FFF9DC4B"/>
        <bgColor rgb="FFF9DC4B"/>
      </patternFill>
    </fill>
    <fill>
      <patternFill patternType="solid">
        <fgColor rgb="FF1C2954"/>
        <bgColor rgb="FF1C2954"/>
      </patternFill>
    </fill>
    <fill>
      <patternFill patternType="solid">
        <fgColor rgb="FF00B3EA"/>
        <bgColor rgb="FF00B3EA"/>
      </patternFill>
    </fill>
    <fill>
      <patternFill patternType="solid">
        <fgColor rgb="FFBD3F28"/>
        <bgColor rgb="FFBD3F28"/>
      </patternFill>
    </fill>
    <fill>
      <patternFill patternType="solid">
        <fgColor rgb="FFD9CB6C"/>
        <bgColor rgb="FFD9CB6C"/>
      </patternFill>
    </fill>
    <fill>
      <patternFill patternType="solid">
        <fgColor rgb="FFBD9A72"/>
        <bgColor rgb="FFBD9A72"/>
      </patternFill>
    </fill>
    <fill>
      <patternFill patternType="solid">
        <fgColor rgb="FFD82E20"/>
        <bgColor rgb="FFD82E20"/>
      </patternFill>
    </fill>
    <fill>
      <patternFill patternType="solid">
        <fgColor rgb="FFBC9760"/>
        <bgColor rgb="FFBC9760"/>
      </patternFill>
    </fill>
    <fill>
      <patternFill patternType="solid">
        <fgColor rgb="FFFCE5CD"/>
        <bgColor rgb="FFFCE5CD"/>
      </patternFill>
    </fill>
    <fill>
      <patternFill patternType="solid">
        <fgColor rgb="FF2F5EA1"/>
        <bgColor rgb="FF2F5EA1"/>
      </patternFill>
    </fill>
    <fill>
      <patternFill patternType="solid">
        <fgColor rgb="FFEC8836"/>
        <bgColor rgb="FFEC8836"/>
      </patternFill>
    </fill>
    <fill>
      <patternFill patternType="solid">
        <fgColor rgb="FFA12135"/>
        <bgColor rgb="FFA12135"/>
      </patternFill>
    </fill>
    <fill>
      <patternFill patternType="solid">
        <fgColor rgb="FFFF722C"/>
        <bgColor rgb="FFFF722C"/>
      </patternFill>
    </fill>
    <fill>
      <patternFill patternType="solid">
        <fgColor rgb="FFB19A60"/>
        <bgColor rgb="FFB19A60"/>
      </patternFill>
    </fill>
    <fill>
      <patternFill patternType="solid">
        <fgColor rgb="FF6A1112"/>
        <bgColor rgb="FF6A1112"/>
      </patternFill>
    </fill>
    <fill>
      <patternFill patternType="solid">
        <fgColor rgb="FF419BD6"/>
        <bgColor rgb="FF419BD6"/>
      </patternFill>
    </fill>
    <fill>
      <patternFill patternType="solid">
        <fgColor rgb="FFFB3050"/>
        <bgColor rgb="FFFB3050"/>
      </patternFill>
    </fill>
    <fill>
      <patternFill patternType="solid">
        <fgColor rgb="FF2869A5"/>
        <bgColor rgb="FF2869A5"/>
      </patternFill>
    </fill>
    <fill>
      <patternFill patternType="solid">
        <fgColor rgb="FFF9D66F"/>
        <bgColor rgb="FFF9D66F"/>
      </patternFill>
    </fill>
    <fill>
      <patternFill patternType="solid">
        <fgColor rgb="FF103873"/>
        <bgColor rgb="FF103873"/>
      </patternFill>
    </fill>
    <fill>
      <patternFill patternType="solid">
        <fgColor rgb="FF483D76"/>
        <bgColor rgb="FF483D76"/>
      </patternFill>
    </fill>
    <fill>
      <patternFill patternType="solid">
        <fgColor rgb="FF342767"/>
        <bgColor rgb="FF342767"/>
      </patternFill>
    </fill>
    <fill>
      <patternFill patternType="solid">
        <fgColor rgb="FFB2A26F"/>
        <bgColor rgb="FFB2A26F"/>
      </patternFill>
    </fill>
    <fill>
      <patternFill patternType="solid">
        <fgColor rgb="FFED9B18"/>
        <bgColor rgb="FFED9B18"/>
      </patternFill>
    </fill>
    <fill>
      <patternFill patternType="solid">
        <fgColor rgb="FF026937"/>
        <bgColor rgb="FF026937"/>
      </patternFill>
    </fill>
    <fill>
      <patternFill patternType="solid">
        <fgColor rgb="FFCEA052"/>
        <bgColor rgb="FFCEA052"/>
      </patternFill>
    </fill>
    <fill>
      <patternFill patternType="solid">
        <fgColor rgb="FFFFE1A5"/>
        <bgColor rgb="FFFFE1A5"/>
      </patternFill>
    </fill>
    <fill>
      <patternFill patternType="solid">
        <fgColor rgb="FFAC1E2D"/>
        <bgColor rgb="FFAC1E2D"/>
      </patternFill>
    </fill>
    <fill>
      <patternFill patternType="solid">
        <fgColor rgb="FFFACC09"/>
        <bgColor rgb="FFFACC09"/>
      </patternFill>
    </fill>
    <fill>
      <patternFill patternType="solid">
        <fgColor rgb="FFB59A57"/>
        <bgColor rgb="FFB59A57"/>
      </patternFill>
    </fill>
    <fill>
      <patternFill patternType="solid">
        <fgColor rgb="FFFFBD00"/>
        <bgColor rgb="FFFFBD00"/>
      </patternFill>
    </fill>
    <fill>
      <patternFill patternType="solid">
        <fgColor rgb="FFCA2C26"/>
        <bgColor rgb="FFCA2C26"/>
      </patternFill>
    </fill>
    <fill>
      <patternFill patternType="solid">
        <fgColor rgb="FFB62C2D"/>
        <bgColor rgb="FFB62C2D"/>
      </patternFill>
    </fill>
    <fill>
      <patternFill patternType="solid">
        <fgColor rgb="FFA37539"/>
        <bgColor rgb="FFA37539"/>
      </patternFill>
    </fill>
    <fill>
      <patternFill patternType="solid">
        <fgColor rgb="FFDFD1A7"/>
        <bgColor rgb="FFDFD1A7"/>
      </patternFill>
    </fill>
    <fill>
      <patternFill patternType="solid">
        <fgColor rgb="FF082674"/>
        <bgColor rgb="FF082674"/>
      </patternFill>
    </fill>
    <fill>
      <patternFill patternType="solid">
        <fgColor rgb="FF59B7E6"/>
        <bgColor rgb="FF59B7E6"/>
      </patternFill>
    </fill>
    <fill>
      <patternFill patternType="solid">
        <fgColor rgb="FFF7D549"/>
        <bgColor rgb="FFF7D549"/>
      </patternFill>
    </fill>
    <fill>
      <patternFill patternType="solid">
        <fgColor rgb="FFED2938"/>
        <bgColor rgb="FFED2938"/>
      </patternFill>
    </fill>
    <fill>
      <patternFill patternType="solid">
        <fgColor rgb="FFF3D54E"/>
        <bgColor rgb="FFF3D54E"/>
      </patternFill>
    </fill>
    <fill>
      <patternFill patternType="solid">
        <fgColor rgb="FFE08431"/>
        <bgColor rgb="FFE08431"/>
      </patternFill>
    </fill>
    <fill>
      <patternFill patternType="solid">
        <fgColor rgb="FF002394"/>
        <bgColor rgb="FF002394"/>
      </patternFill>
    </fill>
    <fill>
      <patternFill patternType="solid">
        <fgColor rgb="FFCA2C34"/>
        <bgColor rgb="FFCA2C34"/>
      </patternFill>
    </fill>
    <fill>
      <patternFill patternType="solid">
        <fgColor rgb="FFA6093D"/>
        <bgColor rgb="FFA6093D"/>
      </patternFill>
    </fill>
    <fill>
      <patternFill patternType="solid">
        <fgColor rgb="FFFFC502"/>
        <bgColor rgb="FFFFC502"/>
      </patternFill>
    </fill>
    <fill>
      <patternFill patternType="solid">
        <fgColor rgb="FF53A7B7"/>
        <bgColor rgb="FF53A7B7"/>
      </patternFill>
    </fill>
    <fill>
      <patternFill patternType="solid">
        <fgColor rgb="FFC70418"/>
        <bgColor rgb="FFC70418"/>
      </patternFill>
    </fill>
    <fill>
      <patternFill patternType="solid">
        <fgColor rgb="FFD7D2CB"/>
        <bgColor rgb="FFD7D2CB"/>
      </patternFill>
    </fill>
    <fill>
      <patternFill patternType="solid">
        <fgColor rgb="FFFF0000"/>
        <bgColor rgb="FFFF0000"/>
      </patternFill>
    </fill>
    <fill>
      <patternFill patternType="solid">
        <fgColor rgb="FF3E899A"/>
        <bgColor rgb="FF3E899A"/>
      </patternFill>
    </fill>
    <fill>
      <patternFill patternType="solid">
        <fgColor rgb="FFE6A544"/>
        <bgColor rgb="FFE6A544"/>
      </patternFill>
    </fill>
    <fill>
      <patternFill patternType="solid">
        <fgColor rgb="FF2D3B7D"/>
        <bgColor rgb="FF2D3B7D"/>
      </patternFill>
    </fill>
    <fill>
      <patternFill patternType="solid">
        <fgColor rgb="FF006600"/>
        <bgColor rgb="FF006600"/>
      </patternFill>
    </fill>
    <fill>
      <patternFill patternType="solid">
        <fgColor rgb="FFFCCD42"/>
        <bgColor rgb="FFFCCD42"/>
      </patternFill>
    </fill>
    <fill>
      <patternFill patternType="solid">
        <fgColor rgb="FF009245"/>
        <bgColor rgb="FF009245"/>
      </patternFill>
    </fill>
    <fill>
      <patternFill patternType="solid">
        <fgColor rgb="FFCE2A36"/>
        <bgColor rgb="FFCE2A36"/>
      </patternFill>
    </fill>
    <fill>
      <patternFill patternType="solid">
        <fgColor rgb="FFDA6739"/>
        <bgColor rgb="FFDA6739"/>
      </patternFill>
    </fill>
    <fill>
      <patternFill patternType="solid">
        <fgColor rgb="FFFECD00"/>
        <bgColor rgb="FFFECD00"/>
      </patternFill>
    </fill>
    <fill>
      <patternFill patternType="solid">
        <fgColor rgb="FF02523C"/>
        <bgColor rgb="FF02523C"/>
      </patternFill>
    </fill>
    <fill>
      <patternFill patternType="solid">
        <fgColor rgb="FFDD0100"/>
        <bgColor rgb="FFDD0100"/>
      </patternFill>
    </fill>
    <fill>
      <patternFill patternType="solid">
        <fgColor rgb="FF011F5B"/>
        <bgColor rgb="FF011F5B"/>
      </patternFill>
    </fill>
    <fill>
      <patternFill patternType="solid">
        <fgColor rgb="FFA41034"/>
        <bgColor rgb="FFA41034"/>
      </patternFill>
    </fill>
    <fill>
      <patternFill patternType="solid">
        <fgColor rgb="FF808285"/>
        <bgColor rgb="FF808285"/>
      </patternFill>
    </fill>
    <fill>
      <patternFill patternType="solid">
        <fgColor rgb="FFD4453A"/>
        <bgColor rgb="FFD4453A"/>
      </patternFill>
    </fill>
    <fill>
      <patternFill patternType="solid">
        <fgColor rgb="FF1A497A"/>
        <bgColor rgb="FF1A497A"/>
      </patternFill>
    </fill>
    <fill>
      <patternFill patternType="solid">
        <fgColor rgb="FF00356B"/>
        <bgColor rgb="FF00356B"/>
      </patternFill>
    </fill>
    <fill>
      <patternFill patternType="solid">
        <fgColor rgb="FFB31B1B"/>
        <bgColor rgb="FFB31B1B"/>
      </patternFill>
    </fill>
    <fill>
      <patternFill patternType="solid">
        <fgColor rgb="FF5E3920"/>
        <bgColor rgb="FF5E3920"/>
      </patternFill>
    </fill>
    <fill>
      <patternFill patternType="solid">
        <fgColor rgb="FF89572E"/>
        <bgColor rgb="FF89572E"/>
      </patternFill>
    </fill>
    <fill>
      <patternFill patternType="solid">
        <fgColor rgb="FF9BCBEB"/>
        <bgColor rgb="FF9BCBEB"/>
      </patternFill>
    </fill>
    <fill>
      <patternFill patternType="solid">
        <fgColor rgb="FF003865"/>
        <bgColor rgb="FF003865"/>
      </patternFill>
    </fill>
    <fill>
      <patternFill patternType="solid">
        <fgColor rgb="FF009246"/>
        <bgColor rgb="FF009246"/>
      </patternFill>
    </fill>
    <fill>
      <patternFill patternType="solid">
        <fgColor rgb="FFCE2B37"/>
        <bgColor rgb="FFCE2B37"/>
      </patternFill>
    </fill>
    <fill>
      <patternFill patternType="solid">
        <fgColor rgb="FFFFD500"/>
        <bgColor rgb="FFFFD500"/>
      </patternFill>
    </fill>
    <fill>
      <patternFill patternType="solid">
        <fgColor rgb="FF6D5943"/>
        <bgColor rgb="FF6D5943"/>
      </patternFill>
    </fill>
    <fill>
      <patternFill patternType="solid">
        <fgColor rgb="FF483014"/>
        <bgColor rgb="FF483014"/>
      </patternFill>
    </fill>
    <fill>
      <patternFill patternType="solid">
        <fgColor rgb="FFD62144"/>
        <bgColor rgb="FFD62144"/>
      </patternFill>
    </fill>
    <fill>
      <patternFill patternType="solid">
        <fgColor rgb="FF639F3B"/>
        <bgColor rgb="FF639F3B"/>
      </patternFill>
    </fill>
    <fill>
      <patternFill patternType="solid">
        <fgColor rgb="FFE23122"/>
        <bgColor rgb="FFE23122"/>
      </patternFill>
    </fill>
    <fill>
      <patternFill patternType="solid">
        <fgColor rgb="FFE0CB44"/>
        <bgColor rgb="FFE0CB44"/>
      </patternFill>
    </fill>
    <fill>
      <patternFill patternType="solid">
        <fgColor rgb="FF0022F5"/>
        <bgColor rgb="FF0022F5"/>
      </patternFill>
    </fill>
    <fill>
      <patternFill patternType="solid">
        <fgColor rgb="FF4754C4"/>
        <bgColor rgb="FF4754C4"/>
      </patternFill>
    </fill>
    <fill>
      <patternFill patternType="solid">
        <fgColor rgb="FFBE2E27"/>
        <bgColor rgb="FFBE2E27"/>
      </patternFill>
    </fill>
    <fill>
      <patternFill patternType="solid">
        <fgColor rgb="FFDCAB3A"/>
        <bgColor rgb="FFDCAB3A"/>
      </patternFill>
    </fill>
    <fill>
      <patternFill patternType="solid">
        <fgColor rgb="FFC92E27"/>
        <bgColor rgb="FFC92E27"/>
      </patternFill>
    </fill>
    <fill>
      <patternFill patternType="solid">
        <fgColor rgb="FF2349A0"/>
        <bgColor rgb="FF2349A0"/>
      </patternFill>
    </fill>
    <fill>
      <patternFill patternType="solid">
        <fgColor rgb="FFDB2536"/>
        <bgColor rgb="FFDB2536"/>
      </patternFill>
    </fill>
    <fill>
      <patternFill patternType="solid">
        <fgColor rgb="FF488341"/>
        <bgColor rgb="FF488341"/>
      </patternFill>
    </fill>
    <fill>
      <patternFill patternType="solid">
        <fgColor rgb="FFEED85E"/>
        <bgColor rgb="FFEED85E"/>
      </patternFill>
    </fill>
    <fill>
      <patternFill patternType="solid">
        <fgColor rgb="FFD9352E"/>
        <bgColor rgb="FFD9352E"/>
      </patternFill>
    </fill>
    <fill>
      <patternFill patternType="solid">
        <fgColor rgb="FF1C4772"/>
        <bgColor rgb="FF1C4772"/>
      </patternFill>
    </fill>
    <fill>
      <patternFill patternType="solid">
        <fgColor rgb="FFFFBA00"/>
        <bgColor rgb="FFFFBA00"/>
      </patternFill>
    </fill>
    <fill>
      <patternFill patternType="solid">
        <fgColor rgb="FFE0B83E"/>
        <bgColor rgb="FFE0B83E"/>
      </patternFill>
    </fill>
    <fill>
      <patternFill patternType="solid">
        <fgColor rgb="FF133A8B"/>
        <bgColor rgb="FF133A8B"/>
      </patternFill>
    </fill>
    <fill>
      <patternFill patternType="solid">
        <fgColor rgb="FFD23D3F"/>
        <bgColor rgb="FFD23D3F"/>
      </patternFill>
    </fill>
    <fill>
      <patternFill patternType="solid">
        <fgColor rgb="FFB9341D"/>
        <bgColor rgb="FFB9341D"/>
      </patternFill>
    </fill>
    <fill>
      <patternFill patternType="solid">
        <fgColor rgb="FF79569C"/>
        <bgColor rgb="FF79569C"/>
      </patternFill>
    </fill>
    <fill>
      <patternFill patternType="solid">
        <fgColor rgb="FF582C83"/>
        <bgColor rgb="FF582C83"/>
      </patternFill>
    </fill>
    <fill>
      <patternFill patternType="solid">
        <fgColor rgb="FF7D4152"/>
        <bgColor rgb="FF7D4152"/>
      </patternFill>
    </fill>
    <fill>
      <patternFill patternType="solid">
        <fgColor rgb="FFAC6B36"/>
        <bgColor rgb="FFAC6B36"/>
      </patternFill>
    </fill>
    <fill>
      <patternFill patternType="solid">
        <fgColor rgb="FFC33C2C"/>
        <bgColor rgb="FFC33C2C"/>
      </patternFill>
    </fill>
    <fill>
      <patternFill patternType="solid">
        <fgColor rgb="FF9C2C3A"/>
        <bgColor rgb="FF9C2C3A"/>
      </patternFill>
    </fill>
    <fill>
      <patternFill patternType="solid">
        <fgColor rgb="FF295CA4"/>
        <bgColor rgb="FF295CA4"/>
      </patternFill>
    </fill>
    <fill>
      <patternFill patternType="solid">
        <fgColor rgb="FFD5534F"/>
        <bgColor rgb="FFD5534F"/>
      </patternFill>
    </fill>
    <fill>
      <patternFill patternType="solid">
        <fgColor rgb="FF6F2C3F"/>
        <bgColor rgb="FF6F2C3F"/>
      </patternFill>
    </fill>
    <fill>
      <patternFill patternType="solid">
        <fgColor rgb="FF4DA153"/>
        <bgColor rgb="FF4DA153"/>
      </patternFill>
    </fill>
    <fill>
      <patternFill patternType="solid">
        <fgColor rgb="FFC2782B"/>
        <bgColor rgb="FFC2782B"/>
      </patternFill>
    </fill>
    <fill>
      <patternFill patternType="solid">
        <fgColor rgb="FFBD3733"/>
        <bgColor rgb="FFBD3733"/>
      </patternFill>
    </fill>
    <fill>
      <patternFill patternType="solid">
        <fgColor rgb="FF32706B"/>
        <bgColor rgb="FF32706B"/>
      </patternFill>
    </fill>
    <fill>
      <patternFill patternType="solid">
        <fgColor rgb="FF4E5734"/>
        <bgColor rgb="FF4E5734"/>
      </patternFill>
    </fill>
    <fill>
      <patternFill patternType="solid">
        <fgColor rgb="FF275D9C"/>
        <bgColor rgb="FF275D9C"/>
      </patternFill>
    </fill>
    <fill>
      <patternFill patternType="solid">
        <fgColor rgb="FFF4E74D"/>
        <bgColor rgb="FFF4E74D"/>
      </patternFill>
    </fill>
    <fill>
      <patternFill patternType="solid">
        <fgColor rgb="FFA33126"/>
        <bgColor rgb="FFA33126"/>
      </patternFill>
    </fill>
    <fill>
      <patternFill patternType="solid">
        <fgColor rgb="FFC69033"/>
        <bgColor rgb="FFC69033"/>
      </patternFill>
    </fill>
    <fill>
      <patternFill patternType="solid">
        <fgColor rgb="FF131313"/>
        <bgColor rgb="FF131313"/>
      </patternFill>
    </fill>
    <fill>
      <patternFill patternType="solid">
        <fgColor rgb="FF00703C"/>
        <bgColor rgb="FF00703C"/>
      </patternFill>
    </fill>
    <fill>
      <patternFill patternType="solid">
        <fgColor rgb="FFA14049"/>
        <bgColor rgb="FFA14049"/>
      </patternFill>
    </fill>
    <fill>
      <patternFill patternType="solid">
        <fgColor rgb="FFAF2834"/>
        <bgColor rgb="FFAF2834"/>
      </patternFill>
    </fill>
    <fill>
      <patternFill patternType="solid">
        <fgColor rgb="FF962B35"/>
        <bgColor rgb="FF962B35"/>
      </patternFill>
    </fill>
    <fill>
      <patternFill patternType="solid">
        <fgColor rgb="FFC9352D"/>
        <bgColor rgb="FFC9352D"/>
      </patternFill>
    </fill>
    <fill>
      <patternFill patternType="solid">
        <fgColor rgb="FFF1D849"/>
        <bgColor rgb="FFF1D849"/>
      </patternFill>
    </fill>
    <fill>
      <patternFill patternType="solid">
        <fgColor rgb="FF2C2A48"/>
        <bgColor rgb="FF2C2A48"/>
      </patternFill>
    </fill>
    <fill>
      <patternFill patternType="solid">
        <fgColor rgb="FF53565A"/>
        <bgColor rgb="FF53565A"/>
      </patternFill>
    </fill>
    <fill>
      <patternFill patternType="solid">
        <fgColor rgb="FF01209C"/>
        <bgColor rgb="FF01209C"/>
      </patternFill>
    </fill>
    <fill>
      <patternFill patternType="solid">
        <fgColor rgb="FF0072CE"/>
        <bgColor rgb="FF0072CE"/>
      </patternFill>
    </fill>
    <fill>
      <patternFill patternType="solid">
        <fgColor rgb="FF003C71"/>
        <bgColor rgb="FF003C71"/>
      </patternFill>
    </fill>
    <fill>
      <patternFill patternType="solid">
        <fgColor rgb="FFA59C94"/>
        <bgColor rgb="FFA59C94"/>
      </patternFill>
    </fill>
    <fill>
      <patternFill patternType="solid">
        <fgColor rgb="FFB82C3D"/>
        <bgColor rgb="FFB82C3D"/>
      </patternFill>
    </fill>
    <fill>
      <patternFill patternType="solid">
        <fgColor rgb="FFE25829"/>
        <bgColor rgb="FFE25829"/>
      </patternFill>
    </fill>
    <fill>
      <patternFill patternType="solid">
        <fgColor rgb="FF51B1D8"/>
        <bgColor rgb="FF51B1D8"/>
      </patternFill>
    </fill>
    <fill>
      <patternFill patternType="solid">
        <fgColor rgb="FFB2B2B2"/>
        <bgColor rgb="FFB2B2B2"/>
      </patternFill>
    </fill>
    <fill>
      <patternFill patternType="solid">
        <fgColor rgb="FF579442"/>
        <bgColor rgb="FF579442"/>
      </patternFill>
    </fill>
    <fill>
      <patternFill patternType="solid">
        <fgColor rgb="FFE83323"/>
        <bgColor rgb="FFE83323"/>
      </patternFill>
    </fill>
    <fill>
      <patternFill patternType="solid">
        <fgColor rgb="FF619E5C"/>
        <bgColor rgb="FF619E5C"/>
      </patternFill>
    </fill>
    <fill>
      <patternFill patternType="solid">
        <fgColor rgb="FFB13D41"/>
        <bgColor rgb="FFB13D41"/>
      </patternFill>
    </fill>
    <fill>
      <patternFill patternType="solid">
        <fgColor rgb="FF4DA8C1"/>
        <bgColor rgb="FF4DA8C1"/>
      </patternFill>
    </fill>
    <fill>
      <patternFill patternType="solid">
        <fgColor rgb="FFEDC043"/>
        <bgColor rgb="FFEDC043"/>
      </patternFill>
    </fill>
    <fill>
      <patternFill patternType="solid">
        <fgColor rgb="FFDF5B2E"/>
        <bgColor rgb="FFDF5B2E"/>
      </patternFill>
    </fill>
    <fill>
      <patternFill patternType="solid">
        <fgColor rgb="FF14225B"/>
        <bgColor rgb="FF14225B"/>
      </patternFill>
    </fill>
    <fill>
      <patternFill patternType="solid">
        <fgColor rgb="FFEEC543"/>
        <bgColor rgb="FFEEC543"/>
      </patternFill>
    </fill>
    <fill>
      <patternFill patternType="solid">
        <fgColor rgb="FF07278B"/>
        <bgColor rgb="FF07278B"/>
      </patternFill>
    </fill>
    <fill>
      <patternFill patternType="solid">
        <fgColor rgb="FFD9612B"/>
        <bgColor rgb="FFD9612B"/>
      </patternFill>
    </fill>
    <fill>
      <patternFill patternType="solid">
        <fgColor rgb="FF1B4CB6"/>
        <bgColor rgb="FF1B4CB6"/>
      </patternFill>
    </fill>
    <fill>
      <patternFill patternType="solid">
        <fgColor rgb="FF428E6D"/>
        <bgColor rgb="FF428E6D"/>
      </patternFill>
    </fill>
    <fill>
      <patternFill patternType="solid">
        <fgColor rgb="FFBE3724"/>
        <bgColor rgb="FFBE3724"/>
      </patternFill>
    </fill>
    <fill>
      <patternFill patternType="solid">
        <fgColor rgb="FFB63841"/>
        <bgColor rgb="FFB63841"/>
      </patternFill>
    </fill>
    <fill>
      <patternFill patternType="solid">
        <fgColor rgb="FF4C6A4D"/>
        <bgColor rgb="FF4C6A4D"/>
      </patternFill>
    </fill>
    <fill>
      <patternFill patternType="solid">
        <fgColor rgb="FF141E8B"/>
        <bgColor rgb="FF141E8B"/>
      </patternFill>
    </fill>
    <fill>
      <patternFill patternType="solid">
        <fgColor rgb="FF2E6EC1"/>
        <bgColor rgb="FF2E6EC1"/>
      </patternFill>
    </fill>
    <fill>
      <patternFill patternType="solid">
        <fgColor rgb="FF2963B1"/>
        <bgColor rgb="FF2963B1"/>
      </patternFill>
    </fill>
    <fill>
      <patternFill patternType="solid">
        <fgColor rgb="FF415D92"/>
        <bgColor rgb="FF415D92"/>
      </patternFill>
    </fill>
    <fill>
      <patternFill patternType="solid">
        <fgColor rgb="FF113477"/>
        <bgColor rgb="FF113477"/>
      </patternFill>
    </fill>
    <fill>
      <patternFill patternType="solid">
        <fgColor rgb="FFF3DE4B"/>
        <bgColor rgb="FFF3DE4B"/>
      </patternFill>
    </fill>
    <fill>
      <patternFill patternType="solid">
        <fgColor rgb="FFBA271A"/>
        <bgColor rgb="FFBA271A"/>
      </patternFill>
    </fill>
    <fill>
      <patternFill patternType="solid">
        <fgColor rgb="FFC12920"/>
        <bgColor rgb="FFC12920"/>
      </patternFill>
    </fill>
    <fill>
      <patternFill patternType="solid">
        <fgColor rgb="FF00075F"/>
        <bgColor rgb="FF00075F"/>
      </patternFill>
    </fill>
    <fill>
      <patternFill patternType="solid">
        <fgColor rgb="FF205092"/>
        <bgColor rgb="FF205092"/>
      </patternFill>
    </fill>
    <fill>
      <patternFill patternType="solid">
        <fgColor rgb="FFC3343A"/>
        <bgColor rgb="FFC3343A"/>
      </patternFill>
    </fill>
    <fill>
      <patternFill patternType="solid">
        <fgColor rgb="FF284EB3"/>
        <bgColor rgb="FF284EB3"/>
      </patternFill>
    </fill>
    <fill>
      <patternFill patternType="solid">
        <fgColor rgb="FF103AAB"/>
        <bgColor rgb="FF103AAB"/>
      </patternFill>
    </fill>
    <fill>
      <patternFill patternType="solid">
        <fgColor rgb="FFC3A25B"/>
        <bgColor rgb="FFC3A25B"/>
      </patternFill>
    </fill>
    <fill>
      <patternFill patternType="solid">
        <fgColor rgb="FF2C4A9A"/>
        <bgColor rgb="FF2C4A9A"/>
      </patternFill>
    </fill>
    <fill>
      <patternFill patternType="solid">
        <fgColor rgb="FF8C363A"/>
        <bgColor rgb="FF8C363A"/>
      </patternFill>
    </fill>
    <fill>
      <patternFill patternType="solid">
        <fgColor rgb="FFF1D15A"/>
        <bgColor rgb="FFF1D15A"/>
      </patternFill>
    </fill>
    <fill>
      <patternFill patternType="solid">
        <fgColor rgb="FF0C2C76"/>
        <bgColor rgb="FF0C2C76"/>
      </patternFill>
    </fill>
    <fill>
      <patternFill patternType="solid">
        <fgColor rgb="FFB62C2E"/>
        <bgColor rgb="FFB62C2E"/>
      </patternFill>
    </fill>
    <fill>
      <patternFill patternType="solid">
        <fgColor rgb="FFB8261A"/>
        <bgColor rgb="FFB8261A"/>
      </patternFill>
    </fill>
    <fill>
      <patternFill patternType="solid">
        <fgColor rgb="FFF3BB54"/>
        <bgColor rgb="FFF3BB54"/>
      </patternFill>
    </fill>
    <fill>
      <patternFill patternType="solid">
        <fgColor rgb="FF111B51"/>
        <bgColor rgb="FF111B51"/>
      </patternFill>
    </fill>
    <fill>
      <patternFill patternType="solid">
        <fgColor rgb="FFEAB442"/>
        <bgColor rgb="FFEAB442"/>
      </patternFill>
    </fill>
    <fill>
      <patternFill patternType="solid">
        <fgColor rgb="FF2D6545"/>
        <bgColor rgb="FF2D6545"/>
      </patternFill>
    </fill>
    <fill>
      <patternFill patternType="solid">
        <fgColor rgb="FFE48244"/>
        <bgColor rgb="FFE48244"/>
      </patternFill>
    </fill>
    <fill>
      <patternFill patternType="solid">
        <fgColor rgb="FFAB3432"/>
        <bgColor rgb="FFAB3432"/>
      </patternFill>
    </fill>
    <fill>
      <patternFill patternType="solid">
        <fgColor rgb="FF345087"/>
        <bgColor rgb="FF345087"/>
      </patternFill>
    </fill>
    <fill>
      <patternFill patternType="solid">
        <fgColor rgb="FF469BD2"/>
        <bgColor rgb="FF469BD2"/>
      </patternFill>
    </fill>
    <fill>
      <patternFill patternType="solid">
        <fgColor rgb="FFB72D31"/>
        <bgColor rgb="FFB72D31"/>
      </patternFill>
    </fill>
    <fill>
      <patternFill patternType="solid">
        <fgColor rgb="FFF0CB45"/>
        <bgColor rgb="FFF0CB45"/>
      </patternFill>
    </fill>
    <fill>
      <patternFill patternType="solid">
        <fgColor rgb="FF1846A3"/>
        <bgColor rgb="FF1846A3"/>
      </patternFill>
    </fill>
    <fill>
      <patternFill patternType="solid">
        <fgColor rgb="FFB42934"/>
        <bgColor rgb="FFB42934"/>
      </patternFill>
    </fill>
    <fill>
      <patternFill patternType="solid">
        <fgColor rgb="FFD43E37"/>
        <bgColor rgb="FFD43E37"/>
      </patternFill>
    </fill>
    <fill>
      <patternFill patternType="solid">
        <fgColor rgb="FF0B2861"/>
        <bgColor rgb="FF0B2861"/>
      </patternFill>
    </fill>
    <fill>
      <patternFill patternType="solid">
        <fgColor rgb="FFC32F40"/>
        <bgColor rgb="FFC32F40"/>
      </patternFill>
    </fill>
    <fill>
      <patternFill patternType="solid">
        <fgColor rgb="FF489364"/>
        <bgColor rgb="FF489364"/>
      </patternFill>
    </fill>
    <fill>
      <patternFill patternType="solid">
        <fgColor rgb="FFE8894D"/>
        <bgColor rgb="FFE8894D"/>
      </patternFill>
    </fill>
    <fill>
      <patternFill patternType="solid">
        <fgColor rgb="FFE29E37"/>
        <bgColor rgb="FFE29E37"/>
      </patternFill>
    </fill>
    <fill>
      <patternFill patternType="solid">
        <fgColor rgb="FFEDCA49"/>
        <bgColor rgb="FFEDCA49"/>
      </patternFill>
    </fill>
    <fill>
      <patternFill patternType="solid">
        <fgColor rgb="FF71AFD9"/>
        <bgColor rgb="FF71AFD9"/>
      </patternFill>
    </fill>
    <fill>
      <patternFill patternType="solid">
        <fgColor rgb="FFCB2B34"/>
        <bgColor rgb="FFCB2B34"/>
      </patternFill>
    </fill>
    <fill>
      <patternFill patternType="solid">
        <fgColor rgb="FFB0403F"/>
        <bgColor rgb="FFB0403F"/>
      </patternFill>
    </fill>
    <fill>
      <patternFill patternType="solid">
        <fgColor rgb="FF1C3E6E"/>
        <bgColor rgb="FF1C3E6E"/>
      </patternFill>
    </fill>
    <fill>
      <patternFill patternType="solid">
        <fgColor rgb="FFD33630"/>
        <bgColor rgb="FFD33630"/>
      </patternFill>
    </fill>
    <fill>
      <patternFill patternType="solid">
        <fgColor rgb="FF214D98"/>
        <bgColor rgb="FF214D98"/>
      </patternFill>
    </fill>
    <fill>
      <patternFill patternType="solid">
        <fgColor rgb="FFBC281B"/>
        <bgColor rgb="FFBC281B"/>
      </patternFill>
    </fill>
    <fill>
      <patternFill patternType="solid">
        <fgColor rgb="FF0016B1"/>
        <bgColor rgb="FF0016B1"/>
      </patternFill>
    </fill>
    <fill>
      <patternFill patternType="solid">
        <fgColor rgb="FFEAD549"/>
        <bgColor rgb="FFEAD549"/>
      </patternFill>
    </fill>
    <fill>
      <patternFill patternType="solid">
        <fgColor rgb="FF2758A3"/>
        <bgColor rgb="FF2758A3"/>
      </patternFill>
    </fill>
    <fill>
      <patternFill patternType="solid">
        <fgColor rgb="FF4CA247"/>
        <bgColor rgb="FF4CA247"/>
      </patternFill>
    </fill>
    <fill>
      <patternFill patternType="solid">
        <fgColor rgb="FFBA2C38"/>
        <bgColor rgb="FFBA2C38"/>
      </patternFill>
    </fill>
    <fill>
      <patternFill patternType="solid">
        <fgColor rgb="FF9E2F36"/>
        <bgColor rgb="FF9E2F36"/>
      </patternFill>
    </fill>
    <fill>
      <patternFill patternType="solid">
        <fgColor rgb="FF383864"/>
        <bgColor rgb="FF383864"/>
      </patternFill>
    </fill>
    <fill>
      <patternFill patternType="solid">
        <fgColor rgb="FF7CA6D4"/>
        <bgColor rgb="FF7CA6D4"/>
      </patternFill>
    </fill>
    <fill>
      <patternFill patternType="solid">
        <fgColor rgb="FFE5AF3F"/>
        <bgColor rgb="FFE5AF3F"/>
      </patternFill>
    </fill>
    <fill>
      <patternFill patternType="solid">
        <fgColor rgb="FFEDDB49"/>
        <bgColor rgb="FFEDDB49"/>
      </patternFill>
    </fill>
    <fill>
      <patternFill patternType="solid">
        <fgColor rgb="FFBD3A2B"/>
        <bgColor rgb="FFBD3A2B"/>
      </patternFill>
    </fill>
    <fill>
      <patternFill patternType="solid">
        <fgColor rgb="FF33723A"/>
        <bgColor rgb="FF33723A"/>
      </patternFill>
    </fill>
    <fill>
      <patternFill patternType="solid">
        <fgColor rgb="FF449344"/>
        <bgColor rgb="FF449344"/>
      </patternFill>
    </fill>
    <fill>
      <patternFill patternType="solid">
        <fgColor rgb="FF0A286D"/>
        <bgColor rgb="FF0A286D"/>
      </patternFill>
    </fill>
    <fill>
      <patternFill patternType="solid">
        <fgColor rgb="FF123A9B"/>
        <bgColor rgb="FF123A9B"/>
      </patternFill>
    </fill>
    <fill>
      <patternFill patternType="solid">
        <fgColor rgb="FFEFC949"/>
        <bgColor rgb="FFEFC949"/>
      </patternFill>
    </fill>
    <fill>
      <patternFill patternType="solid">
        <fgColor rgb="FF12378B"/>
        <bgColor rgb="FF12378B"/>
      </patternFill>
    </fill>
    <fill>
      <patternFill patternType="solid">
        <fgColor rgb="FFD23630"/>
        <bgColor rgb="FFD23630"/>
      </patternFill>
    </fill>
    <fill>
      <patternFill patternType="solid">
        <fgColor rgb="FFF1D648"/>
        <bgColor rgb="FFF1D648"/>
      </patternFill>
    </fill>
    <fill>
      <patternFill patternType="solid">
        <fgColor rgb="FF1E4D97"/>
        <bgColor rgb="FF1E4D97"/>
      </patternFill>
    </fill>
    <fill>
      <patternFill patternType="solid">
        <fgColor rgb="FF11399D"/>
        <bgColor rgb="FF11399D"/>
      </patternFill>
    </fill>
    <fill>
      <patternFill patternType="solid">
        <fgColor rgb="FFC12E28"/>
        <bgColor rgb="FFC12E28"/>
      </patternFill>
    </fill>
    <fill>
      <patternFill patternType="solid">
        <fgColor rgb="FFEFC643"/>
        <bgColor rgb="FFEFC643"/>
      </patternFill>
    </fill>
    <fill>
      <patternFill patternType="solid">
        <fgColor rgb="FF417359"/>
        <bgColor rgb="FF417359"/>
      </patternFill>
    </fill>
    <fill>
      <patternFill patternType="solid">
        <fgColor rgb="FFA7813C"/>
        <bgColor rgb="FFA7813C"/>
      </patternFill>
    </fill>
    <fill>
      <patternFill patternType="solid">
        <fgColor rgb="FFD93832"/>
        <bgColor rgb="FFD93832"/>
      </patternFill>
    </fill>
    <fill>
      <patternFill patternType="solid">
        <fgColor rgb="FF2C6347"/>
        <bgColor rgb="FF2C6347"/>
      </patternFill>
    </fill>
    <fill>
      <patternFill patternType="solid">
        <fgColor rgb="FF5B3E92"/>
        <bgColor rgb="FF5B3E92"/>
      </patternFill>
    </fill>
    <fill>
      <patternFill patternType="solid">
        <fgColor rgb="FF492986"/>
        <bgColor rgb="FF492986"/>
      </patternFill>
    </fill>
    <fill>
      <patternFill patternType="solid">
        <fgColor rgb="FFFABB56"/>
        <bgColor rgb="FFFABB56"/>
      </patternFill>
    </fill>
    <fill>
      <patternFill patternType="solid">
        <fgColor rgb="FFCCAD71"/>
        <bgColor rgb="FFCCAD71"/>
      </patternFill>
    </fill>
    <fill>
      <patternFill patternType="solid">
        <fgColor rgb="FF7C1736"/>
        <bgColor rgb="FF7C1736"/>
      </patternFill>
    </fill>
    <fill>
      <patternFill patternType="solid">
        <fgColor rgb="FF1F4C85"/>
        <bgColor rgb="FF1F4C85"/>
      </patternFill>
    </fill>
    <fill>
      <patternFill patternType="solid">
        <fgColor rgb="FFED762F"/>
        <bgColor rgb="FFED762F"/>
      </patternFill>
    </fill>
    <fill>
      <patternFill patternType="solid">
        <fgColor rgb="FFF4BC43"/>
        <bgColor rgb="FFF4BC43"/>
      </patternFill>
    </fill>
    <fill>
      <patternFill patternType="solid">
        <fgColor rgb="FF479CDA"/>
        <bgColor rgb="FF479CDA"/>
      </patternFill>
    </fill>
    <fill>
      <patternFill patternType="solid">
        <fgColor rgb="FF184178"/>
        <bgColor rgb="FF184178"/>
      </patternFill>
    </fill>
    <fill>
      <patternFill patternType="solid">
        <fgColor rgb="FF2E6FC2"/>
        <bgColor rgb="FF2E6FC2"/>
      </patternFill>
    </fill>
    <fill>
      <patternFill patternType="solid">
        <fgColor rgb="FFDB752E"/>
        <bgColor rgb="FFDB752E"/>
      </patternFill>
    </fill>
    <fill>
      <patternFill patternType="solid">
        <fgColor rgb="FFE49A36"/>
        <bgColor rgb="FFE49A36"/>
      </patternFill>
    </fill>
    <fill>
      <patternFill patternType="solid">
        <fgColor rgb="FF5A91C5"/>
        <bgColor rgb="FF5A91C5"/>
      </patternFill>
    </fill>
    <fill>
      <patternFill patternType="solid">
        <fgColor rgb="FFD1336F"/>
        <bgColor rgb="FFD1336F"/>
      </patternFill>
    </fill>
    <fill>
      <patternFill patternType="solid">
        <fgColor rgb="FF334892"/>
        <bgColor rgb="FF334892"/>
      </patternFill>
    </fill>
    <fill>
      <patternFill patternType="solid">
        <fgColor rgb="FFF5BB3E"/>
        <bgColor rgb="FFF5BB3E"/>
      </patternFill>
    </fill>
    <fill>
      <patternFill patternType="solid">
        <fgColor rgb="FF134581"/>
        <bgColor rgb="FF134581"/>
      </patternFill>
    </fill>
    <fill>
      <patternFill patternType="solid">
        <fgColor rgb="FF983552"/>
        <bgColor rgb="FF983552"/>
      </patternFill>
    </fill>
    <fill>
      <patternFill patternType="solid">
        <fgColor rgb="FF3559AD"/>
        <bgColor rgb="FF3559AD"/>
      </patternFill>
    </fill>
    <fill>
      <patternFill patternType="solid">
        <fgColor rgb="FF1F47A4"/>
        <bgColor rgb="FF1F47A4"/>
      </patternFill>
    </fill>
    <fill>
      <patternFill patternType="solid">
        <fgColor rgb="FF8C1E3F"/>
        <bgColor rgb="FF8C1E3F"/>
      </patternFill>
    </fill>
    <fill>
      <patternFill patternType="solid">
        <fgColor rgb="FF347856"/>
        <bgColor rgb="FF347856"/>
      </patternFill>
    </fill>
    <fill>
      <patternFill patternType="solid">
        <fgColor rgb="FFD1D2D4"/>
        <bgColor rgb="FFD1D2D4"/>
      </patternFill>
    </fill>
    <fill>
      <patternFill patternType="solid">
        <fgColor rgb="FF439129"/>
        <bgColor rgb="FF439129"/>
      </patternFill>
    </fill>
    <fill>
      <patternFill patternType="solid">
        <fgColor rgb="FF474F9C"/>
        <bgColor rgb="FF474F9C"/>
      </patternFill>
    </fill>
    <fill>
      <patternFill patternType="solid">
        <fgColor rgb="FFE8AB3B"/>
        <bgColor rgb="FFE8AB3B"/>
      </patternFill>
    </fill>
    <fill>
      <patternFill patternType="solid">
        <fgColor rgb="FF323B91"/>
        <bgColor rgb="FF323B91"/>
      </patternFill>
    </fill>
    <fill>
      <patternFill patternType="solid">
        <fgColor rgb="FFB13836"/>
        <bgColor rgb="FFB13836"/>
      </patternFill>
    </fill>
    <fill>
      <patternFill patternType="solid">
        <fgColor rgb="FFEFCA45"/>
        <bgColor rgb="FFEFCA45"/>
      </patternFill>
    </fill>
    <fill>
      <patternFill patternType="solid">
        <fgColor rgb="FF224E9C"/>
        <bgColor rgb="FF224E9C"/>
      </patternFill>
    </fill>
    <fill>
      <patternFill patternType="solid">
        <fgColor rgb="FF2965B9"/>
        <bgColor rgb="FF2965B9"/>
      </patternFill>
    </fill>
    <fill>
      <patternFill patternType="solid">
        <fgColor rgb="FF8D2732"/>
        <bgColor rgb="FF8D2732"/>
      </patternFill>
    </fill>
    <fill>
      <patternFill patternType="solid">
        <fgColor rgb="FFE57F48"/>
        <bgColor rgb="FFE57F48"/>
      </patternFill>
    </fill>
    <fill>
      <patternFill patternType="solid">
        <fgColor rgb="FF184680"/>
        <bgColor rgb="FF184680"/>
      </patternFill>
    </fill>
    <fill>
      <patternFill patternType="solid">
        <fgColor rgb="FFF4BF64"/>
        <bgColor rgb="FFF4BF64"/>
      </patternFill>
    </fill>
    <fill>
      <patternFill patternType="solid">
        <fgColor rgb="FF6F818D"/>
        <bgColor rgb="FF6F818D"/>
      </patternFill>
    </fill>
    <fill>
      <patternFill patternType="solid">
        <fgColor rgb="FFC9363E"/>
        <bgColor rgb="FFC9363E"/>
      </patternFill>
    </fill>
    <fill>
      <patternFill patternType="solid">
        <fgColor rgb="FF0A263B"/>
        <bgColor rgb="FF0A263B"/>
      </patternFill>
    </fill>
    <fill>
      <patternFill patternType="solid">
        <fgColor rgb="FFC1313A"/>
        <bgColor rgb="FFC1313A"/>
      </patternFill>
    </fill>
    <fill>
      <patternFill patternType="solid">
        <fgColor rgb="FFE5873B"/>
        <bgColor rgb="FFE5873B"/>
      </patternFill>
    </fill>
    <fill>
      <patternFill patternType="solid">
        <fgColor rgb="FF052594"/>
        <bgColor rgb="FF052594"/>
      </patternFill>
    </fill>
    <fill>
      <patternFill patternType="solid">
        <fgColor rgb="FF38804A"/>
        <bgColor rgb="FF38804A"/>
      </patternFill>
    </fill>
    <fill>
      <patternFill patternType="solid">
        <fgColor rgb="FF163E7E"/>
        <bgColor rgb="FF163E7E"/>
      </patternFill>
    </fill>
    <fill>
      <patternFill patternType="solid">
        <fgColor rgb="FFCF2C24"/>
        <bgColor rgb="FFCF2C24"/>
      </patternFill>
    </fill>
    <fill>
      <patternFill patternType="solid">
        <fgColor rgb="FFE6863B"/>
        <bgColor rgb="FFE6863B"/>
      </patternFill>
    </fill>
    <fill>
      <patternFill patternType="solid">
        <fgColor rgb="FF202F6B"/>
        <bgColor rgb="FF202F6B"/>
      </patternFill>
    </fill>
    <fill>
      <patternFill patternType="solid">
        <fgColor rgb="FFBC2D2F"/>
        <bgColor rgb="FFBC2D2F"/>
      </patternFill>
    </fill>
    <fill>
      <patternFill patternType="solid">
        <fgColor rgb="FF4EA86D"/>
        <bgColor rgb="FF4EA86D"/>
      </patternFill>
    </fill>
    <fill>
      <patternFill patternType="solid">
        <fgColor rgb="FF3E6D4A"/>
        <bgColor rgb="FF3E6D4A"/>
      </patternFill>
    </fill>
    <fill>
      <patternFill patternType="solid">
        <fgColor rgb="FF295D36"/>
        <bgColor rgb="FF295D36"/>
      </patternFill>
    </fill>
    <fill>
      <patternFill patternType="solid">
        <fgColor rgb="FF7C2D35"/>
        <bgColor rgb="FF7C2D35"/>
      </patternFill>
    </fill>
    <fill>
      <patternFill patternType="solid">
        <fgColor rgb="FFE78E4B"/>
        <bgColor rgb="FFE78E4B"/>
      </patternFill>
    </fill>
    <fill>
      <patternFill patternType="solid">
        <fgColor rgb="FF011D6D"/>
        <bgColor rgb="FF011D6D"/>
      </patternFill>
    </fill>
    <fill>
      <patternFill patternType="solid">
        <fgColor rgb="FFC35124"/>
        <bgColor rgb="FFC35124"/>
      </patternFill>
    </fill>
    <fill>
      <patternFill patternType="solid">
        <fgColor rgb="FFF7C845"/>
        <bgColor rgb="FFF7C845"/>
      </patternFill>
    </fill>
    <fill>
      <patternFill patternType="solid">
        <fgColor rgb="FF7DA4D0"/>
        <bgColor rgb="FF7DA4D0"/>
      </patternFill>
    </fill>
    <fill>
      <patternFill patternType="solid">
        <fgColor rgb="FFEBCF4A"/>
        <bgColor rgb="FFEBCF4A"/>
      </patternFill>
    </fill>
    <fill>
      <patternFill patternType="solid">
        <fgColor rgb="FF347CEF"/>
        <bgColor rgb="FF347CEF"/>
      </patternFill>
    </fill>
    <fill>
      <patternFill patternType="solid">
        <fgColor rgb="FFB62B2B"/>
        <bgColor rgb="FFB62B2B"/>
      </patternFill>
    </fill>
    <fill>
      <patternFill patternType="solid">
        <fgColor rgb="FFEACF4A"/>
        <bgColor rgb="FFEACF4A"/>
      </patternFill>
    </fill>
    <fill>
      <patternFill patternType="solid">
        <fgColor rgb="FF306C30"/>
        <bgColor rgb="FF306C30"/>
      </patternFill>
    </fill>
    <fill>
      <patternFill patternType="solid">
        <fgColor rgb="FFCC2C25"/>
        <bgColor rgb="FFCC2C25"/>
      </patternFill>
    </fill>
    <fill>
      <patternFill patternType="solid">
        <fgColor rgb="FF397D22"/>
        <bgColor rgb="FF397D22"/>
      </patternFill>
    </fill>
    <fill>
      <patternFill patternType="solid">
        <fgColor rgb="FFECB241"/>
        <bgColor rgb="FFECB241"/>
      </patternFill>
    </fill>
    <fill>
      <patternFill patternType="solid">
        <fgColor rgb="FF34744E"/>
        <bgColor rgb="FF34744E"/>
      </patternFill>
    </fill>
    <fill>
      <patternFill patternType="solid">
        <fgColor rgb="FFC64439"/>
        <bgColor rgb="FFC64439"/>
      </patternFill>
    </fill>
    <fill>
      <patternFill patternType="solid">
        <fgColor rgb="FF0D2B53"/>
        <bgColor rgb="FF0D2B53"/>
      </patternFill>
    </fill>
    <fill>
      <patternFill patternType="solid">
        <fgColor rgb="FF201E1F"/>
        <bgColor rgb="FF201E1F"/>
      </patternFill>
    </fill>
    <fill>
      <patternFill patternType="solid">
        <fgColor rgb="FF823533"/>
        <bgColor rgb="FF823533"/>
      </patternFill>
    </fill>
    <fill>
      <patternFill patternType="solid">
        <fgColor rgb="FF741F1C"/>
        <bgColor rgb="FF741F1C"/>
      </patternFill>
    </fill>
    <fill>
      <patternFill patternType="solid">
        <fgColor rgb="FF2A5F17"/>
        <bgColor rgb="FF2A5F17"/>
      </patternFill>
    </fill>
    <fill>
      <patternFill patternType="solid">
        <fgColor rgb="FFBCBCBC"/>
        <bgColor rgb="FFBCBCBC"/>
      </patternFill>
    </fill>
    <fill>
      <patternFill patternType="solid">
        <fgColor rgb="FF2A66AF"/>
        <bgColor rgb="FF2A66AF"/>
      </patternFill>
    </fill>
    <fill>
      <patternFill patternType="solid">
        <fgColor rgb="FFD42D2D"/>
        <bgColor rgb="FFD42D2D"/>
      </patternFill>
    </fill>
    <fill>
      <patternFill patternType="solid">
        <fgColor rgb="FFBB271A"/>
        <bgColor rgb="FFBB271A"/>
      </patternFill>
    </fill>
    <fill>
      <patternFill patternType="solid">
        <fgColor rgb="FF8CCEF2"/>
        <bgColor rgb="FF8CCEF2"/>
      </patternFill>
    </fill>
    <fill>
      <patternFill patternType="solid">
        <fgColor rgb="FF0F2D54"/>
        <bgColor rgb="FF0F2D54"/>
      </patternFill>
    </fill>
    <fill>
      <patternFill patternType="solid">
        <fgColor rgb="FF3E94D4"/>
        <bgColor rgb="FF3E94D4"/>
      </patternFill>
    </fill>
    <fill>
      <patternFill patternType="solid">
        <fgColor rgb="FF4BA3DA"/>
        <bgColor rgb="FF4BA3DA"/>
      </patternFill>
    </fill>
    <fill>
      <patternFill patternType="solid">
        <fgColor rgb="FF224B85"/>
        <bgColor rgb="FF224B85"/>
      </patternFill>
    </fill>
    <fill>
      <patternFill patternType="solid">
        <fgColor rgb="FF34745D"/>
        <bgColor rgb="FF34745D"/>
      </patternFill>
    </fill>
    <fill>
      <patternFill patternType="solid">
        <fgColor rgb="FF88C9EF"/>
        <bgColor rgb="FF88C9EF"/>
      </patternFill>
    </fill>
    <fill>
      <patternFill patternType="solid">
        <fgColor rgb="FF53AB4A"/>
        <bgColor rgb="FF53AB4A"/>
      </patternFill>
    </fill>
    <fill>
      <patternFill patternType="solid">
        <fgColor rgb="FFD27535"/>
        <bgColor rgb="FFD27535"/>
      </patternFill>
    </fill>
    <fill>
      <patternFill patternType="solid">
        <fgColor rgb="FFBD2C26"/>
        <bgColor rgb="FFBD2C26"/>
      </patternFill>
    </fill>
    <fill>
      <patternFill patternType="solid">
        <fgColor rgb="FFE41636"/>
        <bgColor rgb="FFE41636"/>
      </patternFill>
    </fill>
    <fill>
      <patternFill patternType="solid">
        <fgColor rgb="FFA22924"/>
        <bgColor rgb="FFA22924"/>
      </patternFill>
    </fill>
    <fill>
      <patternFill patternType="solid">
        <fgColor rgb="FFE0802F"/>
        <bgColor rgb="FFE0802F"/>
      </patternFill>
    </fill>
    <fill>
      <patternFill patternType="solid">
        <fgColor rgb="FF9B3E3C"/>
        <bgColor rgb="FF9B3E3C"/>
      </patternFill>
    </fill>
    <fill>
      <patternFill patternType="solid">
        <fgColor rgb="FF18468A"/>
        <bgColor rgb="FF18468A"/>
      </patternFill>
    </fill>
    <fill>
      <patternFill patternType="solid">
        <fgColor rgb="FF902926"/>
        <bgColor rgb="FF902926"/>
      </patternFill>
    </fill>
    <fill>
      <patternFill patternType="solid">
        <fgColor rgb="FF922247"/>
        <bgColor rgb="FF922247"/>
      </patternFill>
    </fill>
    <fill>
      <patternFill patternType="solid">
        <fgColor rgb="FFFEBD18"/>
        <bgColor rgb="FFFEBD18"/>
      </patternFill>
    </fill>
    <fill>
      <patternFill patternType="solid">
        <fgColor rgb="FF469662"/>
        <bgColor rgb="FF469662"/>
      </patternFill>
    </fill>
    <fill>
      <patternFill patternType="solid">
        <fgColor rgb="FF801A1A"/>
        <bgColor rgb="FF801A1A"/>
      </patternFill>
    </fill>
    <fill>
      <patternFill patternType="solid">
        <fgColor rgb="FFD28430"/>
        <bgColor rgb="FFD28430"/>
      </patternFill>
    </fill>
    <fill>
      <patternFill patternType="solid">
        <fgColor rgb="FF720000"/>
        <bgColor rgb="FF720000"/>
      </patternFill>
    </fill>
    <fill>
      <patternFill patternType="solid">
        <fgColor rgb="FF3A8053"/>
        <bgColor rgb="FF3A8053"/>
      </patternFill>
    </fill>
    <fill>
      <patternFill patternType="solid">
        <fgColor rgb="FF152458"/>
        <bgColor rgb="FF152458"/>
      </patternFill>
    </fill>
    <fill>
      <patternFill patternType="solid">
        <fgColor rgb="FFF9DD16"/>
        <bgColor rgb="FFF9DD16"/>
      </patternFill>
    </fill>
    <fill>
      <patternFill patternType="solid">
        <fgColor rgb="FF2D6641"/>
        <bgColor rgb="FF2D6641"/>
      </patternFill>
    </fill>
    <fill>
      <patternFill patternType="solid">
        <fgColor rgb="FF1A5785"/>
        <bgColor rgb="FF1A5785"/>
      </patternFill>
    </fill>
    <fill>
      <patternFill patternType="solid">
        <fgColor rgb="FF004477"/>
        <bgColor rgb="FF004477"/>
      </patternFill>
    </fill>
    <fill>
      <patternFill patternType="solid">
        <fgColor rgb="FFFBE74D"/>
        <bgColor rgb="FFFBE74D"/>
      </patternFill>
    </fill>
    <fill>
      <patternFill patternType="solid">
        <fgColor rgb="FFA50000"/>
        <bgColor rgb="FFA50000"/>
      </patternFill>
    </fill>
    <fill>
      <patternFill patternType="solid">
        <fgColor rgb="FFD87E2E"/>
        <bgColor rgb="FFD87E2E"/>
      </patternFill>
    </fill>
    <fill>
      <patternFill patternType="solid">
        <fgColor rgb="FF0142BC"/>
        <bgColor rgb="FF0142BC"/>
      </patternFill>
    </fill>
    <fill>
      <patternFill patternType="solid">
        <fgColor rgb="FF4CA5DF"/>
        <bgColor rgb="FF4CA5DF"/>
      </patternFill>
    </fill>
    <fill>
      <patternFill patternType="solid">
        <fgColor rgb="FF7E333A"/>
        <bgColor rgb="FF7E333A"/>
      </patternFill>
    </fill>
    <fill>
      <patternFill patternType="solid">
        <fgColor rgb="FF5E0009"/>
        <bgColor rgb="FF5E0009"/>
      </patternFill>
    </fill>
    <fill>
      <patternFill patternType="solid">
        <fgColor rgb="FF418324"/>
        <bgColor rgb="FF418324"/>
      </patternFill>
    </fill>
    <fill>
      <patternFill patternType="solid">
        <fgColor rgb="FF63398C"/>
        <bgColor rgb="FF63398C"/>
      </patternFill>
    </fill>
    <fill>
      <patternFill patternType="solid">
        <fgColor rgb="FF52237F"/>
        <bgColor rgb="FF52237F"/>
      </patternFill>
    </fill>
    <fill>
      <patternFill patternType="solid">
        <fgColor rgb="FFE37839"/>
        <bgColor rgb="FFE37839"/>
      </patternFill>
    </fill>
    <fill>
      <patternFill patternType="solid">
        <fgColor rgb="FFF36F21"/>
        <bgColor rgb="FFF36F21"/>
      </patternFill>
    </fill>
    <fill>
      <patternFill patternType="solid">
        <fgColor rgb="FFC53524"/>
        <bgColor rgb="FFC53524"/>
      </patternFill>
    </fill>
    <fill>
      <patternFill patternType="solid">
        <fgColor rgb="FF4B116F"/>
        <bgColor rgb="FF4B116F"/>
      </patternFill>
    </fill>
    <fill>
      <patternFill patternType="solid">
        <fgColor rgb="FF43764D"/>
        <bgColor rgb="FF43764D"/>
      </patternFill>
    </fill>
    <fill>
      <patternFill patternType="solid">
        <fgColor rgb="FF613318"/>
        <bgColor rgb="FF613318"/>
      </patternFill>
    </fill>
    <fill>
      <patternFill patternType="solid">
        <fgColor rgb="FF6C120B"/>
        <bgColor rgb="FF6C120B"/>
      </patternFill>
    </fill>
    <fill>
      <patternFill patternType="solid">
        <fgColor rgb="FF381E0E"/>
        <bgColor rgb="FF381E0E"/>
      </patternFill>
    </fill>
    <fill>
      <patternFill patternType="solid">
        <fgColor rgb="FF9D9EA2"/>
        <bgColor rgb="FF9D9EA2"/>
      </patternFill>
    </fill>
    <fill>
      <patternFill patternType="solid">
        <fgColor rgb="FFE17639"/>
        <bgColor rgb="FFE17639"/>
      </patternFill>
    </fill>
    <fill>
      <patternFill patternType="solid">
        <fgColor rgb="FF61A64A"/>
        <bgColor rgb="FF61A64A"/>
      </patternFill>
    </fill>
    <fill>
      <patternFill patternType="solid">
        <fgColor rgb="FF3A7C2A"/>
        <bgColor rgb="FF3A7C2A"/>
      </patternFill>
    </fill>
    <fill>
      <patternFill patternType="solid">
        <fgColor rgb="FFEA5B2A"/>
        <bgColor rgb="FFEA5B2A"/>
      </patternFill>
    </fill>
    <fill>
      <patternFill patternType="solid">
        <fgColor rgb="FFD13323"/>
        <bgColor rgb="FFD13323"/>
      </patternFill>
    </fill>
    <fill>
      <patternFill patternType="solid">
        <fgColor rgb="FF9B2B2A"/>
        <bgColor rgb="FF9B2B2A"/>
      </patternFill>
    </fill>
    <fill>
      <patternFill patternType="solid">
        <fgColor rgb="FF9A1E26"/>
        <bgColor rgb="FF9A1E26"/>
      </patternFill>
    </fill>
    <fill>
      <patternFill patternType="solid">
        <fgColor rgb="FF4C5F7C"/>
        <bgColor rgb="FF4C5F7C"/>
      </patternFill>
    </fill>
    <fill>
      <patternFill patternType="solid">
        <fgColor rgb="FF1F375B"/>
        <bgColor rgb="FF1F375B"/>
      </patternFill>
    </fill>
    <fill>
      <patternFill patternType="solid">
        <fgColor rgb="FFF5CB46"/>
        <bgColor rgb="FFF5CB46"/>
      </patternFill>
    </fill>
    <fill>
      <patternFill patternType="solid">
        <fgColor rgb="FFB43632"/>
        <bgColor rgb="FFB43632"/>
      </patternFill>
    </fill>
    <fill>
      <patternFill patternType="solid">
        <fgColor rgb="FF225495"/>
        <bgColor rgb="FF225495"/>
      </patternFill>
    </fill>
    <fill>
      <patternFill patternType="solid">
        <fgColor rgb="FF2E6739"/>
        <bgColor rgb="FF2E6739"/>
      </patternFill>
    </fill>
    <fill>
      <patternFill patternType="solid">
        <fgColor rgb="FF61428C"/>
        <bgColor rgb="FF61428C"/>
      </patternFill>
    </fill>
    <fill>
      <patternFill patternType="solid">
        <fgColor rgb="FF306C35"/>
        <bgColor rgb="FF306C35"/>
      </patternFill>
    </fill>
    <fill>
      <patternFill patternType="solid">
        <fgColor rgb="FFEE863B"/>
        <bgColor rgb="FFEE863B"/>
      </patternFill>
    </fill>
    <fill>
      <patternFill patternType="solid">
        <fgColor rgb="FF8A3C50"/>
        <bgColor rgb="FF8A3C50"/>
      </patternFill>
    </fill>
    <fill>
      <patternFill patternType="solid">
        <fgColor rgb="FF7D263C"/>
        <bgColor rgb="FF7D263C"/>
      </patternFill>
    </fill>
    <fill>
      <patternFill patternType="solid">
        <fgColor rgb="FF101A63"/>
        <bgColor rgb="FF101A63"/>
      </patternFill>
    </fill>
    <fill>
      <patternFill patternType="solid">
        <fgColor rgb="FF4D984A"/>
        <bgColor rgb="FF4D984A"/>
      </patternFill>
    </fill>
    <fill>
      <patternFill patternType="solid">
        <fgColor rgb="FFC2291C"/>
        <bgColor rgb="FFC2291C"/>
      </patternFill>
    </fill>
    <fill>
      <patternFill patternType="solid">
        <fgColor rgb="FF3A7847"/>
        <bgColor rgb="FF3A7847"/>
      </patternFill>
    </fill>
    <fill>
      <patternFill patternType="solid">
        <fgColor rgb="FF4292AC"/>
        <bgColor rgb="FF4292AC"/>
      </patternFill>
    </fill>
    <fill>
      <patternFill patternType="solid">
        <fgColor rgb="FF55AB4A"/>
        <bgColor rgb="FF55AB4A"/>
      </patternFill>
    </fill>
    <fill>
      <patternFill patternType="solid">
        <fgColor rgb="FFB52723"/>
        <bgColor rgb="FFB52723"/>
      </patternFill>
    </fill>
    <fill>
      <patternFill patternType="solid">
        <fgColor rgb="FF29592E"/>
        <bgColor rgb="FF29592E"/>
      </patternFill>
    </fill>
    <fill>
      <patternFill patternType="solid">
        <fgColor rgb="FFB63B3E"/>
        <bgColor rgb="FFB63B3E"/>
      </patternFill>
    </fill>
    <fill>
      <patternFill patternType="solid">
        <fgColor rgb="FF194695"/>
        <bgColor rgb="FF194695"/>
      </patternFill>
    </fill>
    <fill>
      <patternFill patternType="solid">
        <fgColor rgb="FFF2D749"/>
        <bgColor rgb="FFF2D749"/>
      </patternFill>
    </fill>
    <fill>
      <patternFill patternType="solid">
        <fgColor rgb="FF4081A8"/>
        <bgColor rgb="FF4081A8"/>
      </patternFill>
    </fill>
    <fill>
      <patternFill patternType="solid">
        <fgColor rgb="FFC53A24"/>
        <bgColor rgb="FFC53A24"/>
      </patternFill>
    </fill>
    <fill>
      <patternFill patternType="solid">
        <fgColor rgb="FF0D40EF"/>
        <bgColor rgb="FF0D40EF"/>
      </patternFill>
    </fill>
    <fill>
      <patternFill patternType="solid">
        <fgColor rgb="FFAB2333"/>
        <bgColor rgb="FFAB2333"/>
      </patternFill>
    </fill>
    <fill>
      <patternFill patternType="solid">
        <fgColor rgb="FF367822"/>
        <bgColor rgb="FF367822"/>
      </patternFill>
    </fill>
    <fill>
      <patternFill patternType="solid">
        <fgColor rgb="FF6DC4ED"/>
        <bgColor rgb="FF6DC4ED"/>
      </patternFill>
    </fill>
    <fill>
      <patternFill patternType="solid">
        <fgColor rgb="FFC42A1C"/>
        <bgColor rgb="FFC42A1C"/>
      </patternFill>
    </fill>
    <fill>
      <patternFill patternType="solid">
        <fgColor rgb="FF32499A"/>
        <bgColor rgb="FF32499A"/>
      </patternFill>
    </fill>
    <fill>
      <patternFill patternType="solid">
        <fgColor rgb="FF000F8E"/>
        <bgColor rgb="FF000F8E"/>
      </patternFill>
    </fill>
    <fill>
      <patternFill patternType="solid">
        <fgColor rgb="FFEFC177"/>
        <bgColor rgb="FFEFC177"/>
      </patternFill>
    </fill>
    <fill>
      <patternFill patternType="solid">
        <fgColor rgb="FF922833"/>
        <bgColor rgb="FF922833"/>
      </patternFill>
    </fill>
    <fill>
      <patternFill patternType="solid">
        <fgColor rgb="FF3669EF"/>
        <bgColor rgb="FF3669EF"/>
      </patternFill>
    </fill>
    <fill>
      <patternFill patternType="solid">
        <fgColor rgb="FF2B2A46"/>
        <bgColor rgb="FF2B2A46"/>
      </patternFill>
    </fill>
    <fill>
      <patternFill patternType="solid">
        <fgColor rgb="FFE89849"/>
        <bgColor rgb="FFE89849"/>
      </patternFill>
    </fill>
    <fill>
      <patternFill patternType="solid">
        <fgColor rgb="FF0367A5"/>
        <bgColor rgb="FF0367A5"/>
      </patternFill>
    </fill>
    <fill>
      <patternFill patternType="solid">
        <fgColor rgb="FF3E8125"/>
        <bgColor rgb="FF3E8125"/>
      </patternFill>
    </fill>
    <fill>
      <patternFill patternType="solid">
        <fgColor rgb="FF1A5646"/>
        <bgColor rgb="FF1A5646"/>
      </patternFill>
    </fill>
    <fill>
      <patternFill patternType="solid">
        <fgColor rgb="FFF7F551"/>
        <bgColor rgb="FFF7F551"/>
      </patternFill>
    </fill>
    <fill>
      <patternFill patternType="solid">
        <fgColor rgb="FF004331"/>
        <bgColor rgb="FF004331"/>
      </patternFill>
    </fill>
    <fill>
      <patternFill patternType="solid">
        <fgColor rgb="FFC1372A"/>
        <bgColor rgb="FFC1372A"/>
      </patternFill>
    </fill>
    <fill>
      <patternFill patternType="solid">
        <fgColor rgb="FFA68C4A"/>
        <bgColor rgb="FFA68C4A"/>
      </patternFill>
    </fill>
    <fill>
      <patternFill patternType="solid">
        <fgColor rgb="FF347341"/>
        <bgColor rgb="FF347341"/>
      </patternFill>
    </fill>
    <fill>
      <patternFill patternType="solid">
        <fgColor rgb="FFBD1F25"/>
        <bgColor rgb="FFBD1F25"/>
      </patternFill>
    </fill>
    <fill>
      <patternFill patternType="solid">
        <fgColor rgb="FF790000"/>
        <bgColor rgb="FF790000"/>
      </patternFill>
    </fill>
    <fill>
      <patternFill patternType="solid">
        <fgColor rgb="FF4A9D57"/>
        <bgColor rgb="FF4A9D57"/>
      </patternFill>
    </fill>
    <fill>
      <patternFill patternType="solid">
        <fgColor rgb="FF1F5391"/>
        <bgColor rgb="FF1F5391"/>
      </patternFill>
    </fill>
    <fill>
      <patternFill patternType="solid">
        <fgColor rgb="FFC22F29"/>
        <bgColor rgb="FFC22F29"/>
      </patternFill>
    </fill>
    <fill>
      <patternFill patternType="solid">
        <fgColor rgb="FF897A57"/>
        <bgColor rgb="FF897A57"/>
      </patternFill>
    </fill>
    <fill>
      <patternFill patternType="solid">
        <fgColor rgb="FF377920"/>
        <bgColor rgb="FF377920"/>
      </patternFill>
    </fill>
    <fill>
      <patternFill patternType="solid">
        <fgColor rgb="FFAAACAB"/>
        <bgColor rgb="FFAAACAB"/>
      </patternFill>
    </fill>
    <fill>
      <patternFill patternType="solid">
        <fgColor rgb="FFD0E0E3"/>
        <bgColor rgb="FFD0E0E3"/>
      </patternFill>
    </fill>
    <fill>
      <patternFill patternType="solid">
        <fgColor rgb="FFE6CA44"/>
        <bgColor rgb="FFE6CA44"/>
      </patternFill>
    </fill>
    <fill>
      <patternFill patternType="solid">
        <fgColor rgb="FFDF302A"/>
        <bgColor rgb="FFDF302A"/>
      </patternFill>
    </fill>
    <fill>
      <patternFill patternType="solid">
        <fgColor rgb="FFEF0107"/>
        <bgColor rgb="FFEF0107"/>
      </patternFill>
    </fill>
    <fill>
      <patternFill patternType="solid">
        <fgColor rgb="FF173E8D"/>
        <bgColor rgb="FF173E8D"/>
      </patternFill>
    </fill>
    <fill>
      <patternFill patternType="solid">
        <fgColor rgb="FFDB0007"/>
        <bgColor rgb="FFDB0007"/>
      </patternFill>
    </fill>
    <fill>
      <patternFill patternType="solid">
        <fgColor rgb="FFE51937"/>
        <bgColor rgb="FFE51937"/>
      </patternFill>
    </fill>
    <fill>
      <patternFill patternType="solid">
        <fgColor rgb="FF14234B"/>
        <bgColor rgb="FF14234B"/>
      </patternFill>
    </fill>
    <fill>
      <patternFill patternType="solid">
        <fgColor rgb="FFB2B1AE"/>
        <bgColor rgb="FFB2B1AE"/>
      </patternFill>
    </fill>
    <fill>
      <patternFill patternType="solid">
        <fgColor rgb="FF063672"/>
        <bgColor rgb="FF063672"/>
      </patternFill>
    </fill>
    <fill>
      <patternFill patternType="solid">
        <fgColor rgb="FFD3343E"/>
        <bgColor rgb="FFD3343E"/>
      </patternFill>
    </fill>
    <fill>
      <patternFill patternType="solid">
        <fgColor rgb="FF919295"/>
        <bgColor rgb="FF919295"/>
      </patternFill>
    </fill>
    <fill>
      <patternFill patternType="solid">
        <fgColor rgb="FFDA291C"/>
        <bgColor rgb="FFDA291C"/>
      </patternFill>
    </fill>
    <fill>
      <patternFill patternType="solid">
        <fgColor rgb="FFB50E12"/>
        <bgColor rgb="FFB50E12"/>
      </patternFill>
    </fill>
    <fill>
      <patternFill patternType="solid">
        <fgColor rgb="FF221F20"/>
        <bgColor rgb="FF221F20"/>
      </patternFill>
    </fill>
    <fill>
      <patternFill patternType="solid">
        <fgColor rgb="FF0057B8"/>
        <bgColor rgb="FF0057B8"/>
      </patternFill>
    </fill>
    <fill>
      <patternFill patternType="solid">
        <fgColor rgb="FF99D6EA"/>
        <bgColor rgb="FF99D6EA"/>
      </patternFill>
    </fill>
    <fill>
      <patternFill patternType="solid">
        <fgColor rgb="FF6C1D45"/>
        <bgColor rgb="FF6C1D45"/>
      </patternFill>
    </fill>
    <fill>
      <patternFill patternType="solid">
        <fgColor rgb="FFEDE838"/>
        <bgColor rgb="FFEDE838"/>
      </patternFill>
    </fill>
    <fill>
      <patternFill patternType="solid">
        <fgColor rgb="FF2D5693"/>
        <bgColor rgb="FF2D5693"/>
      </patternFill>
    </fill>
    <fill>
      <patternFill patternType="solid">
        <fgColor rgb="FFB42B36"/>
        <bgColor rgb="FFB42B36"/>
      </patternFill>
    </fill>
    <fill>
      <patternFill patternType="solid">
        <fgColor rgb="FF0070B5"/>
        <bgColor rgb="FF0070B5"/>
      </patternFill>
    </fill>
    <fill>
      <patternFill patternType="solid">
        <fgColor rgb="FFA7A9AC"/>
        <bgColor rgb="FFA7A9AC"/>
      </patternFill>
    </fill>
    <fill>
      <patternFill patternType="solid">
        <fgColor rgb="FFD11524"/>
        <bgColor rgb="FFD11524"/>
      </patternFill>
    </fill>
    <fill>
      <patternFill patternType="solid">
        <fgColor rgb="FF005995"/>
        <bgColor rgb="FF005995"/>
      </patternFill>
    </fill>
    <fill>
      <patternFill patternType="solid">
        <fgColor rgb="FFBDB76B"/>
        <bgColor rgb="FFBDB76B"/>
      </patternFill>
    </fill>
    <fill>
      <patternFill patternType="solid">
        <fgColor rgb="FFDBA111"/>
        <bgColor rgb="FFDBA111"/>
      </patternFill>
    </fill>
    <fill>
      <patternFill patternType="solid">
        <fgColor rgb="FFEE242C"/>
        <bgColor rgb="FFEE242C"/>
      </patternFill>
    </fill>
    <fill>
      <patternFill patternType="solid">
        <fgColor rgb="FFA0123E"/>
        <bgColor rgb="FFA0123E"/>
      </patternFill>
    </fill>
    <fill>
      <patternFill patternType="solid">
        <fgColor rgb="FF034694"/>
        <bgColor rgb="FF034694"/>
      </patternFill>
    </fill>
    <fill>
      <patternFill patternType="solid">
        <fgColor rgb="FFC9A171"/>
        <bgColor rgb="FFC9A171"/>
      </patternFill>
    </fill>
    <fill>
      <patternFill patternType="solid">
        <fgColor rgb="FFECAC00"/>
        <bgColor rgb="FFECAC00"/>
      </patternFill>
    </fill>
    <fill>
      <patternFill patternType="solid">
        <fgColor rgb="FF002144"/>
        <bgColor rgb="FF002144"/>
      </patternFill>
    </fill>
    <fill>
      <patternFill patternType="solid">
        <fgColor rgb="FFA7A5A6"/>
        <bgColor rgb="FFA7A5A6"/>
      </patternFill>
    </fill>
    <fill>
      <patternFill patternType="solid">
        <fgColor rgb="FF00A4E3"/>
        <bgColor rgb="FF00A4E3"/>
      </patternFill>
    </fill>
    <fill>
      <patternFill patternType="solid">
        <fgColor rgb="FF1B458F"/>
        <bgColor rgb="FF1B458F"/>
      </patternFill>
    </fill>
    <fill>
      <patternFill patternType="solid">
        <fgColor rgb="FFBF2B31"/>
        <bgColor rgb="FFBF2B31"/>
      </patternFill>
    </fill>
    <fill>
      <patternFill patternType="solid">
        <fgColor rgb="FF062155"/>
        <bgColor rgb="FF062155"/>
      </patternFill>
    </fill>
    <fill>
      <patternFill patternType="solid">
        <fgColor rgb="FFC4122E"/>
        <bgColor rgb="FFC4122E"/>
      </patternFill>
    </fill>
    <fill>
      <patternFill patternType="solid">
        <fgColor rgb="FF1A47A3"/>
        <bgColor rgb="FF1A47A3"/>
      </patternFill>
    </fill>
    <fill>
      <patternFill patternType="solid">
        <fgColor rgb="FF72549D"/>
        <bgColor rgb="FF72549D"/>
      </patternFill>
    </fill>
    <fill>
      <patternFill patternType="solid">
        <fgColor rgb="FF4F2984"/>
        <bgColor rgb="FF4F2984"/>
      </patternFill>
    </fill>
    <fill>
      <patternFill patternType="solid">
        <fgColor rgb="FFFFDD00"/>
        <bgColor rgb="FFFFDD00"/>
      </patternFill>
    </fill>
    <fill>
      <patternFill patternType="solid">
        <fgColor rgb="FF00539F"/>
        <bgColor rgb="FF00539F"/>
      </patternFill>
    </fill>
    <fill>
      <patternFill patternType="solid">
        <fgColor rgb="FFB82B32"/>
        <bgColor rgb="FFB82B32"/>
      </patternFill>
    </fill>
    <fill>
      <patternFill patternType="solid">
        <fgColor rgb="FF003267"/>
        <bgColor rgb="FF003267"/>
      </patternFill>
    </fill>
    <fill>
      <patternFill patternType="solid">
        <fgColor rgb="FF833C4F"/>
        <bgColor rgb="FF833C4F"/>
      </patternFill>
    </fill>
    <fill>
      <patternFill patternType="solid">
        <fgColor rgb="FF75263B"/>
        <bgColor rgb="FF75263B"/>
      </patternFill>
    </fill>
    <fill>
      <patternFill patternType="solid">
        <fgColor rgb="FFFFCF00"/>
        <bgColor rgb="FFFFCF00"/>
      </patternFill>
    </fill>
    <fill>
      <patternFill patternType="solid">
        <fgColor rgb="FF2E2D29"/>
        <bgColor rgb="FF2E2D29"/>
      </patternFill>
    </fill>
    <fill>
      <patternFill patternType="solid">
        <fgColor rgb="FFED172D"/>
        <bgColor rgb="FFED172D"/>
      </patternFill>
    </fill>
    <fill>
      <patternFill patternType="solid">
        <fgColor rgb="FF14366E"/>
        <bgColor rgb="FF14366E"/>
      </patternFill>
    </fill>
    <fill>
      <patternFill patternType="solid">
        <fgColor rgb="FF821019"/>
        <bgColor rgb="FF821019"/>
      </patternFill>
    </fill>
    <fill>
      <patternFill patternType="solid">
        <fgColor rgb="FFE10028"/>
        <bgColor rgb="FFE10028"/>
      </patternFill>
    </fill>
    <fill>
      <patternFill patternType="solid">
        <fgColor rgb="FFC9AB7F"/>
        <bgColor rgb="FFC9AB7F"/>
      </patternFill>
    </fill>
    <fill>
      <patternFill patternType="solid">
        <fgColor rgb="FF5F370F"/>
        <bgColor rgb="FF5F370F"/>
      </patternFill>
    </fill>
    <fill>
      <patternFill patternType="solid">
        <fgColor rgb="FFA8A9AD"/>
        <bgColor rgb="FFA8A9AD"/>
      </patternFill>
    </fill>
    <fill>
      <patternFill patternType="solid">
        <fgColor rgb="FF602D89"/>
        <bgColor rgb="FF602D89"/>
      </patternFill>
    </fill>
    <fill>
      <patternFill patternType="solid">
        <fgColor rgb="FF822433"/>
        <bgColor rgb="FF822433"/>
      </patternFill>
    </fill>
    <fill>
      <patternFill patternType="solid">
        <fgColor rgb="FF8B535D"/>
        <bgColor rgb="FF8B535D"/>
      </patternFill>
    </fill>
    <fill>
      <patternFill patternType="solid">
        <fgColor rgb="FF2E5E46"/>
        <bgColor rgb="FF2E5E46"/>
      </patternFill>
    </fill>
    <fill>
      <patternFill patternType="solid">
        <fgColor rgb="FFED193A"/>
        <bgColor rgb="FFED193A"/>
      </patternFill>
    </fill>
    <fill>
      <patternFill patternType="solid">
        <fgColor rgb="FF0F2846"/>
        <bgColor rgb="FF0F2846"/>
      </patternFill>
    </fill>
    <fill>
      <patternFill patternType="solid">
        <fgColor rgb="FFD3261B"/>
        <bgColor rgb="FFD3261B"/>
      </patternFill>
    </fill>
    <fill>
      <patternFill patternType="solid">
        <fgColor rgb="FF001384"/>
        <bgColor rgb="FF001384"/>
      </patternFill>
    </fill>
    <fill>
      <patternFill patternType="solid">
        <fgColor rgb="FFFFB71B"/>
        <bgColor rgb="FFFFB71B"/>
      </patternFill>
    </fill>
    <fill>
      <patternFill patternType="solid">
        <fgColor rgb="FF0F2044"/>
        <bgColor rgb="FF0F2044"/>
      </patternFill>
    </fill>
    <fill>
      <patternFill patternType="solid">
        <fgColor rgb="FF003399"/>
        <bgColor rgb="FF003399"/>
      </patternFill>
    </fill>
    <fill>
      <patternFill patternType="solid">
        <fgColor rgb="FF0E63AD"/>
        <bgColor rgb="FF0E63AD"/>
      </patternFill>
    </fill>
    <fill>
      <patternFill patternType="solid">
        <fgColor rgb="FFFDBE11"/>
        <bgColor rgb="FFFDBE11"/>
      </patternFill>
    </fill>
    <fill>
      <patternFill patternType="solid">
        <fgColor rgb="FF003090"/>
        <bgColor rgb="FF003090"/>
      </patternFill>
    </fill>
    <fill>
      <patternFill patternType="solid">
        <fgColor rgb="FF00B2A9"/>
        <bgColor rgb="FF00B2A9"/>
      </patternFill>
    </fill>
    <fill>
      <patternFill patternType="solid">
        <fgColor rgb="FFF6EB61"/>
        <bgColor rgb="FFF6EB61"/>
      </patternFill>
    </fill>
    <fill>
      <patternFill patternType="solid">
        <fgColor rgb="FF6CABDD"/>
        <bgColor rgb="FF6CABDD"/>
      </patternFill>
    </fill>
    <fill>
      <patternFill patternType="solid">
        <fgColor rgb="FF1C2C5B"/>
        <bgColor rgb="FF1C2C5B"/>
      </patternFill>
    </fill>
    <fill>
      <patternFill patternType="solid">
        <fgColor rgb="FF5A4591"/>
        <bgColor rgb="FF5A4591"/>
      </patternFill>
    </fill>
    <fill>
      <patternFill patternType="solid">
        <fgColor rgb="FFFFC659"/>
        <bgColor rgb="FFFFC659"/>
      </patternFill>
    </fill>
    <fill>
      <patternFill patternType="solid">
        <fgColor rgb="FF6E6E6E"/>
        <bgColor rgb="FF6E6E6E"/>
      </patternFill>
    </fill>
    <fill>
      <patternFill patternType="solid">
        <fgColor rgb="FF886E4C"/>
        <bgColor rgb="FF886E4C"/>
      </patternFill>
    </fill>
    <fill>
      <patternFill patternType="solid">
        <fgColor rgb="FFC7B37F"/>
        <bgColor rgb="FFC7B37F"/>
      </patternFill>
    </fill>
    <fill>
      <patternFill patternType="solid">
        <fgColor rgb="FF41B6E6"/>
        <bgColor rgb="FF41B6E6"/>
      </patternFill>
    </fill>
    <fill>
      <patternFill patternType="solid">
        <fgColor rgb="FF241F20"/>
        <bgColor rgb="FF241F20"/>
      </patternFill>
    </fill>
    <fill>
      <patternFill patternType="solid">
        <fgColor rgb="FFD71920"/>
        <bgColor rgb="FFD71920"/>
      </patternFill>
    </fill>
    <fill>
      <patternFill patternType="solid">
        <fgColor rgb="FF130C0E"/>
        <bgColor rgb="FF130C0E"/>
      </patternFill>
    </fill>
    <fill>
      <patternFill patternType="solid">
        <fgColor rgb="FFF76800"/>
        <bgColor rgb="FFF76800"/>
      </patternFill>
    </fill>
    <fill>
      <patternFill patternType="solid">
        <fgColor rgb="FFC9201A"/>
        <bgColor rgb="FFC9201A"/>
      </patternFill>
    </fill>
    <fill>
      <patternFill patternType="solid">
        <fgColor rgb="FF132257"/>
        <bgColor rgb="FF132257"/>
      </patternFill>
    </fill>
    <fill>
      <patternFill patternType="solid">
        <fgColor rgb="FFEADCBC"/>
        <bgColor rgb="FFEADCBC"/>
      </patternFill>
    </fill>
    <fill>
      <patternFill patternType="solid">
        <fgColor rgb="FFED2127"/>
        <bgColor rgb="FFED2127"/>
      </patternFill>
    </fill>
    <fill>
      <patternFill patternType="solid">
        <fgColor rgb="FF6B44A3"/>
        <bgColor rgb="FF6B44A3"/>
      </patternFill>
    </fill>
    <fill>
      <patternFill patternType="solid">
        <fgColor rgb="FFFBEE23"/>
        <bgColor rgb="FFFBEE23"/>
      </patternFill>
    </fill>
    <fill>
      <patternFill patternType="solid">
        <fgColor rgb="FF5A2F99"/>
        <bgColor rgb="FF5A2F99"/>
      </patternFill>
    </fill>
    <fill>
      <patternFill patternType="solid">
        <fgColor rgb="FFCAAC80"/>
        <bgColor rgb="FFCAAC80"/>
      </patternFill>
    </fill>
    <fill>
      <patternFill patternType="solid">
        <fgColor rgb="FF11210C"/>
        <bgColor rgb="FF11210C"/>
      </patternFill>
    </fill>
    <fill>
      <patternFill patternType="solid">
        <fgColor rgb="FFC4161D"/>
        <bgColor rgb="FFC4161D"/>
      </patternFill>
    </fill>
    <fill>
      <patternFill patternType="solid">
        <fgColor rgb="FF1BB1E7"/>
        <bgColor rgb="FF1BB1E7"/>
      </patternFill>
    </fill>
    <fill>
      <patternFill patternType="solid">
        <fgColor rgb="FF7A263A"/>
        <bgColor rgb="FF7A263A"/>
      </patternFill>
    </fill>
    <fill>
      <patternFill patternType="solid">
        <fgColor rgb="FFF3D459"/>
        <bgColor rgb="FFF3D459"/>
      </patternFill>
    </fill>
    <fill>
      <patternFill patternType="solid">
        <fgColor rgb="FF002649"/>
        <bgColor rgb="FF002649"/>
      </patternFill>
    </fill>
    <fill>
      <patternFill patternType="solid">
        <fgColor rgb="FF204EF2"/>
        <bgColor rgb="FF204EF2"/>
      </patternFill>
    </fill>
    <fill>
      <patternFill patternType="solid">
        <fgColor rgb="FF231F20"/>
        <bgColor rgb="FF231F20"/>
      </patternFill>
    </fill>
    <fill>
      <patternFill patternType="solid">
        <fgColor rgb="FFC2C6CA"/>
        <bgColor rgb="FFC2C6CA"/>
      </patternFill>
    </fill>
    <fill>
      <patternFill patternType="solid">
        <fgColor rgb="FFE9E340"/>
        <bgColor rgb="FFE9E340"/>
      </patternFill>
    </fill>
    <fill>
      <patternFill patternType="solid">
        <fgColor rgb="FFA6301A"/>
        <bgColor rgb="FFA6301A"/>
      </patternFill>
    </fill>
    <fill>
      <patternFill patternType="solid">
        <fgColor rgb="FF3D5A9C"/>
        <bgColor rgb="FF3D5A9C"/>
      </patternFill>
    </fill>
    <fill>
      <patternFill patternType="solid">
        <fgColor rgb="FFDB0913"/>
        <bgColor rgb="FFDB0913"/>
      </patternFill>
    </fill>
    <fill>
      <patternFill patternType="solid">
        <fgColor rgb="FF0050B5"/>
        <bgColor rgb="FF0050B5"/>
      </patternFill>
    </fill>
    <fill>
      <patternFill patternType="solid">
        <fgColor rgb="FF3975B7"/>
        <bgColor rgb="FF3975B7"/>
      </patternFill>
    </fill>
    <fill>
      <patternFill patternType="solid">
        <fgColor rgb="FF1F3A60"/>
        <bgColor rgb="FF1F3A60"/>
      </patternFill>
    </fill>
    <fill>
      <patternFill patternType="solid">
        <fgColor rgb="FF1C1D1A"/>
        <bgColor rgb="FF1C1D1A"/>
      </patternFill>
    </fill>
    <fill>
      <patternFill patternType="solid">
        <fgColor rgb="FFC87C3F"/>
        <bgColor rgb="FFC87C3F"/>
      </patternFill>
    </fill>
    <fill>
      <patternFill patternType="solid">
        <fgColor rgb="FF186431"/>
        <bgColor rgb="FF186431"/>
      </patternFill>
    </fill>
    <fill>
      <patternFill patternType="solid">
        <fgColor rgb="FFE8702E"/>
        <bgColor rgb="FFE8702E"/>
      </patternFill>
    </fill>
    <fill>
      <patternFill patternType="solid">
        <fgColor rgb="FF9A2C2A"/>
        <bgColor rgb="FF9A2C2A"/>
      </patternFill>
    </fill>
    <fill>
      <patternFill patternType="solid">
        <fgColor rgb="FFAB2534"/>
        <bgColor rgb="FFAB2534"/>
      </patternFill>
    </fill>
    <fill>
      <patternFill patternType="solid">
        <fgColor rgb="FF8CBCB9"/>
        <bgColor rgb="FF8CBCB9"/>
      </patternFill>
    </fill>
    <fill>
      <patternFill patternType="solid">
        <fgColor rgb="FFF68807"/>
        <bgColor rgb="FFF68807"/>
      </patternFill>
    </fill>
    <fill>
      <patternFill patternType="solid">
        <fgColor rgb="FF4E6150"/>
        <bgColor rgb="FF4E6150"/>
      </patternFill>
    </fill>
    <fill>
      <patternFill patternType="solid">
        <fgColor rgb="FF3A4F3C"/>
        <bgColor rgb="FF3A4F3C"/>
      </patternFill>
    </fill>
    <fill>
      <patternFill patternType="solid">
        <fgColor rgb="FFF7CE47"/>
        <bgColor rgb="FFF7CE47"/>
      </patternFill>
    </fill>
    <fill>
      <patternFill patternType="solid">
        <fgColor rgb="FF4154B2"/>
        <bgColor rgb="FF4154B2"/>
      </patternFill>
    </fill>
    <fill>
      <patternFill patternType="solid">
        <fgColor rgb="FFCA1B22"/>
        <bgColor rgb="FFCA1B22"/>
      </patternFill>
    </fill>
    <fill>
      <patternFill patternType="solid">
        <fgColor rgb="FF000A52"/>
        <bgColor rgb="FF000A52"/>
      </patternFill>
    </fill>
    <fill>
      <patternFill patternType="solid">
        <fgColor rgb="FFE0AA0F"/>
        <bgColor rgb="FFE0AA0F"/>
      </patternFill>
    </fill>
    <fill>
      <patternFill patternType="solid">
        <fgColor rgb="FF377DAD"/>
        <bgColor rgb="FF377DAD"/>
      </patternFill>
    </fill>
    <fill>
      <patternFill patternType="solid">
        <fgColor rgb="FFFBB850"/>
        <bgColor rgb="FFFBB850"/>
      </patternFill>
    </fill>
    <fill>
      <patternFill patternType="solid">
        <fgColor rgb="FFE08130"/>
        <bgColor rgb="FFE08130"/>
      </patternFill>
    </fill>
    <fill>
      <patternFill patternType="solid">
        <fgColor rgb="FFADAFAA"/>
        <bgColor rgb="FFADAFAA"/>
      </patternFill>
    </fill>
    <fill>
      <patternFill patternType="solid">
        <fgColor rgb="FFF5CB45"/>
        <bgColor rgb="FFF5CB45"/>
      </patternFill>
    </fill>
    <fill>
      <patternFill patternType="solid">
        <fgColor rgb="FF2F4E7E"/>
        <bgColor rgb="FF2F4E7E"/>
      </patternFill>
    </fill>
    <fill>
      <patternFill patternType="solid">
        <fgColor rgb="FFD5373D"/>
        <bgColor rgb="FFD5373D"/>
      </patternFill>
    </fill>
    <fill>
      <patternFill patternType="solid">
        <fgColor rgb="FF2155A0"/>
        <bgColor rgb="FF2155A0"/>
      </patternFill>
    </fill>
    <fill>
      <patternFill patternType="solid">
        <fgColor rgb="FF941C12"/>
        <bgColor rgb="FF941C12"/>
      </patternFill>
    </fill>
    <fill>
      <patternFill patternType="solid">
        <fgColor rgb="FF275EA5"/>
        <bgColor rgb="FF275EA5"/>
      </patternFill>
    </fill>
    <fill>
      <patternFill patternType="solid">
        <fgColor rgb="FF1F5092"/>
        <bgColor rgb="FF1F5092"/>
      </patternFill>
    </fill>
    <fill>
      <patternFill patternType="solid">
        <fgColor rgb="FFF8D766"/>
        <bgColor rgb="FFF8D766"/>
      </patternFill>
    </fill>
    <fill>
      <patternFill patternType="solid">
        <fgColor rgb="FF8EC2E9"/>
        <bgColor rgb="FF8EC2E9"/>
      </patternFill>
    </fill>
    <fill>
      <patternFill patternType="solid">
        <fgColor rgb="FFE8CC65"/>
        <bgColor rgb="FFE8CC65"/>
      </patternFill>
    </fill>
    <fill>
      <patternFill patternType="solid">
        <fgColor rgb="FF3070AD"/>
        <bgColor rgb="FF3070AD"/>
      </patternFill>
    </fill>
    <fill>
      <patternFill patternType="solid">
        <fgColor rgb="FFC1A242"/>
        <bgColor rgb="FFC1A242"/>
      </patternFill>
    </fill>
    <fill>
      <patternFill patternType="solid">
        <fgColor rgb="FFB47239"/>
        <bgColor rgb="FFB47239"/>
      </patternFill>
    </fill>
    <fill>
      <patternFill patternType="solid">
        <fgColor rgb="FF2C2D48"/>
        <bgColor rgb="FF2C2D48"/>
      </patternFill>
    </fill>
    <fill>
      <patternFill patternType="solid">
        <fgColor rgb="FF881C4E"/>
        <bgColor rgb="FF881C4E"/>
      </patternFill>
    </fill>
    <fill>
      <patternFill patternType="solid">
        <fgColor rgb="FF639951"/>
        <bgColor rgb="FF639951"/>
      </patternFill>
    </fill>
    <fill>
      <patternFill patternType="solid">
        <fgColor rgb="FF49475A"/>
        <bgColor rgb="FF49475A"/>
      </patternFill>
    </fill>
    <fill>
      <patternFill patternType="solid">
        <fgColor rgb="FF44625A"/>
        <bgColor rgb="FF44625A"/>
      </patternFill>
    </fill>
    <fill>
      <patternFill patternType="solid">
        <fgColor rgb="FFC7392B"/>
        <bgColor rgb="FFC7392B"/>
      </patternFill>
    </fill>
    <fill>
      <patternFill patternType="solid">
        <fgColor rgb="FFFCF251"/>
        <bgColor rgb="FFFCF251"/>
      </patternFill>
    </fill>
    <fill>
      <patternFill patternType="solid">
        <fgColor rgb="FF357CBD"/>
        <bgColor rgb="FF357CBD"/>
      </patternFill>
    </fill>
    <fill>
      <patternFill patternType="solid">
        <fgColor rgb="FFB73F43"/>
        <bgColor rgb="FFB73F43"/>
      </patternFill>
    </fill>
    <fill>
      <patternFill patternType="solid">
        <fgColor rgb="FF325330"/>
        <bgColor rgb="FF325330"/>
      </patternFill>
    </fill>
    <fill>
      <patternFill patternType="solid">
        <fgColor rgb="FF4C57A8"/>
        <bgColor rgb="FF4C57A8"/>
      </patternFill>
    </fill>
    <fill>
      <patternFill patternType="solid">
        <fgColor rgb="FFC6433A"/>
        <bgColor rgb="FFC6433A"/>
      </patternFill>
    </fill>
    <fill>
      <patternFill patternType="solid">
        <fgColor rgb="FF428F49"/>
        <bgColor rgb="FF428F49"/>
      </patternFill>
    </fill>
    <fill>
      <patternFill patternType="solid">
        <fgColor rgb="FF3E75AC"/>
        <bgColor rgb="FF3E75AC"/>
      </patternFill>
    </fill>
    <fill>
      <patternFill patternType="solid">
        <fgColor rgb="FFE9A03C"/>
        <bgColor rgb="FFE9A03C"/>
      </patternFill>
    </fill>
    <fill>
      <patternFill patternType="solid">
        <fgColor rgb="FF898989"/>
        <bgColor rgb="FF898989"/>
      </patternFill>
    </fill>
    <fill>
      <patternFill patternType="solid">
        <fgColor rgb="FFE0CD4A"/>
        <bgColor rgb="FFE0CD4A"/>
      </patternFill>
    </fill>
    <fill>
      <patternFill patternType="solid">
        <fgColor rgb="FF68C083"/>
        <bgColor rgb="FF68C083"/>
      </patternFill>
    </fill>
    <fill>
      <patternFill patternType="solid">
        <fgColor rgb="FF83424A"/>
        <bgColor rgb="FF83424A"/>
      </patternFill>
    </fill>
    <fill>
      <patternFill patternType="solid">
        <fgColor rgb="FFFEBA1E"/>
        <bgColor rgb="FFFEBA1E"/>
      </patternFill>
    </fill>
    <fill>
      <patternFill patternType="solid">
        <fgColor rgb="FF005797"/>
        <bgColor rgb="FF005797"/>
      </patternFill>
    </fill>
    <fill>
      <patternFill patternType="solid">
        <fgColor rgb="FFFFDF00"/>
        <bgColor rgb="FFFFDF00"/>
      </patternFill>
    </fill>
    <fill>
      <patternFill patternType="solid">
        <fgColor rgb="FFE94229"/>
        <bgColor rgb="FFE94229"/>
      </patternFill>
    </fill>
    <fill>
      <patternFill patternType="solid">
        <fgColor rgb="FFEEC148"/>
        <bgColor rgb="FFEEC148"/>
      </patternFill>
    </fill>
    <fill>
      <patternFill patternType="solid">
        <fgColor rgb="FF002047"/>
        <bgColor rgb="FF002047"/>
      </patternFill>
    </fill>
    <fill>
      <patternFill patternType="solid">
        <fgColor rgb="FF3057C0"/>
        <bgColor rgb="FF3057C0"/>
      </patternFill>
    </fill>
    <fill>
      <patternFill patternType="solid">
        <fgColor rgb="FF004B94"/>
        <bgColor rgb="FF004B94"/>
      </patternFill>
    </fill>
    <fill>
      <patternFill patternType="solid">
        <fgColor rgb="FF407060"/>
        <bgColor rgb="FF407060"/>
      </patternFill>
    </fill>
    <fill>
      <patternFill patternType="solid">
        <fgColor rgb="FFA88F0A"/>
        <bgColor rgb="FFA88F0A"/>
      </patternFill>
    </fill>
    <fill>
      <patternFill patternType="solid">
        <fgColor rgb="FFB1CE5F"/>
        <bgColor rgb="FFB1CE5F"/>
      </patternFill>
    </fill>
    <fill>
      <patternFill patternType="solid">
        <fgColor rgb="FF3A78CD"/>
        <bgColor rgb="FF3A78CD"/>
      </patternFill>
    </fill>
    <fill>
      <patternFill patternType="solid">
        <fgColor rgb="FFCB3430"/>
        <bgColor rgb="FFCB3430"/>
      </patternFill>
    </fill>
    <fill>
      <patternFill patternType="solid">
        <fgColor rgb="FF5C3385"/>
        <bgColor rgb="FF5C3385"/>
      </patternFill>
    </fill>
    <fill>
      <patternFill patternType="solid">
        <fgColor rgb="FFFEF200"/>
        <bgColor rgb="FFFEF200"/>
      </patternFill>
    </fill>
    <fill>
      <patternFill patternType="solid">
        <fgColor rgb="FF330066"/>
        <bgColor rgb="FF330066"/>
      </patternFill>
    </fill>
    <fill>
      <patternFill patternType="solid">
        <fgColor rgb="FFAF2418"/>
        <bgColor rgb="FFAF2418"/>
      </patternFill>
    </fill>
    <fill>
      <patternFill patternType="solid">
        <fgColor rgb="FFE9923D"/>
        <bgColor rgb="FFE9923D"/>
      </patternFill>
    </fill>
    <fill>
      <patternFill patternType="solid">
        <fgColor rgb="FF19498B"/>
        <bgColor rgb="FF19498B"/>
      </patternFill>
    </fill>
    <fill>
      <patternFill patternType="solid">
        <fgColor rgb="FF808083"/>
        <bgColor rgb="FF808083"/>
      </patternFill>
    </fill>
    <fill>
      <patternFill patternType="solid">
        <fgColor rgb="FFDC0031"/>
        <bgColor rgb="FFDC0031"/>
      </patternFill>
    </fill>
    <fill>
      <patternFill patternType="solid">
        <fgColor rgb="FF647B96"/>
        <bgColor rgb="FF647B96"/>
      </patternFill>
    </fill>
    <fill>
      <patternFill patternType="solid">
        <fgColor rgb="FF003056"/>
        <bgColor rgb="FF003056"/>
      </patternFill>
    </fill>
    <fill>
      <patternFill patternType="solid">
        <fgColor rgb="FF646569"/>
        <bgColor rgb="FF646569"/>
      </patternFill>
    </fill>
    <fill>
      <patternFill patternType="solid">
        <fgColor rgb="FF818A8F"/>
        <bgColor rgb="FF818A8F"/>
      </patternFill>
    </fill>
    <fill>
      <patternFill patternType="solid">
        <fgColor rgb="FF664985"/>
        <bgColor rgb="FF664985"/>
      </patternFill>
    </fill>
    <fill>
      <patternFill patternType="solid">
        <fgColor rgb="FF401C66"/>
        <bgColor rgb="FF401C66"/>
      </patternFill>
    </fill>
    <fill>
      <patternFill patternType="solid">
        <fgColor rgb="FF00592B"/>
        <bgColor rgb="FF00592B"/>
      </patternFill>
    </fill>
    <fill>
      <patternFill patternType="solid">
        <fgColor rgb="FFC63327"/>
        <bgColor rgb="FFC63327"/>
      </patternFill>
    </fill>
    <fill>
      <patternFill patternType="solid">
        <fgColor rgb="FFFFD204"/>
        <bgColor rgb="FFFFD204"/>
      </patternFill>
    </fill>
    <fill>
      <patternFill patternType="solid">
        <fgColor rgb="FF06093A"/>
        <bgColor rgb="FF06093A"/>
      </patternFill>
    </fill>
    <fill>
      <patternFill patternType="solid">
        <fgColor rgb="FF3079BC"/>
        <bgColor rgb="FF3079BC"/>
      </patternFill>
    </fill>
    <fill>
      <patternFill patternType="solid">
        <fgColor rgb="FF3B8557"/>
        <bgColor rgb="FF3B8557"/>
      </patternFill>
    </fill>
    <fill>
      <patternFill patternType="solid">
        <fgColor rgb="FF53966A"/>
        <bgColor rgb="FF53966A"/>
      </patternFill>
    </fill>
    <fill>
      <patternFill patternType="solid">
        <fgColor rgb="FF6BBACC"/>
        <bgColor rgb="FF6BBACC"/>
      </patternFill>
    </fill>
    <fill>
      <patternFill patternType="solid">
        <fgColor rgb="FF103693"/>
        <bgColor rgb="FF103693"/>
      </patternFill>
    </fill>
    <fill>
      <patternFill patternType="solid">
        <fgColor rgb="FFD13630"/>
        <bgColor rgb="FFD13630"/>
      </patternFill>
    </fill>
    <fill>
      <patternFill patternType="solid">
        <fgColor rgb="FFF4C744"/>
        <bgColor rgb="FFF4C744"/>
      </patternFill>
    </fill>
    <fill>
      <patternFill patternType="solid">
        <fgColor rgb="FF1C4F92"/>
        <bgColor rgb="FF1C4F92"/>
      </patternFill>
    </fill>
    <fill>
      <patternFill patternType="solid">
        <fgColor rgb="FFC37112"/>
        <bgColor rgb="FFC37112"/>
      </patternFill>
    </fill>
    <fill>
      <patternFill patternType="solid">
        <fgColor rgb="FF5C3F88"/>
        <bgColor rgb="FF5C3F88"/>
      </patternFill>
    </fill>
    <fill>
      <patternFill patternType="solid">
        <fgColor rgb="FF4A2A7B"/>
        <bgColor rgb="FF4A2A7B"/>
      </patternFill>
    </fill>
    <fill>
      <patternFill patternType="solid">
        <fgColor rgb="FFCD2C2C"/>
        <bgColor rgb="FFCD2C2C"/>
      </patternFill>
    </fill>
    <fill>
      <patternFill patternType="solid">
        <fgColor rgb="FFE9973F"/>
        <bgColor rgb="FFE9973F"/>
      </patternFill>
    </fill>
    <fill>
      <patternFill patternType="solid">
        <fgColor rgb="FFFD010B"/>
        <bgColor rgb="FFFD010B"/>
      </patternFill>
    </fill>
    <fill>
      <patternFill patternType="solid">
        <fgColor rgb="FF9EA3A6"/>
        <bgColor rgb="FF9EA3A6"/>
      </patternFill>
    </fill>
    <fill>
      <patternFill patternType="solid">
        <fgColor rgb="FFE4AD3B"/>
        <bgColor rgb="FFE4AD3B"/>
      </patternFill>
    </fill>
    <fill>
      <patternFill patternType="solid">
        <fgColor rgb="FFED1820"/>
        <bgColor rgb="FFED1820"/>
      </patternFill>
    </fill>
    <fill>
      <patternFill patternType="solid">
        <fgColor rgb="FF543B8F"/>
        <bgColor rgb="FF543B8F"/>
      </patternFill>
    </fill>
    <fill>
      <patternFill patternType="solid">
        <fgColor rgb="FF412582"/>
        <bgColor rgb="FF412582"/>
      </patternFill>
    </fill>
    <fill>
      <patternFill patternType="solid">
        <fgColor rgb="FFFEC325"/>
        <bgColor rgb="FFFEC325"/>
      </patternFill>
    </fill>
    <fill>
      <patternFill patternType="solid">
        <fgColor rgb="FFFBEC4F"/>
        <bgColor rgb="FFFBEC4F"/>
      </patternFill>
    </fill>
    <fill>
      <patternFill patternType="solid">
        <fgColor rgb="FF7B1737"/>
        <bgColor rgb="FF7B1737"/>
      </patternFill>
    </fill>
    <fill>
      <patternFill patternType="solid">
        <fgColor rgb="FFF1C611"/>
        <bgColor rgb="FFF1C611"/>
      </patternFill>
    </fill>
    <fill>
      <patternFill patternType="solid">
        <fgColor rgb="FFB3B7BB"/>
        <bgColor rgb="FFB3B7BB"/>
      </patternFill>
    </fill>
    <fill>
      <patternFill patternType="solid">
        <fgColor rgb="FFE5D3A7"/>
        <bgColor rgb="FFE5D3A7"/>
      </patternFill>
    </fill>
    <fill>
      <patternFill patternType="solid">
        <fgColor rgb="FF5F6062"/>
        <bgColor rgb="FF5F6062"/>
      </patternFill>
    </fill>
    <fill>
      <patternFill patternType="solid">
        <fgColor rgb="FF79B4E3"/>
        <bgColor rgb="FF79B4E3"/>
      </patternFill>
    </fill>
    <fill>
      <patternFill patternType="solid">
        <fgColor rgb="FFF7C94F"/>
        <bgColor rgb="FFF7C94F"/>
      </patternFill>
    </fill>
    <fill>
      <patternFill patternType="solid">
        <fgColor rgb="FFD91B41"/>
        <bgColor rgb="FFD91B41"/>
      </patternFill>
    </fill>
    <fill>
      <patternFill patternType="solid">
        <fgColor rgb="FFC29A33"/>
        <bgColor rgb="FFC29A33"/>
      </patternFill>
    </fill>
    <fill>
      <patternFill patternType="solid">
        <fgColor rgb="FF2F6D41"/>
        <bgColor rgb="FF2F6D41"/>
      </patternFill>
    </fill>
    <fill>
      <patternFill patternType="solid">
        <fgColor rgb="FF6E2D2A"/>
        <bgColor rgb="FF6E2D2A"/>
      </patternFill>
    </fill>
    <fill>
      <patternFill patternType="solid">
        <fgColor rgb="FF5E1612"/>
        <bgColor rgb="FF5E1612"/>
      </patternFill>
    </fill>
    <fill>
      <patternFill patternType="solid">
        <fgColor rgb="FFD49A3F"/>
        <bgColor rgb="FFD49A3F"/>
      </patternFill>
    </fill>
    <fill>
      <patternFill patternType="solid">
        <fgColor rgb="FF5F4584"/>
        <bgColor rgb="FF5F4584"/>
      </patternFill>
    </fill>
    <fill>
      <patternFill patternType="solid">
        <fgColor rgb="FF005198"/>
        <bgColor rgb="FF005198"/>
      </patternFill>
    </fill>
    <fill>
      <patternFill patternType="solid">
        <fgColor rgb="FF8E8F95"/>
        <bgColor rgb="FF8E8F95"/>
      </patternFill>
    </fill>
    <fill>
      <patternFill patternType="solid">
        <fgColor rgb="FFFFD100"/>
        <bgColor rgb="FFFFD100"/>
      </patternFill>
    </fill>
    <fill>
      <patternFill patternType="solid">
        <fgColor rgb="FFB4B4B4"/>
        <bgColor rgb="FFB4B4B4"/>
      </patternFill>
    </fill>
    <fill>
      <patternFill patternType="solid">
        <fgColor rgb="FF8B2332"/>
        <bgColor rgb="FF8B2332"/>
      </patternFill>
    </fill>
    <fill>
      <patternFill patternType="solid">
        <fgColor rgb="FF8B6F4B"/>
        <bgColor rgb="FF8B6F4B"/>
      </patternFill>
    </fill>
    <fill>
      <patternFill patternType="solid">
        <fgColor rgb="FF1A447B"/>
        <bgColor rgb="FF1A447B"/>
      </patternFill>
    </fill>
    <fill>
      <patternFill patternType="solid">
        <fgColor rgb="FF002F6C"/>
        <bgColor rgb="FF002F6C"/>
      </patternFill>
    </fill>
    <fill>
      <patternFill patternType="solid">
        <fgColor rgb="FF0A5640"/>
        <bgColor rgb="FF0A5640"/>
      </patternFill>
    </fill>
    <fill>
      <patternFill patternType="solid">
        <fgColor rgb="FFCB2D25"/>
        <bgColor rgb="FFCB2D25"/>
      </patternFill>
    </fill>
    <fill>
      <patternFill patternType="solid">
        <fgColor rgb="FF002F60"/>
        <bgColor rgb="FF002F60"/>
      </patternFill>
    </fill>
    <fill>
      <patternFill patternType="solid">
        <fgColor rgb="FFA28E2A"/>
        <bgColor rgb="FFA28E2A"/>
      </patternFill>
    </fill>
    <fill>
      <patternFill patternType="solid">
        <fgColor rgb="FFD21620"/>
        <bgColor rgb="FFD21620"/>
      </patternFill>
    </fill>
    <fill>
      <patternFill patternType="solid">
        <fgColor rgb="FF009A44"/>
        <bgColor rgb="FF009A44"/>
      </patternFill>
    </fill>
    <fill>
      <patternFill patternType="solid">
        <fgColor rgb="FF135CAE"/>
        <bgColor rgb="FF135CAE"/>
      </patternFill>
    </fill>
    <fill>
      <patternFill patternType="solid">
        <fgColor rgb="FF1D181A"/>
        <bgColor rgb="FF1D181A"/>
      </patternFill>
    </fill>
    <fill>
      <patternFill patternType="solid">
        <fgColor rgb="FFDD3C35"/>
        <bgColor rgb="FFDD3C35"/>
      </patternFill>
    </fill>
    <fill>
      <patternFill patternType="solid">
        <fgColor rgb="FFFE3D00"/>
        <bgColor rgb="FFFE3D00"/>
      </patternFill>
    </fill>
    <fill>
      <patternFill patternType="solid">
        <fgColor rgb="FF010644"/>
        <bgColor rgb="FF010644"/>
      </patternFill>
    </fill>
    <fill>
      <patternFill patternType="solid">
        <fgColor rgb="FFAAAEAD"/>
        <bgColor rgb="FFAAAEAD"/>
      </patternFill>
    </fill>
    <fill>
      <patternFill patternType="solid">
        <fgColor rgb="FFEEEC4E"/>
        <bgColor rgb="FFEEEC4E"/>
      </patternFill>
    </fill>
    <fill>
      <patternFill patternType="solid">
        <fgColor rgb="FF7E170E"/>
        <bgColor rgb="FF7E170E"/>
      </patternFill>
    </fill>
    <fill>
      <patternFill patternType="solid">
        <fgColor rgb="FFFEE600"/>
        <bgColor rgb="FFFEE600"/>
      </patternFill>
    </fill>
    <fill>
      <patternFill patternType="solid">
        <fgColor rgb="FFF8D749"/>
        <bgColor rgb="FFF8D749"/>
      </patternFill>
    </fill>
    <fill>
      <patternFill patternType="solid">
        <fgColor rgb="FF3E8CCA"/>
        <bgColor rgb="FF3E8CCA"/>
      </patternFill>
    </fill>
    <fill>
      <patternFill patternType="solid">
        <fgColor rgb="FF636568"/>
        <bgColor rgb="FF636568"/>
      </patternFill>
    </fill>
    <fill>
      <patternFill patternType="solid">
        <fgColor rgb="FF397D21"/>
        <bgColor rgb="FF397D21"/>
      </patternFill>
    </fill>
    <fill>
      <patternFill patternType="solid">
        <fgColor rgb="FF0D278A"/>
        <bgColor rgb="FF0D278A"/>
      </patternFill>
    </fill>
    <fill>
      <patternFill patternType="solid">
        <fgColor rgb="FFE9D36F"/>
        <bgColor rgb="FFE9D36F"/>
      </patternFill>
    </fill>
    <fill>
      <patternFill patternType="solid">
        <fgColor rgb="FF663399"/>
        <bgColor rgb="FF663399"/>
      </patternFill>
    </fill>
    <fill>
      <patternFill patternType="solid">
        <fgColor rgb="FFF2A83B"/>
        <bgColor rgb="FFF2A83B"/>
      </patternFill>
    </fill>
    <fill>
      <patternFill patternType="solid">
        <fgColor rgb="FFECC900"/>
        <bgColor rgb="FFECC900"/>
      </patternFill>
    </fill>
    <fill>
      <patternFill patternType="solid">
        <fgColor rgb="FFFFC803"/>
        <bgColor rgb="FFFFC803"/>
      </patternFill>
    </fill>
    <fill>
      <patternFill patternType="solid">
        <fgColor rgb="FF0263AE"/>
        <bgColor rgb="FF0263AE"/>
      </patternFill>
    </fill>
    <fill>
      <patternFill patternType="solid">
        <fgColor rgb="FF080F3B"/>
        <bgColor rgb="FF080F3B"/>
      </patternFill>
    </fill>
    <fill>
      <patternFill patternType="solid">
        <fgColor rgb="FF1A5E50"/>
        <bgColor rgb="FF1A5E50"/>
      </patternFill>
    </fill>
    <fill>
      <patternFill patternType="solid">
        <fgColor rgb="FFF7CC46"/>
        <bgColor rgb="FFF7CC46"/>
      </patternFill>
    </fill>
    <fill>
      <patternFill patternType="solid">
        <fgColor rgb="FF004C3C"/>
        <bgColor rgb="FF004C3C"/>
      </patternFill>
    </fill>
    <fill>
      <patternFill patternType="solid">
        <fgColor rgb="FF33429E"/>
        <bgColor rgb="FF33429E"/>
      </patternFill>
    </fill>
    <fill>
      <patternFill patternType="solid">
        <fgColor rgb="FF215497"/>
        <bgColor rgb="FF215497"/>
      </patternFill>
    </fill>
    <fill>
      <patternFill patternType="solid">
        <fgColor rgb="FFCC892F"/>
        <bgColor rgb="FFCC892F"/>
      </patternFill>
    </fill>
    <fill>
      <patternFill patternType="solid">
        <fgColor rgb="FF2A5E99"/>
        <bgColor rgb="FF2A5E99"/>
      </patternFill>
    </fill>
    <fill>
      <patternFill patternType="solid">
        <fgColor rgb="FFC32A1E"/>
        <bgColor rgb="FFC32A1E"/>
      </patternFill>
    </fill>
    <fill>
      <patternFill patternType="solid">
        <fgColor rgb="FF001386"/>
        <bgColor rgb="FF001386"/>
      </patternFill>
    </fill>
    <fill>
      <patternFill patternType="solid">
        <fgColor rgb="FFDADBEC"/>
        <bgColor rgb="FFDADBEC"/>
      </patternFill>
    </fill>
    <fill>
      <patternFill patternType="solid">
        <fgColor rgb="FFFE2339"/>
        <bgColor rgb="FFFE2339"/>
      </patternFill>
    </fill>
    <fill>
      <patternFill patternType="solid">
        <fgColor rgb="FF034E90"/>
        <bgColor rgb="FF034E90"/>
      </patternFill>
    </fill>
    <fill>
      <patternFill patternType="solid">
        <fgColor rgb="FF08A6D5"/>
        <bgColor rgb="FF08A6D5"/>
      </patternFill>
    </fill>
    <fill>
      <patternFill patternType="solid">
        <fgColor rgb="FFA22F47"/>
        <bgColor rgb="FFA22F47"/>
      </patternFill>
    </fill>
    <fill>
      <patternFill patternType="solid">
        <fgColor rgb="FFFCB715"/>
        <bgColor rgb="FFFCB715"/>
      </patternFill>
    </fill>
    <fill>
      <patternFill patternType="solid">
        <fgColor rgb="FF3D45C6"/>
        <bgColor rgb="FF3D45C6"/>
      </patternFill>
    </fill>
    <fill>
      <patternFill patternType="solid">
        <fgColor rgb="FF002959"/>
        <bgColor rgb="FF002959"/>
      </patternFill>
    </fill>
    <fill>
      <patternFill patternType="solid">
        <fgColor rgb="FF335E99"/>
        <bgColor rgb="FF335E99"/>
      </patternFill>
    </fill>
    <fill>
      <patternFill patternType="solid">
        <fgColor rgb="FF003680"/>
        <bgColor rgb="FF003680"/>
      </patternFill>
    </fill>
    <fill>
      <patternFill patternType="solid">
        <fgColor rgb="FFA78A21"/>
        <bgColor rgb="FFA78A21"/>
      </patternFill>
    </fill>
    <fill>
      <patternFill patternType="solid">
        <fgColor rgb="FFEB1126"/>
        <bgColor rgb="FFEB1126"/>
      </patternFill>
    </fill>
    <fill>
      <patternFill patternType="solid">
        <fgColor rgb="FFE51836"/>
        <bgColor rgb="FFE51836"/>
      </patternFill>
    </fill>
    <fill>
      <patternFill patternType="solid">
        <fgColor rgb="FF9F905D"/>
        <bgColor rgb="FF9F905D"/>
      </patternFill>
    </fill>
    <fill>
      <patternFill patternType="solid">
        <fgColor rgb="FF4BB0DC"/>
        <bgColor rgb="FF4BB0DC"/>
      </patternFill>
    </fill>
    <fill>
      <patternFill patternType="solid">
        <fgColor rgb="FFF92E22"/>
        <bgColor rgb="FFF92E22"/>
      </patternFill>
    </fill>
    <fill>
      <patternFill patternType="solid">
        <fgColor rgb="FF00305F"/>
        <bgColor rgb="FF00305F"/>
      </patternFill>
    </fill>
    <fill>
      <patternFill patternType="solid">
        <fgColor rgb="FFA19060"/>
        <bgColor rgb="FFA19060"/>
      </patternFill>
    </fill>
    <fill>
      <patternFill patternType="solid">
        <fgColor rgb="FF80000A"/>
        <bgColor rgb="FF80000A"/>
      </patternFill>
    </fill>
    <fill>
      <patternFill patternType="solid">
        <fgColor rgb="FF221F1F"/>
        <bgColor rgb="FF221F1F"/>
      </patternFill>
    </fill>
    <fill>
      <patternFill patternType="solid">
        <fgColor rgb="FFB3272D"/>
        <bgColor rgb="FFB3272D"/>
      </patternFill>
    </fill>
    <fill>
      <patternFill patternType="solid">
        <fgColor rgb="FF121F48"/>
        <bgColor rgb="FF121F48"/>
      </patternFill>
    </fill>
    <fill>
      <patternFill patternType="solid">
        <fgColor rgb="FF909191"/>
        <bgColor rgb="FF909191"/>
      </patternFill>
    </fill>
    <fill>
      <patternFill patternType="solid">
        <fgColor rgb="FF8BB8E8"/>
        <bgColor rgb="FF8BB8E8"/>
      </patternFill>
    </fill>
    <fill>
      <patternFill patternType="solid">
        <fgColor rgb="FF8D9093"/>
        <bgColor rgb="FF8D9093"/>
      </patternFill>
    </fill>
    <fill>
      <patternFill patternType="solid">
        <fgColor rgb="FFE4DA00"/>
        <bgColor rgb="FFE4DA00"/>
      </patternFill>
    </fill>
    <fill>
      <patternFill patternType="solid">
        <fgColor rgb="FFEE1A39"/>
        <bgColor rgb="FFEE1A39"/>
      </patternFill>
    </fill>
    <fill>
      <patternFill patternType="solid">
        <fgColor rgb="FFD11241"/>
        <bgColor rgb="FFD11241"/>
      </patternFill>
    </fill>
    <fill>
      <patternFill patternType="solid">
        <fgColor rgb="FFD1D5D8"/>
        <bgColor rgb="FFD1D5D8"/>
      </patternFill>
    </fill>
    <fill>
      <patternFill patternType="solid">
        <fgColor rgb="FF92C3F1"/>
        <bgColor rgb="FF92C3F1"/>
      </patternFill>
    </fill>
    <fill>
      <patternFill patternType="solid">
        <fgColor rgb="FFF7B5CD"/>
        <bgColor rgb="FFF7B5CD"/>
      </patternFill>
    </fill>
    <fill>
      <patternFill patternType="solid">
        <fgColor rgb="FF0065A4"/>
        <bgColor rgb="FF0065A4"/>
      </patternFill>
    </fill>
    <fill>
      <patternFill patternType="solid">
        <fgColor rgb="FF00245D"/>
        <bgColor rgb="FF00245D"/>
      </patternFill>
    </fill>
    <fill>
      <patternFill patternType="solid">
        <fgColor rgb="FFC39E6D"/>
        <bgColor rgb="FFC39E6D"/>
      </patternFill>
    </fill>
    <fill>
      <patternFill patternType="solid">
        <fgColor rgb="FF9BCDE4"/>
        <bgColor rgb="FF9BCDE4"/>
      </patternFill>
    </fill>
    <fill>
      <patternFill patternType="solid">
        <fgColor rgb="FF585958"/>
        <bgColor rgb="FF585958"/>
      </patternFill>
    </fill>
    <fill>
      <patternFill patternType="solid">
        <fgColor rgb="FF2B63AD"/>
        <bgColor rgb="FF2B63AD"/>
      </patternFill>
    </fill>
    <fill>
      <patternFill patternType="solid">
        <fgColor rgb="FF373536"/>
        <bgColor rgb="FF373536"/>
      </patternFill>
    </fill>
    <fill>
      <patternFill patternType="solid">
        <fgColor rgb="FF28477D"/>
        <bgColor rgb="FF28477D"/>
      </patternFill>
    </fill>
    <fill>
      <patternFill patternType="solid">
        <fgColor rgb="FFE51938"/>
        <bgColor rgb="FFE51938"/>
      </patternFill>
    </fill>
    <fill>
      <patternFill patternType="solid">
        <fgColor rgb="FF002BC5"/>
        <bgColor rgb="FF002BC5"/>
      </patternFill>
    </fill>
    <fill>
      <patternFill patternType="solid">
        <fgColor rgb="FF1A4DAF"/>
        <bgColor rgb="FF1A4DAF"/>
      </patternFill>
    </fill>
    <fill>
      <patternFill patternType="solid">
        <fgColor rgb="FFF15524"/>
        <bgColor rgb="FFF15524"/>
      </patternFill>
    </fill>
    <fill>
      <patternFill patternType="solid">
        <fgColor rgb="FFD98E4F"/>
        <bgColor rgb="FFD98E4F"/>
      </patternFill>
    </fill>
    <fill>
      <patternFill patternType="solid">
        <fgColor rgb="FF6CACE4"/>
        <bgColor rgb="FF6CACE4"/>
      </patternFill>
    </fill>
    <fill>
      <patternFill patternType="solid">
        <fgColor rgb="FFE31351"/>
        <bgColor rgb="FFE31351"/>
      </patternFill>
    </fill>
    <fill>
      <patternFill patternType="solid">
        <fgColor rgb="FFF7D669"/>
        <bgColor rgb="FFF7D669"/>
      </patternFill>
    </fill>
    <fill>
      <patternFill patternType="solid">
        <fgColor rgb="FFEB722E"/>
        <bgColor rgb="FFEB722E"/>
      </patternFill>
    </fill>
    <fill>
      <patternFill patternType="solid">
        <fgColor rgb="FF002F65"/>
        <bgColor rgb="FF002F65"/>
      </patternFill>
    </fill>
    <fill>
      <patternFill patternType="solid">
        <fgColor rgb="FFE9E14D"/>
        <bgColor rgb="FFE9E14D"/>
      </patternFill>
    </fill>
    <fill>
      <patternFill patternType="solid">
        <fgColor rgb="FFE7853E"/>
        <bgColor rgb="FFE7853E"/>
      </patternFill>
    </fill>
    <fill>
      <patternFill patternType="solid">
        <fgColor rgb="FF713BA8"/>
        <bgColor rgb="FF713BA8"/>
      </patternFill>
    </fill>
    <fill>
      <patternFill patternType="solid">
        <fgColor rgb="FF1C417A"/>
        <bgColor rgb="FF1C417A"/>
      </patternFill>
    </fill>
    <fill>
      <patternFill patternType="solid">
        <fgColor rgb="FF61259E"/>
        <bgColor rgb="FF61259E"/>
      </patternFill>
    </fill>
    <fill>
      <patternFill patternType="solid">
        <fgColor rgb="FFFFE293"/>
        <bgColor rgb="FFFFE293"/>
      </patternFill>
    </fill>
    <fill>
      <patternFill patternType="solid">
        <fgColor rgb="FF2564AB"/>
        <bgColor rgb="FF2564AB"/>
      </patternFill>
    </fill>
    <fill>
      <patternFill patternType="solid">
        <fgColor rgb="FF5090CD"/>
        <bgColor rgb="FF5090CD"/>
      </patternFill>
    </fill>
    <fill>
      <patternFill patternType="solid">
        <fgColor rgb="FF4498D6"/>
        <bgColor rgb="FF4498D6"/>
      </patternFill>
    </fill>
    <fill>
      <patternFill patternType="solid">
        <fgColor rgb="FFB38707"/>
        <bgColor rgb="FFB38707"/>
      </patternFill>
    </fill>
    <fill>
      <patternFill patternType="solid">
        <fgColor rgb="FF0E1A2B"/>
        <bgColor rgb="FF0E1A2B"/>
      </patternFill>
    </fill>
    <fill>
      <patternFill patternType="solid">
        <fgColor rgb="FF1A5A2A"/>
        <bgColor rgb="FF1A5A2A"/>
      </patternFill>
    </fill>
    <fill>
      <patternFill patternType="solid">
        <fgColor rgb="FF004812"/>
        <bgColor rgb="FF004812"/>
      </patternFill>
    </fill>
    <fill>
      <patternFill patternType="solid">
        <fgColor rgb="FFF1CB00"/>
        <bgColor rgb="FFF1CB00"/>
      </patternFill>
    </fill>
    <fill>
      <patternFill patternType="solid">
        <fgColor rgb="FFB30838"/>
        <bgColor rgb="FFB30838"/>
      </patternFill>
    </fill>
    <fill>
      <patternFill patternType="solid">
        <fgColor rgb="FF013A81"/>
        <bgColor rgb="FF013A81"/>
      </patternFill>
    </fill>
    <fill>
      <patternFill patternType="solid">
        <fgColor rgb="FFA42A35"/>
        <bgColor rgb="FFA42A35"/>
      </patternFill>
    </fill>
    <fill>
      <patternFill patternType="solid">
        <fgColor rgb="FF30457A"/>
        <bgColor rgb="FF30457A"/>
      </patternFill>
    </fill>
    <fill>
      <patternFill patternType="solid">
        <fgColor rgb="FF1F1F1F"/>
        <bgColor rgb="FF1F1F1F"/>
      </patternFill>
    </fill>
    <fill>
      <patternFill patternType="solid">
        <fgColor rgb="FF1F4C69"/>
        <bgColor rgb="FF1F4C69"/>
      </patternFill>
    </fill>
    <fill>
      <patternFill patternType="solid">
        <fgColor rgb="FF5D9741"/>
        <bgColor rgb="FF5D9741"/>
      </patternFill>
    </fill>
    <fill>
      <patternFill patternType="solid">
        <fgColor rgb="FF005595"/>
        <bgColor rgb="FF005595"/>
      </patternFill>
    </fill>
    <fill>
      <patternFill patternType="solid">
        <fgColor rgb="FF1D252D"/>
        <bgColor rgb="FF1D252D"/>
      </patternFill>
    </fill>
    <fill>
      <patternFill patternType="solid">
        <fgColor rgb="FF93B1D7"/>
        <bgColor rgb="FF93B1D7"/>
      </patternFill>
    </fill>
    <fill>
      <patternFill patternType="solid">
        <fgColor rgb="FF002A5C"/>
        <bgColor rgb="FF002A5C"/>
      </patternFill>
    </fill>
    <fill>
      <patternFill patternType="solid">
        <fgColor rgb="FFA0A1A5"/>
        <bgColor rgb="FFA0A1A5"/>
      </patternFill>
    </fill>
    <fill>
      <patternFill patternType="solid">
        <fgColor rgb="FFAB1E2D"/>
        <bgColor rgb="FFAB1E2D"/>
      </patternFill>
    </fill>
    <fill>
      <patternFill patternType="solid">
        <fgColor rgb="FFA3AAAD"/>
        <bgColor rgb="FFA3AAAD"/>
      </patternFill>
    </fill>
    <fill>
      <patternFill patternType="solid">
        <fgColor rgb="FF3F4743"/>
        <bgColor rgb="FF3F4743"/>
      </patternFill>
    </fill>
    <fill>
      <patternFill patternType="solid">
        <fgColor rgb="FF94C2E4"/>
        <bgColor rgb="FF94C2E4"/>
      </patternFill>
    </fill>
    <fill>
      <patternFill patternType="solid">
        <fgColor rgb="FF04265C"/>
        <bgColor rgb="FF04265C"/>
      </patternFill>
    </fill>
    <fill>
      <patternFill patternType="solid">
        <fgColor rgb="FF84868C"/>
        <bgColor rgb="FF84868C"/>
      </patternFill>
    </fill>
    <fill>
      <patternFill patternType="solid">
        <fgColor rgb="FFF9ED19"/>
        <bgColor rgb="FFF9ED19"/>
      </patternFill>
    </fill>
    <fill>
      <patternFill patternType="solid">
        <fgColor rgb="FF027942"/>
        <bgColor rgb="FF027942"/>
      </patternFill>
    </fill>
    <fill>
      <patternFill patternType="solid">
        <fgColor rgb="FFF8CD03"/>
        <bgColor rgb="FFF8CD03"/>
      </patternFill>
    </fill>
    <fill>
      <patternFill patternType="solid">
        <fgColor rgb="FF24366D"/>
        <bgColor rgb="FF24366D"/>
      </patternFill>
    </fill>
    <fill>
      <patternFill patternType="solid">
        <fgColor rgb="FFD72229"/>
        <bgColor rgb="FFD72229"/>
      </patternFill>
    </fill>
    <fill>
      <patternFill patternType="solid">
        <fgColor rgb="FF142459"/>
        <bgColor rgb="FF142459"/>
      </patternFill>
    </fill>
    <fill>
      <patternFill patternType="solid">
        <fgColor rgb="FF0055A4"/>
        <bgColor rgb="FF0055A4"/>
      </patternFill>
    </fill>
    <fill>
      <patternFill patternType="solid">
        <fgColor rgb="FFFAC000"/>
        <bgColor rgb="FFFAC000"/>
      </patternFill>
    </fill>
    <fill>
      <patternFill patternType="solid">
        <fgColor rgb="FFFE4400"/>
        <bgColor rgb="FFFE4400"/>
      </patternFill>
    </fill>
    <fill>
      <patternFill patternType="solid">
        <fgColor rgb="FF00459A"/>
        <bgColor rgb="FF00459A"/>
      </patternFill>
    </fill>
    <fill>
      <patternFill patternType="solid">
        <fgColor rgb="FF416EB4"/>
        <bgColor rgb="FF416EB4"/>
      </patternFill>
    </fill>
    <fill>
      <patternFill patternType="solid">
        <fgColor rgb="FF04008E"/>
        <bgColor rgb="FF04008E"/>
      </patternFill>
    </fill>
    <fill>
      <patternFill patternType="solid">
        <fgColor rgb="FFC1A73F"/>
        <bgColor rgb="FFC1A73F"/>
      </patternFill>
    </fill>
    <fill>
      <patternFill patternType="solid">
        <fgColor rgb="FF134717"/>
        <bgColor rgb="FF134717"/>
      </patternFill>
    </fill>
    <fill>
      <patternFill patternType="solid">
        <fgColor rgb="FFF00A6D"/>
        <bgColor rgb="FFF00A6D"/>
      </patternFill>
    </fill>
    <fill>
      <patternFill patternType="solid">
        <fgColor rgb="FF6282AB"/>
        <bgColor rgb="FF6282AB"/>
      </patternFill>
    </fill>
    <fill>
      <patternFill patternType="solid">
        <fgColor rgb="FFDA231A"/>
        <bgColor rgb="FFDA231A"/>
      </patternFill>
    </fill>
    <fill>
      <patternFill patternType="solid">
        <fgColor rgb="FFFEFE00"/>
        <bgColor rgb="FFFEFE00"/>
      </patternFill>
    </fill>
    <fill>
      <patternFill patternType="solid">
        <fgColor rgb="FFE11F19"/>
        <bgColor rgb="FFE11F19"/>
      </patternFill>
    </fill>
    <fill>
      <patternFill patternType="solid">
        <fgColor rgb="FF00713D"/>
        <bgColor rgb="FF00713D"/>
      </patternFill>
    </fill>
    <fill>
      <patternFill patternType="solid">
        <fgColor rgb="FF01A2E8"/>
        <bgColor rgb="FF01A2E8"/>
      </patternFill>
    </fill>
    <fill>
      <patternFill patternType="solid">
        <fgColor rgb="FF5D628D"/>
        <bgColor rgb="FF5D628D"/>
      </patternFill>
    </fill>
    <fill>
      <patternFill patternType="solid">
        <fgColor rgb="FF353B71"/>
        <bgColor rgb="FF353B71"/>
      </patternFill>
    </fill>
    <fill>
      <patternFill patternType="solid">
        <fgColor rgb="FF408C54"/>
        <bgColor rgb="FF408C54"/>
      </patternFill>
    </fill>
    <fill>
      <patternFill patternType="solid">
        <fgColor rgb="FFFF9A01"/>
        <bgColor rgb="FFFF9A01"/>
      </patternFill>
    </fill>
    <fill>
      <patternFill patternType="solid">
        <fgColor rgb="FFB30000"/>
        <bgColor rgb="FFB30000"/>
      </patternFill>
    </fill>
    <fill>
      <patternFill patternType="solid">
        <fgColor rgb="FF023E9A"/>
        <bgColor rgb="FF023E9A"/>
      </patternFill>
    </fill>
    <fill>
      <patternFill patternType="solid">
        <fgColor rgb="FF289E53"/>
        <bgColor rgb="FF289E53"/>
      </patternFill>
    </fill>
    <fill>
      <patternFill patternType="solid">
        <fgColor rgb="FFDDA458"/>
        <bgColor rgb="FFDDA458"/>
      </patternFill>
    </fill>
    <fill>
      <patternFill patternType="solid">
        <fgColor rgb="FFDC0013"/>
        <bgColor rgb="FFDC0013"/>
      </patternFill>
    </fill>
    <fill>
      <patternFill patternType="solid">
        <fgColor rgb="FF00619F"/>
        <bgColor rgb="FF00619F"/>
      </patternFill>
    </fill>
    <fill>
      <patternFill patternType="solid">
        <fgColor rgb="FFFECA00"/>
        <bgColor rgb="FFFECA00"/>
      </patternFill>
    </fill>
    <fill>
      <patternFill patternType="solid">
        <fgColor rgb="FF233260"/>
        <bgColor rgb="FF233260"/>
      </patternFill>
    </fill>
    <fill>
      <patternFill patternType="solid">
        <fgColor rgb="FF0C88C6"/>
        <bgColor rgb="FF0C88C6"/>
      </patternFill>
    </fill>
    <fill>
      <patternFill patternType="solid">
        <fgColor rgb="FFE31C11"/>
        <bgColor rgb="FFE31C11"/>
      </patternFill>
    </fill>
    <fill>
      <patternFill patternType="solid">
        <fgColor rgb="FF0061AA"/>
        <bgColor rgb="FF0061AA"/>
      </patternFill>
    </fill>
    <fill>
      <patternFill patternType="solid">
        <fgColor rgb="FFDD332F"/>
        <bgColor rgb="FFDD332F"/>
      </patternFill>
    </fill>
    <fill>
      <patternFill patternType="solid">
        <fgColor rgb="FF2F85A4"/>
        <bgColor rgb="FF2F85A4"/>
      </patternFill>
    </fill>
    <fill>
      <patternFill patternType="solid">
        <fgColor rgb="FFC6993A"/>
        <bgColor rgb="FFC6993A"/>
      </patternFill>
    </fill>
    <fill>
      <patternFill patternType="solid">
        <fgColor rgb="FF00852B"/>
        <bgColor rgb="FF00852B"/>
      </patternFill>
    </fill>
    <fill>
      <patternFill patternType="solid">
        <fgColor rgb="FF38759D"/>
        <bgColor rgb="FF38759D"/>
      </patternFill>
    </fill>
    <fill>
      <patternFill patternType="solid">
        <fgColor rgb="FF065285"/>
        <bgColor rgb="FF065285"/>
      </patternFill>
    </fill>
    <fill>
      <patternFill patternType="solid">
        <fgColor rgb="FFC9E9F8"/>
        <bgColor rgb="FFC9E9F8"/>
      </patternFill>
    </fill>
    <fill>
      <patternFill patternType="solid">
        <fgColor rgb="FFFDE306"/>
        <bgColor rgb="FFFDE306"/>
      </patternFill>
    </fill>
    <fill>
      <patternFill patternType="solid">
        <fgColor rgb="FF040FC2"/>
        <bgColor rgb="FF040FC2"/>
      </patternFill>
    </fill>
    <fill>
      <patternFill patternType="solid">
        <fgColor rgb="FF00923E"/>
        <bgColor rgb="FF00923E"/>
      </patternFill>
    </fill>
    <fill>
      <patternFill patternType="solid">
        <fgColor rgb="FF00519E"/>
        <bgColor rgb="FF00519E"/>
      </patternFill>
    </fill>
    <fill>
      <patternFill patternType="solid">
        <fgColor rgb="FF377FBD"/>
        <bgColor rgb="FF377FBD"/>
      </patternFill>
    </fill>
    <fill>
      <patternFill patternType="solid">
        <fgColor rgb="FF00588E"/>
        <bgColor rgb="FF00588E"/>
      </patternFill>
    </fill>
    <fill>
      <patternFill patternType="solid">
        <fgColor rgb="FFD70C12"/>
        <bgColor rgb="FFD70C12"/>
      </patternFill>
    </fill>
    <fill>
      <patternFill patternType="solid">
        <fgColor rgb="FFDB052B"/>
        <bgColor rgb="FFDB052B"/>
      </patternFill>
    </fill>
    <fill>
      <patternFill patternType="solid">
        <fgColor rgb="FF0066B1"/>
        <bgColor rgb="FF0066B1"/>
      </patternFill>
    </fill>
    <fill>
      <patternFill patternType="solid">
        <fgColor rgb="FFFFE400"/>
        <bgColor rgb="FFFFE400"/>
      </patternFill>
    </fill>
    <fill>
      <patternFill patternType="solid">
        <fgColor rgb="FFDD0541"/>
        <bgColor rgb="FFDD0541"/>
      </patternFill>
    </fill>
    <fill>
      <patternFill patternType="solid">
        <fgColor rgb="FF004A9C"/>
        <bgColor rgb="FF004A9C"/>
      </patternFill>
    </fill>
    <fill>
      <patternFill patternType="solid">
        <fgColor rgb="FFFEE005"/>
        <bgColor rgb="FFFEE005"/>
      </patternFill>
    </fill>
    <fill>
      <patternFill patternType="solid">
        <fgColor rgb="FFE00100"/>
        <bgColor rgb="FFE00100"/>
      </patternFill>
    </fill>
    <fill>
      <patternFill patternType="solid">
        <fgColor rgb="FFE20713"/>
        <bgColor rgb="FFE20713"/>
      </patternFill>
    </fill>
    <fill>
      <patternFill patternType="solid">
        <fgColor rgb="FF0C5CA5"/>
        <bgColor rgb="FF0C5CA5"/>
      </patternFill>
    </fill>
    <fill>
      <patternFill patternType="solid">
        <fgColor rgb="FF019858"/>
        <bgColor rgb="FF019858"/>
      </patternFill>
    </fill>
    <fill>
      <patternFill patternType="solid">
        <fgColor rgb="FF058A5A"/>
        <bgColor rgb="FF058A5A"/>
      </patternFill>
    </fill>
    <fill>
      <patternFill patternType="solid">
        <fgColor rgb="FF66B032"/>
        <bgColor rgb="FF66B032"/>
      </patternFill>
    </fill>
    <fill>
      <patternFill patternType="solid">
        <fgColor rgb="FF0E509C"/>
        <bgColor rgb="FF0E509C"/>
      </patternFill>
    </fill>
    <fill>
      <patternFill patternType="solid">
        <fgColor rgb="FFFEDC0D"/>
        <bgColor rgb="FFFEDC0D"/>
      </patternFill>
    </fill>
    <fill>
      <patternFill patternType="solid">
        <fgColor rgb="FFD30825"/>
        <bgColor rgb="FFD30825"/>
      </patternFill>
    </fill>
    <fill>
      <patternFill patternType="solid">
        <fgColor rgb="FFE30129"/>
        <bgColor rgb="FFE30129"/>
      </patternFill>
    </fill>
    <fill>
      <patternFill patternType="solid">
        <fgColor rgb="FFFEDC00"/>
        <bgColor rgb="FFFEDC00"/>
      </patternFill>
    </fill>
    <fill>
      <patternFill patternType="solid">
        <fgColor rgb="FFCB1718"/>
        <bgColor rgb="FFCB1718"/>
      </patternFill>
    </fill>
    <fill>
      <patternFill patternType="solid">
        <fgColor rgb="FF006138"/>
        <bgColor rgb="FF006138"/>
      </patternFill>
    </fill>
    <fill>
      <patternFill patternType="solid">
        <fgColor rgb="FFEC1A23"/>
        <bgColor rgb="FFEC1A23"/>
      </patternFill>
    </fill>
    <fill>
      <patternFill patternType="solid">
        <fgColor rgb="FFDC5034"/>
        <bgColor rgb="FFDC5034"/>
      </patternFill>
    </fill>
    <fill>
      <patternFill patternType="solid">
        <fgColor rgb="FF0A9F3C"/>
        <bgColor rgb="FF0A9F3C"/>
      </patternFill>
    </fill>
    <fill>
      <patternFill patternType="solid">
        <fgColor rgb="FFFADE4B"/>
        <bgColor rgb="FFFADE4B"/>
      </patternFill>
    </fill>
    <fill>
      <patternFill patternType="solid">
        <fgColor rgb="FFA91023"/>
        <bgColor rgb="FFA91023"/>
      </patternFill>
    </fill>
    <fill>
      <patternFill patternType="solid">
        <fgColor rgb="FF235031"/>
        <bgColor rgb="FF235031"/>
      </patternFill>
    </fill>
    <fill>
      <patternFill patternType="solid">
        <fgColor rgb="FFDA3832"/>
        <bgColor rgb="FFDA3832"/>
      </patternFill>
    </fill>
    <fill>
      <patternFill patternType="solid">
        <fgColor rgb="FF255CA4"/>
        <bgColor rgb="FF255CA4"/>
      </patternFill>
    </fill>
    <fill>
      <patternFill patternType="solid">
        <fgColor rgb="FFF9DD4A"/>
        <bgColor rgb="FFF9DD4A"/>
      </patternFill>
    </fill>
    <fill>
      <patternFill patternType="solid">
        <fgColor rgb="FFD2352E"/>
        <bgColor rgb="FFD2352E"/>
      </patternFill>
    </fill>
    <fill>
      <patternFill patternType="solid">
        <fgColor rgb="FF3A5285"/>
        <bgColor rgb="FF3A5285"/>
      </patternFill>
    </fill>
    <fill>
      <patternFill patternType="solid">
        <fgColor rgb="FF243F77"/>
        <bgColor rgb="FF243F77"/>
      </patternFill>
    </fill>
    <fill>
      <patternFill patternType="solid">
        <fgColor rgb="FFEC8533"/>
        <bgColor rgb="FFEC8533"/>
      </patternFill>
    </fill>
    <fill>
      <patternFill patternType="solid">
        <fgColor rgb="FF623E9B"/>
        <bgColor rgb="FF623E9B"/>
      </patternFill>
    </fill>
    <fill>
      <patternFill patternType="solid">
        <fgColor rgb="FF502990"/>
        <bgColor rgb="FF502990"/>
      </patternFill>
    </fill>
    <fill>
      <patternFill patternType="solid">
        <fgColor rgb="FF0294D7"/>
        <bgColor rgb="FF0294D7"/>
      </patternFill>
    </fill>
    <fill>
      <patternFill patternType="solid">
        <fgColor rgb="FFC84635"/>
        <bgColor rgb="FFC84635"/>
      </patternFill>
    </fill>
    <fill>
      <patternFill patternType="solid">
        <fgColor rgb="FFD61635"/>
        <bgColor rgb="FFD61635"/>
      </patternFill>
    </fill>
    <fill>
      <patternFill patternType="solid">
        <fgColor rgb="FFF4E14B"/>
        <bgColor rgb="FFF4E14B"/>
      </patternFill>
    </fill>
    <fill>
      <patternFill patternType="solid">
        <fgColor rgb="FFCE852F"/>
        <bgColor rgb="FFCE852F"/>
      </patternFill>
    </fill>
    <fill>
      <patternFill patternType="solid">
        <fgColor rgb="FF63B1F2"/>
        <bgColor rgb="FF63B1F2"/>
      </patternFill>
    </fill>
    <fill>
      <patternFill patternType="solid">
        <fgColor rgb="FFB19252"/>
        <bgColor rgb="FFB19252"/>
      </patternFill>
    </fill>
    <fill>
      <patternFill patternType="solid">
        <fgColor rgb="FF031274"/>
        <bgColor rgb="FF031274"/>
      </patternFill>
    </fill>
    <fill>
      <patternFill patternType="solid">
        <fgColor rgb="FFD12D20"/>
        <bgColor rgb="FFD12D20"/>
      </patternFill>
    </fill>
    <fill>
      <patternFill patternType="solid">
        <fgColor rgb="FFE7E66F"/>
        <bgColor rgb="FFE7E66F"/>
      </patternFill>
    </fill>
    <fill>
      <patternFill patternType="solid">
        <fgColor rgb="FFE5623D"/>
        <bgColor rgb="FFE5623D"/>
      </patternFill>
    </fill>
    <fill>
      <patternFill patternType="solid">
        <fgColor rgb="FF2E347D"/>
        <bgColor rgb="FF2E347D"/>
      </patternFill>
    </fill>
    <fill>
      <patternFill patternType="solid">
        <fgColor rgb="FFFCEC4F"/>
        <bgColor rgb="FFFCEC4F"/>
      </patternFill>
    </fill>
    <fill>
      <patternFill patternType="solid">
        <fgColor rgb="FF1D428F"/>
        <bgColor rgb="FF1D428F"/>
      </patternFill>
    </fill>
    <fill>
      <patternFill patternType="solid">
        <fgColor rgb="FFD1612A"/>
        <bgColor rgb="FFD1612A"/>
      </patternFill>
    </fill>
    <fill>
      <patternFill patternType="solid">
        <fgColor rgb="FF424663"/>
        <bgColor rgb="FF424663"/>
      </patternFill>
    </fill>
    <fill>
      <patternFill patternType="solid">
        <fgColor rgb="FF13183C"/>
        <bgColor rgb="FF13183C"/>
      </patternFill>
    </fill>
    <fill>
      <patternFill patternType="solid">
        <fgColor rgb="FFD7D9D8"/>
        <bgColor rgb="FFD7D9D8"/>
      </patternFill>
    </fill>
    <fill>
      <patternFill patternType="solid">
        <fgColor rgb="FF5195C2"/>
        <bgColor rgb="FF5195C2"/>
      </patternFill>
    </fill>
    <fill>
      <patternFill patternType="solid">
        <fgColor rgb="FF39C2FE"/>
        <bgColor rgb="FF39C2FE"/>
      </patternFill>
    </fill>
    <fill>
      <patternFill patternType="solid">
        <fgColor rgb="FF7D3C4D"/>
        <bgColor rgb="FF7D3C4D"/>
      </patternFill>
    </fill>
    <fill>
      <patternFill patternType="solid">
        <fgColor rgb="FFFFE500"/>
        <bgColor rgb="FFFFE500"/>
      </patternFill>
    </fill>
    <fill>
      <patternFill patternType="solid">
        <fgColor rgb="FF019E44"/>
        <bgColor rgb="FF019E44"/>
      </patternFill>
    </fill>
    <fill>
      <patternFill patternType="solid">
        <fgColor rgb="FF0178C0"/>
        <bgColor rgb="FF0178C0"/>
      </patternFill>
    </fill>
    <fill>
      <patternFill patternType="solid">
        <fgColor rgb="FFD6A007"/>
        <bgColor rgb="FFD6A007"/>
      </patternFill>
    </fill>
    <fill>
      <patternFill patternType="solid">
        <fgColor rgb="FF017EC4"/>
        <bgColor rgb="FF017EC4"/>
      </patternFill>
    </fill>
    <fill>
      <patternFill patternType="solid">
        <fgColor rgb="FF004C9E"/>
        <bgColor rgb="FF004C9E"/>
      </patternFill>
    </fill>
    <fill>
      <patternFill patternType="solid">
        <fgColor rgb="FF1A599F"/>
        <bgColor rgb="FF1A599F"/>
      </patternFill>
    </fill>
    <fill>
      <patternFill patternType="solid">
        <fgColor rgb="FF004794"/>
        <bgColor rgb="FF004794"/>
      </patternFill>
    </fill>
    <fill>
      <patternFill patternType="solid">
        <fgColor rgb="FFC91F26"/>
        <bgColor rgb="FFC91F26"/>
      </patternFill>
    </fill>
    <fill>
      <patternFill patternType="solid">
        <fgColor rgb="FFF6E012"/>
        <bgColor rgb="FFF6E012"/>
      </patternFill>
    </fill>
    <fill>
      <patternFill patternType="solid">
        <fgColor rgb="FFE42A0E"/>
        <bgColor rgb="FFE42A0E"/>
      </patternFill>
    </fill>
    <fill>
      <patternFill patternType="solid">
        <fgColor rgb="FF163D6D"/>
        <bgColor rgb="FF163D6D"/>
      </patternFill>
    </fill>
    <fill>
      <patternFill patternType="solid">
        <fgColor rgb="FF6E2639"/>
        <bgColor rgb="FF6E2639"/>
      </patternFill>
    </fill>
    <fill>
      <patternFill patternType="solid">
        <fgColor rgb="FFFECF00"/>
        <bgColor rgb="FFFECF00"/>
      </patternFill>
    </fill>
    <fill>
      <patternFill patternType="solid">
        <fgColor rgb="FF429E3A"/>
        <bgColor rgb="FF429E3A"/>
      </patternFill>
    </fill>
    <fill>
      <patternFill patternType="solid">
        <fgColor rgb="FFE30613"/>
        <bgColor rgb="FFE30613"/>
      </patternFill>
    </fill>
    <fill>
      <patternFill patternType="solid">
        <fgColor rgb="FF234687"/>
        <bgColor rgb="FF234687"/>
      </patternFill>
    </fill>
    <fill>
      <patternFill patternType="solid">
        <fgColor rgb="FF978243"/>
        <bgColor rgb="FF978243"/>
      </patternFill>
    </fill>
    <fill>
      <patternFill patternType="solid">
        <fgColor rgb="FFFE1100"/>
        <bgColor rgb="FFFE1100"/>
      </patternFill>
    </fill>
    <fill>
      <patternFill patternType="solid">
        <fgColor rgb="FFFF0200"/>
        <bgColor rgb="FFFF0200"/>
      </patternFill>
    </fill>
    <fill>
      <patternFill patternType="solid">
        <fgColor rgb="FFFFD132"/>
        <bgColor rgb="FFFFD132"/>
      </patternFill>
    </fill>
    <fill>
      <patternFill patternType="solid">
        <fgColor rgb="FF14457C"/>
        <bgColor rgb="FF14457C"/>
      </patternFill>
    </fill>
    <fill>
      <patternFill patternType="solid">
        <fgColor rgb="FFE11250"/>
        <bgColor rgb="FFE11250"/>
      </patternFill>
    </fill>
    <fill>
      <patternFill patternType="solid">
        <fgColor rgb="FFFFD104"/>
        <bgColor rgb="FFFFD104"/>
      </patternFill>
    </fill>
    <fill>
      <patternFill patternType="solid">
        <fgColor rgb="FFC8AD02"/>
        <bgColor rgb="FFC8AD02"/>
      </patternFill>
    </fill>
    <fill>
      <patternFill patternType="solid">
        <fgColor rgb="FF003154"/>
        <bgColor rgb="FF003154"/>
      </patternFill>
    </fill>
    <fill>
      <patternFill patternType="solid">
        <fgColor rgb="FFFEED00"/>
        <bgColor rgb="FFFEED00"/>
      </patternFill>
    </fill>
    <fill>
      <patternFill patternType="solid">
        <fgColor rgb="FFEDCC00"/>
        <bgColor rgb="FFEDCC00"/>
      </patternFill>
    </fill>
    <fill>
      <patternFill patternType="solid">
        <fgColor rgb="FFCDAD63"/>
        <bgColor rgb="FFCDAD63"/>
      </patternFill>
    </fill>
    <fill>
      <patternFill patternType="solid">
        <fgColor rgb="FFE11F26"/>
        <bgColor rgb="FFE11F26"/>
      </patternFill>
    </fill>
    <fill>
      <patternFill patternType="solid">
        <fgColor rgb="FF0468AF"/>
        <bgColor rgb="FF0468AF"/>
      </patternFill>
    </fill>
    <fill>
      <patternFill patternType="solid">
        <fgColor rgb="FFFFEB0F"/>
        <bgColor rgb="FFFFEB0F"/>
      </patternFill>
    </fill>
    <fill>
      <patternFill patternType="solid">
        <fgColor rgb="FF005BAE"/>
        <bgColor rgb="FF005BAE"/>
      </patternFill>
    </fill>
    <fill>
      <patternFill patternType="solid">
        <fgColor rgb="FFFBBD02"/>
        <bgColor rgb="FFFBBD02"/>
      </patternFill>
    </fill>
    <fill>
      <patternFill patternType="solid">
        <fgColor rgb="FF0D3692"/>
        <bgColor rgb="FF0D3692"/>
      </patternFill>
    </fill>
    <fill>
      <patternFill patternType="solid">
        <fgColor rgb="FFFECC00"/>
        <bgColor rgb="FFFECC00"/>
      </patternFill>
    </fill>
    <fill>
      <patternFill patternType="solid">
        <fgColor rgb="FF006535"/>
        <bgColor rgb="FF006535"/>
      </patternFill>
    </fill>
    <fill>
      <patternFill patternType="solid">
        <fgColor rgb="FF006EB2"/>
        <bgColor rgb="FF006EB2"/>
      </patternFill>
    </fill>
    <fill>
      <patternFill patternType="solid">
        <fgColor rgb="FFE10119"/>
        <bgColor rgb="FFE10119"/>
      </patternFill>
    </fill>
    <fill>
      <patternFill patternType="solid">
        <fgColor rgb="FF444762"/>
        <bgColor rgb="FF444762"/>
      </patternFill>
    </fill>
    <fill>
      <patternFill patternType="solid">
        <fgColor rgb="FF2F3251"/>
        <bgColor rgb="FF2F3251"/>
      </patternFill>
    </fill>
    <fill>
      <patternFill patternType="solid">
        <fgColor rgb="FFDEDEDE"/>
        <bgColor rgb="FFDEDEDE"/>
      </patternFill>
    </fill>
    <fill>
      <patternFill patternType="solid">
        <fgColor rgb="FFE27F2F"/>
        <bgColor rgb="FFE27F2F"/>
      </patternFill>
    </fill>
    <fill>
      <patternFill patternType="solid">
        <fgColor rgb="FF9DB6DD"/>
        <bgColor rgb="FF9DB6DD"/>
      </patternFill>
    </fill>
    <fill>
      <patternFill patternType="solid">
        <fgColor rgb="FF23418B"/>
        <bgColor rgb="FF23418B"/>
      </patternFill>
    </fill>
    <fill>
      <patternFill patternType="solid">
        <fgColor rgb="FFF7CB46"/>
        <bgColor rgb="FFF7CB46"/>
      </patternFill>
    </fill>
    <fill>
      <patternFill patternType="solid">
        <fgColor rgb="FF9B3933"/>
        <bgColor rgb="FF9B3933"/>
      </patternFill>
    </fill>
    <fill>
      <patternFill patternType="solid">
        <fgColor rgb="FF11193E"/>
        <bgColor rgb="FF11193E"/>
      </patternFill>
    </fill>
    <fill>
      <patternFill patternType="solid">
        <fgColor rgb="FFBFBFBF"/>
        <bgColor rgb="FFBFBFBF"/>
      </patternFill>
    </fill>
    <fill>
      <patternFill patternType="solid">
        <fgColor rgb="FF284A9E"/>
        <bgColor rgb="FF284A9E"/>
      </patternFill>
    </fill>
    <fill>
      <patternFill patternType="solid">
        <fgColor rgb="FF67B5DD"/>
        <bgColor rgb="FF67B5DD"/>
      </patternFill>
    </fill>
    <fill>
      <patternFill patternType="solid">
        <fgColor rgb="FFFC1A14"/>
        <bgColor rgb="FFFC1A14"/>
      </patternFill>
    </fill>
    <fill>
      <patternFill patternType="solid">
        <fgColor rgb="FFAC0934"/>
        <bgColor rgb="FFAC0934"/>
      </patternFill>
    </fill>
    <fill>
      <patternFill patternType="solid">
        <fgColor rgb="FFAC8B3A"/>
        <bgColor rgb="FFAC8B3A"/>
      </patternFill>
    </fill>
    <fill>
      <patternFill patternType="solid">
        <fgColor rgb="FF3A66A3"/>
        <bgColor rgb="FF3A66A3"/>
      </patternFill>
    </fill>
    <fill>
      <patternFill patternType="solid">
        <fgColor rgb="FFF6DC13"/>
        <bgColor rgb="FFF6DC13"/>
      </patternFill>
    </fill>
    <fill>
      <patternFill patternType="solid">
        <fgColor rgb="FF00468B"/>
        <bgColor rgb="FF00468B"/>
      </patternFill>
    </fill>
    <fill>
      <patternFill patternType="solid">
        <fgColor rgb="FF006BB5"/>
        <bgColor rgb="FF006BB5"/>
      </patternFill>
    </fill>
    <fill>
      <patternFill patternType="solid">
        <fgColor rgb="FF245599"/>
        <bgColor rgb="FF245599"/>
      </patternFill>
    </fill>
    <fill>
      <patternFill patternType="solid">
        <fgColor rgb="FF988641"/>
        <bgColor rgb="FF988641"/>
      </patternFill>
    </fill>
    <fill>
      <patternFill patternType="solid">
        <fgColor rgb="FFD80024"/>
        <bgColor rgb="FFD80024"/>
      </patternFill>
    </fill>
    <fill>
      <patternFill patternType="solid">
        <fgColor rgb="FF06315B"/>
        <bgColor rgb="FF06315B"/>
      </patternFill>
    </fill>
    <fill>
      <patternFill patternType="solid">
        <fgColor rgb="FF00448E"/>
        <bgColor rgb="FF00448E"/>
      </patternFill>
    </fill>
    <fill>
      <patternFill patternType="solid">
        <fgColor rgb="FFF6C707"/>
        <bgColor rgb="FFF6C707"/>
      </patternFill>
    </fill>
    <fill>
      <patternFill patternType="solid">
        <fgColor rgb="FF153B7E"/>
        <bgColor rgb="FF153B7E"/>
      </patternFill>
    </fill>
    <fill>
      <patternFill patternType="solid">
        <fgColor rgb="FFE31E26"/>
        <bgColor rgb="FFE31E26"/>
      </patternFill>
    </fill>
    <fill>
      <patternFill patternType="solid">
        <fgColor rgb="FFEFA149"/>
        <bgColor rgb="FFEFA149"/>
      </patternFill>
    </fill>
    <fill>
      <patternFill patternType="solid">
        <fgColor rgb="FF84BCE8"/>
        <bgColor rgb="FF84BCE8"/>
      </patternFill>
    </fill>
    <fill>
      <patternFill patternType="solid">
        <fgColor rgb="FF008FCC"/>
        <bgColor rgb="FF008FCC"/>
      </patternFill>
    </fill>
    <fill>
      <patternFill patternType="solid">
        <fgColor rgb="FF207BC1"/>
        <bgColor rgb="FF207BC1"/>
      </patternFill>
    </fill>
    <fill>
      <patternFill patternType="solid">
        <fgColor rgb="FF22812A"/>
        <bgColor rgb="FF22812A"/>
      </patternFill>
    </fill>
    <fill>
      <patternFill patternType="solid">
        <fgColor rgb="FF00543C"/>
        <bgColor rgb="FF00543C"/>
      </patternFill>
    </fill>
    <fill>
      <patternFill patternType="solid">
        <fgColor rgb="FFFFF202"/>
        <bgColor rgb="FFFFF202"/>
      </patternFill>
    </fill>
    <fill>
      <patternFill patternType="solid">
        <fgColor rgb="FF919194"/>
        <bgColor rgb="FF919194"/>
      </patternFill>
    </fill>
    <fill>
      <patternFill patternType="solid">
        <fgColor rgb="FFED1A24"/>
        <bgColor rgb="FFED1A24"/>
      </patternFill>
    </fill>
    <fill>
      <patternFill patternType="solid">
        <fgColor rgb="FFF5791B"/>
        <bgColor rgb="FFF5791B"/>
      </patternFill>
    </fill>
    <fill>
      <patternFill patternType="solid">
        <fgColor rgb="FF135205"/>
        <bgColor rgb="FF135205"/>
      </patternFill>
    </fill>
    <fill>
      <patternFill patternType="solid">
        <fgColor rgb="FFD13138"/>
        <bgColor rgb="FFD13138"/>
      </patternFill>
    </fill>
    <fill>
      <patternFill patternType="solid">
        <fgColor rgb="FFFF024B"/>
        <bgColor rgb="FFFF024B"/>
      </patternFill>
    </fill>
    <fill>
      <patternFill patternType="solid">
        <fgColor rgb="FF923C47"/>
        <bgColor rgb="FF923C47"/>
      </patternFill>
    </fill>
    <fill>
      <patternFill patternType="solid">
        <fgColor rgb="FFC30042"/>
        <bgColor rgb="FFC30042"/>
      </patternFill>
    </fill>
    <fill>
      <patternFill patternType="solid">
        <fgColor rgb="FFF6E032"/>
        <bgColor rgb="FFF6E032"/>
      </patternFill>
    </fill>
    <fill>
      <patternFill patternType="solid">
        <fgColor rgb="FFFCE801"/>
        <bgColor rgb="FFFCE801"/>
      </patternFill>
    </fill>
    <fill>
      <patternFill patternType="solid">
        <fgColor rgb="FFCC9832"/>
        <bgColor rgb="FFCC9832"/>
      </patternFill>
    </fill>
    <fill>
      <patternFill patternType="solid">
        <fgColor rgb="FFB62B3A"/>
        <bgColor rgb="FFB62B3A"/>
      </patternFill>
    </fill>
    <fill>
      <patternFill patternType="solid">
        <fgColor rgb="FF00447C"/>
        <bgColor rgb="FF00447C"/>
      </patternFill>
    </fill>
    <fill>
      <patternFill patternType="solid">
        <fgColor rgb="FF617080"/>
        <bgColor rgb="FF617080"/>
      </patternFill>
    </fill>
    <fill>
      <patternFill patternType="solid">
        <fgColor rgb="FF1E1656"/>
        <bgColor rgb="FF1E1656"/>
      </patternFill>
    </fill>
    <fill>
      <patternFill patternType="solid">
        <fgColor rgb="FFEE7624"/>
        <bgColor rgb="FFEE7624"/>
      </patternFill>
    </fill>
    <fill>
      <patternFill patternType="solid">
        <fgColor rgb="FF00205C"/>
        <bgColor rgb="FF00205C"/>
      </patternFill>
    </fill>
    <fill>
      <patternFill patternType="solid">
        <fgColor rgb="FF9E1A41"/>
        <bgColor rgb="FF9E1A41"/>
      </patternFill>
    </fill>
    <fill>
      <patternFill patternType="solid">
        <fgColor rgb="FF93012C"/>
        <bgColor rgb="FF93012C"/>
      </patternFill>
    </fill>
    <fill>
      <patternFill patternType="solid">
        <fgColor rgb="FFA19FA5"/>
        <bgColor rgb="FFA19FA5"/>
      </patternFill>
    </fill>
    <fill>
      <patternFill patternType="solid">
        <fgColor rgb="FF3D6D4C"/>
        <bgColor rgb="FF3D6D4C"/>
      </patternFill>
    </fill>
    <fill>
      <patternFill patternType="solid">
        <fgColor rgb="FF275D38"/>
        <bgColor rgb="FF275D38"/>
      </patternFill>
    </fill>
    <fill>
      <patternFill patternType="solid">
        <fgColor rgb="FF8E8C89"/>
        <bgColor rgb="FF8E8C89"/>
      </patternFill>
    </fill>
    <fill>
      <patternFill patternType="solid">
        <fgColor rgb="FF6339A2"/>
        <bgColor rgb="FF6339A2"/>
      </patternFill>
    </fill>
    <fill>
      <patternFill patternType="solid">
        <fgColor rgb="FF522398"/>
        <bgColor rgb="FF522398"/>
      </patternFill>
    </fill>
    <fill>
      <patternFill patternType="solid">
        <fgColor rgb="FFFFA300"/>
        <bgColor rgb="FFFFA300"/>
      </patternFill>
    </fill>
    <fill>
      <patternFill patternType="solid">
        <fgColor rgb="FFF05023"/>
        <bgColor rgb="FFF05023"/>
      </patternFill>
    </fill>
    <fill>
      <patternFill patternType="solid">
        <fgColor rgb="FF005DAA"/>
        <bgColor rgb="FF005DAA"/>
      </patternFill>
    </fill>
    <fill>
      <patternFill patternType="solid">
        <fgColor rgb="FF005293"/>
        <bgColor rgb="FF005293"/>
      </patternFill>
    </fill>
    <fill>
      <patternFill patternType="solid">
        <fgColor rgb="FF006666"/>
        <bgColor rgb="FF006666"/>
      </patternFill>
    </fill>
    <fill>
      <patternFill patternType="solid">
        <fgColor rgb="FFE39000"/>
        <bgColor rgb="FFE39000"/>
      </patternFill>
    </fill>
    <fill>
      <patternFill patternType="solid">
        <fgColor rgb="FF211566"/>
        <bgColor rgb="FF211566"/>
      </patternFill>
    </fill>
    <fill>
      <patternFill patternType="solid">
        <fgColor rgb="FF72C8E7"/>
        <bgColor rgb="FF72C8E7"/>
      </patternFill>
    </fill>
    <fill>
      <patternFill patternType="solid">
        <fgColor rgb="FF3A7DB3"/>
        <bgColor rgb="FF3A7DB3"/>
      </patternFill>
    </fill>
    <fill>
      <patternFill patternType="solid">
        <fgColor rgb="FF1A2445"/>
        <bgColor rgb="FF1A2445"/>
      </patternFill>
    </fill>
    <fill>
      <patternFill patternType="solid">
        <fgColor rgb="FFF15635"/>
        <bgColor rgb="FFF15635"/>
      </patternFill>
    </fill>
    <fill>
      <patternFill patternType="solid">
        <fgColor rgb="FF273E73"/>
        <bgColor rgb="FF273E73"/>
      </patternFill>
    </fill>
    <fill>
      <patternFill patternType="solid">
        <fgColor rgb="FF028D4C"/>
        <bgColor rgb="FF028D4C"/>
      </patternFill>
    </fill>
    <fill>
      <patternFill patternType="solid">
        <fgColor rgb="FF66C7FF"/>
        <bgColor rgb="FF66C7FF"/>
      </patternFill>
    </fill>
    <fill>
      <patternFill patternType="solid">
        <fgColor rgb="FF1415EA"/>
        <bgColor rgb="FF1415EA"/>
      </patternFill>
    </fill>
    <fill>
      <patternFill patternType="solid">
        <fgColor rgb="FF001266"/>
        <bgColor rgb="FF001266"/>
      </patternFill>
    </fill>
    <fill>
      <patternFill patternType="solid">
        <fgColor rgb="FF434B9A"/>
        <bgColor rgb="FF434B9A"/>
      </patternFill>
    </fill>
    <fill>
      <patternFill patternType="solid">
        <fgColor rgb="FF009CDB"/>
        <bgColor rgb="FF009CDB"/>
      </patternFill>
    </fill>
    <fill>
      <patternFill patternType="solid">
        <fgColor rgb="FF00273D"/>
        <bgColor rgb="FF00273D"/>
      </patternFill>
    </fill>
    <fill>
      <patternFill patternType="solid">
        <fgColor rgb="FF008134"/>
        <bgColor rgb="FF008134"/>
      </patternFill>
    </fill>
    <fill>
      <patternFill patternType="solid">
        <fgColor rgb="FFFAF200"/>
        <bgColor rgb="FFFAF200"/>
      </patternFill>
    </fill>
    <fill>
      <patternFill patternType="solid">
        <fgColor rgb="FF62BCF0"/>
        <bgColor rgb="FF62BCF0"/>
      </patternFill>
    </fill>
    <fill>
      <patternFill patternType="solid">
        <fgColor rgb="FFC1A05D"/>
        <bgColor rgb="FFC1A05D"/>
      </patternFill>
    </fill>
    <fill>
      <patternFill patternType="solid">
        <fgColor rgb="FF02529D"/>
        <bgColor rgb="FF02529D"/>
      </patternFill>
    </fill>
    <fill>
      <patternFill patternType="solid">
        <fgColor rgb="FFF3B324"/>
        <bgColor rgb="FFF3B324"/>
      </patternFill>
    </fill>
    <fill>
      <patternFill patternType="solid">
        <fgColor rgb="FF083C7A"/>
        <bgColor rgb="FF083C7A"/>
      </patternFill>
    </fill>
    <fill>
      <patternFill patternType="solid">
        <fgColor rgb="FFBCB2B0"/>
        <bgColor rgb="FFBCB2B0"/>
      </patternFill>
    </fill>
    <fill>
      <patternFill patternType="solid">
        <fgColor rgb="FF002389"/>
        <bgColor rgb="FF002389"/>
      </patternFill>
    </fill>
    <fill>
      <patternFill patternType="solid">
        <fgColor rgb="FF3FA825"/>
        <bgColor rgb="FF3FA825"/>
      </patternFill>
    </fill>
    <fill>
      <patternFill patternType="solid">
        <fgColor rgb="FFFFDE00"/>
        <bgColor rgb="FFFFDE00"/>
      </patternFill>
    </fill>
    <fill>
      <patternFill patternType="solid">
        <fgColor rgb="FF04953E"/>
        <bgColor rgb="FF04953E"/>
      </patternFill>
    </fill>
    <fill>
      <patternFill patternType="solid">
        <fgColor rgb="FFB49659"/>
        <bgColor rgb="FFB49659"/>
      </patternFill>
    </fill>
    <fill>
      <patternFill patternType="solid">
        <fgColor rgb="FFEB1129"/>
        <bgColor rgb="FFEB1129"/>
      </patternFill>
    </fill>
    <fill>
      <patternFill patternType="solid">
        <fgColor rgb="FFE0020B"/>
        <bgColor rgb="FFE0020B"/>
      </patternFill>
    </fill>
    <fill>
      <patternFill patternType="solid">
        <fgColor rgb="FFF31C1A"/>
        <bgColor rgb="FFF31C1A"/>
      </patternFill>
    </fill>
    <fill>
      <patternFill patternType="solid">
        <fgColor rgb="FFE50209"/>
        <bgColor rgb="FFE50209"/>
      </patternFill>
    </fill>
    <fill>
      <patternFill patternType="solid">
        <fgColor rgb="FFB49F66"/>
        <bgColor rgb="FFB49F66"/>
      </patternFill>
    </fill>
    <fill>
      <patternFill patternType="solid">
        <fgColor rgb="FF3E578A"/>
        <bgColor rgb="FF3E578A"/>
      </patternFill>
    </fill>
    <fill>
      <patternFill patternType="solid">
        <fgColor rgb="FF0E2D6D"/>
        <bgColor rgb="FF0E2D6D"/>
      </patternFill>
    </fill>
    <fill>
      <patternFill patternType="solid">
        <fgColor rgb="FFF5C609"/>
        <bgColor rgb="FFF5C609"/>
      </patternFill>
    </fill>
    <fill>
      <patternFill patternType="solid">
        <fgColor rgb="FF2D2C8F"/>
        <bgColor rgb="FF2D2C8F"/>
      </patternFill>
    </fill>
    <fill>
      <patternFill patternType="solid">
        <fgColor rgb="FFC81E28"/>
        <bgColor rgb="FFC81E28"/>
      </patternFill>
    </fill>
    <fill>
      <patternFill patternType="solid">
        <fgColor rgb="FF2E2978"/>
        <bgColor rgb="FF2E2978"/>
      </patternFill>
    </fill>
    <fill>
      <patternFill patternType="solid">
        <fgColor rgb="FFE0171D"/>
        <bgColor rgb="FFE0171D"/>
      </patternFill>
    </fill>
    <fill>
      <patternFill patternType="solid">
        <fgColor rgb="FF322C26"/>
        <bgColor rgb="FF322C26"/>
      </patternFill>
    </fill>
    <fill>
      <patternFill patternType="solid">
        <fgColor rgb="FFD11D14"/>
        <bgColor rgb="FFD11D14"/>
      </patternFill>
    </fill>
    <fill>
      <patternFill patternType="solid">
        <fgColor rgb="FFAC253C"/>
        <bgColor rgb="FFAC253C"/>
      </patternFill>
    </fill>
    <fill>
      <patternFill patternType="solid">
        <fgColor rgb="FF039E52"/>
        <bgColor rgb="FF039E52"/>
      </patternFill>
    </fill>
    <fill>
      <patternFill patternType="solid">
        <fgColor rgb="FF02426A"/>
        <bgColor rgb="FF02426A"/>
      </patternFill>
    </fill>
    <fill>
      <patternFill patternType="solid">
        <fgColor rgb="FF1A7746"/>
        <bgColor rgb="FF1A7746"/>
      </patternFill>
    </fill>
    <fill>
      <patternFill patternType="solid">
        <fgColor rgb="FF006831"/>
        <bgColor rgb="FF006831"/>
      </patternFill>
    </fill>
    <fill>
      <patternFill patternType="solid">
        <fgColor rgb="FFEC1B29"/>
        <bgColor rgb="FFEC1B29"/>
      </patternFill>
    </fill>
    <fill>
      <patternFill patternType="solid">
        <fgColor rgb="FF213855"/>
        <bgColor rgb="FF213855"/>
      </patternFill>
    </fill>
    <fill>
      <patternFill patternType="solid">
        <fgColor rgb="FF09A0D5"/>
        <bgColor rgb="FF09A0D5"/>
      </patternFill>
    </fill>
    <fill>
      <patternFill patternType="solid">
        <fgColor rgb="FFFA0A0C"/>
        <bgColor rgb="FFFA0A0C"/>
      </patternFill>
    </fill>
    <fill>
      <patternFill patternType="solid">
        <fgColor rgb="FF0D3E89"/>
        <bgColor rgb="FF0D3E89"/>
      </patternFill>
    </fill>
    <fill>
      <patternFill patternType="solid">
        <fgColor rgb="FFDA251F"/>
        <bgColor rgb="FFDA251F"/>
      </patternFill>
    </fill>
    <fill>
      <patternFill patternType="solid">
        <fgColor rgb="FFFAC300"/>
        <bgColor rgb="FFFAC300"/>
      </patternFill>
    </fill>
    <fill>
      <patternFill patternType="solid">
        <fgColor rgb="FF2C2484"/>
        <bgColor rgb="FF2C2484"/>
      </patternFill>
    </fill>
    <fill>
      <patternFill patternType="solid">
        <fgColor rgb="FF335D86"/>
        <bgColor rgb="FF335D86"/>
      </patternFill>
    </fill>
    <fill>
      <patternFill patternType="solid">
        <fgColor rgb="FF003468"/>
        <bgColor rgb="FF003468"/>
      </patternFill>
    </fill>
    <fill>
      <patternFill patternType="solid">
        <fgColor rgb="FF2076B3"/>
        <bgColor rgb="FF2076B3"/>
      </patternFill>
    </fill>
    <fill>
      <patternFill patternType="solid">
        <fgColor rgb="FFFEFD00"/>
        <bgColor rgb="FFFEFD00"/>
      </patternFill>
    </fill>
    <fill>
      <patternFill patternType="solid">
        <fgColor rgb="FFF4CD21"/>
        <bgColor rgb="FFF4CD21"/>
      </patternFill>
    </fill>
    <fill>
      <patternFill patternType="solid">
        <fgColor rgb="FF354D9C"/>
        <bgColor rgb="FF354D9C"/>
      </patternFill>
    </fill>
    <fill>
      <patternFill patternType="solid">
        <fgColor rgb="FF00A650"/>
        <bgColor rgb="FF00A650"/>
      </patternFill>
    </fill>
    <fill>
      <patternFill patternType="solid">
        <fgColor rgb="FFE14000"/>
        <bgColor rgb="FFE14000"/>
      </patternFill>
    </fill>
    <fill>
      <patternFill patternType="solid">
        <fgColor rgb="FFF0E900"/>
        <bgColor rgb="FFF0E900"/>
      </patternFill>
    </fill>
    <fill>
      <patternFill patternType="solid">
        <fgColor rgb="FFA9A8AB"/>
        <bgColor rgb="FFA9A8AB"/>
      </patternFill>
    </fill>
    <fill>
      <patternFill patternType="solid">
        <fgColor rgb="FF445255"/>
        <bgColor rgb="FF445255"/>
      </patternFill>
    </fill>
    <fill>
      <patternFill patternType="solid">
        <fgColor rgb="FFAB0012"/>
        <bgColor rgb="FFAB0012"/>
      </patternFill>
    </fill>
    <fill>
      <patternFill patternType="solid">
        <fgColor rgb="FF0092DF"/>
        <bgColor rgb="FF0092DF"/>
      </patternFill>
    </fill>
    <fill>
      <patternFill patternType="solid">
        <fgColor rgb="FFD9231A"/>
        <bgColor rgb="FFD9231A"/>
      </patternFill>
    </fill>
    <fill>
      <patternFill patternType="solid">
        <fgColor rgb="FF28156E"/>
        <bgColor rgb="FF28156E"/>
      </patternFill>
    </fill>
    <fill>
      <patternFill patternType="solid">
        <fgColor rgb="FFF3B233"/>
        <bgColor rgb="FFF3B233"/>
      </patternFill>
    </fill>
    <fill>
      <patternFill patternType="solid">
        <fgColor rgb="FF0170B7"/>
        <bgColor rgb="FF0170B7"/>
      </patternFill>
    </fill>
    <fill>
      <patternFill patternType="solid">
        <fgColor rgb="FF00A94C"/>
        <bgColor rgb="FF00A94C"/>
      </patternFill>
    </fill>
    <fill>
      <patternFill patternType="solid">
        <fgColor rgb="FFFCD717"/>
        <bgColor rgb="FFFCD717"/>
      </patternFill>
    </fill>
    <fill>
      <patternFill patternType="solid">
        <fgColor rgb="FF9E4131"/>
        <bgColor rgb="FF9E4131"/>
      </patternFill>
    </fill>
    <fill>
      <patternFill patternType="solid">
        <fgColor rgb="FFC2CDD2"/>
        <bgColor rgb="FFC2CDD2"/>
      </patternFill>
    </fill>
    <fill>
      <patternFill patternType="solid">
        <fgColor rgb="FFC5161C"/>
        <bgColor rgb="FFC5161C"/>
      </patternFill>
    </fill>
    <fill>
      <patternFill patternType="solid">
        <fgColor rgb="FFC31513"/>
        <bgColor rgb="FFC31513"/>
      </patternFill>
    </fill>
    <fill>
      <patternFill patternType="solid">
        <fgColor rgb="FFFEFC02"/>
        <bgColor rgb="FFFEFC02"/>
      </patternFill>
    </fill>
    <fill>
      <patternFill patternType="solid">
        <fgColor rgb="FF0C8006"/>
        <bgColor rgb="FF0C8006"/>
      </patternFill>
    </fill>
    <fill>
      <patternFill patternType="solid">
        <fgColor rgb="FF0034C1"/>
        <bgColor rgb="FF0034C1"/>
      </patternFill>
    </fill>
    <fill>
      <patternFill patternType="solid">
        <fgColor rgb="FFEF8029"/>
        <bgColor rgb="FFEF8029"/>
      </patternFill>
    </fill>
    <fill>
      <patternFill patternType="solid">
        <fgColor rgb="FF1A60AA"/>
        <bgColor rgb="FF1A60AA"/>
      </patternFill>
    </fill>
    <fill>
      <patternFill patternType="solid">
        <fgColor rgb="FF014EA1"/>
        <bgColor rgb="FF014EA1"/>
      </patternFill>
    </fill>
    <fill>
      <patternFill patternType="solid">
        <fgColor rgb="FF00A750"/>
        <bgColor rgb="FF00A750"/>
      </patternFill>
    </fill>
    <fill>
      <patternFill patternType="solid">
        <fgColor rgb="FFED161E"/>
        <bgColor rgb="FFED161E"/>
      </patternFill>
    </fill>
    <fill>
      <patternFill patternType="solid">
        <fgColor rgb="FFFFCB08"/>
        <bgColor rgb="FFFFCB08"/>
      </patternFill>
    </fill>
    <fill>
      <patternFill patternType="solid">
        <fgColor rgb="FF276746"/>
        <bgColor rgb="FF276746"/>
      </patternFill>
    </fill>
    <fill>
      <patternFill patternType="solid">
        <fgColor rgb="FFC8242D"/>
        <bgColor rgb="FFC8242D"/>
      </patternFill>
    </fill>
    <fill>
      <patternFill patternType="solid">
        <fgColor rgb="FFEE2B29"/>
        <bgColor rgb="FFEE2B29"/>
      </patternFill>
    </fill>
    <fill>
      <patternFill patternType="solid">
        <fgColor rgb="FF026433"/>
        <bgColor rgb="FF026433"/>
      </patternFill>
    </fill>
    <fill>
      <patternFill patternType="solid">
        <fgColor rgb="FF4A7FB6"/>
        <bgColor rgb="FF4A7FB6"/>
      </patternFill>
    </fill>
    <fill>
      <patternFill patternType="solid">
        <fgColor rgb="FF0E3891"/>
        <bgColor rgb="FF0E3891"/>
      </patternFill>
    </fill>
    <fill>
      <patternFill patternType="solid">
        <fgColor rgb="FFEE0100"/>
        <bgColor rgb="FFEE0100"/>
      </patternFill>
    </fill>
    <fill>
      <patternFill patternType="solid">
        <fgColor rgb="FF146DAF"/>
        <bgColor rgb="FF146DAF"/>
      </patternFill>
    </fill>
    <fill>
      <patternFill patternType="solid">
        <fgColor rgb="FF7354B0"/>
        <bgColor rgb="FF7354B0"/>
      </patternFill>
    </fill>
    <fill>
      <patternFill patternType="solid">
        <fgColor rgb="FFFD8401"/>
        <bgColor rgb="FFFD8401"/>
      </patternFill>
    </fill>
    <fill>
      <patternFill patternType="solid">
        <fgColor rgb="FFFDCC07"/>
        <bgColor rgb="FFFDCC07"/>
      </patternFill>
    </fill>
    <fill>
      <patternFill patternType="solid">
        <fgColor rgb="FF06559A"/>
        <bgColor rgb="FF06559A"/>
      </patternFill>
    </fill>
    <fill>
      <patternFill patternType="solid">
        <fgColor rgb="FF101D46"/>
        <bgColor rgb="FF101D46"/>
      </patternFill>
    </fill>
    <fill>
      <patternFill patternType="solid">
        <fgColor rgb="FFCCB16F"/>
        <bgColor rgb="FFCCB16F"/>
      </patternFill>
    </fill>
    <fill>
      <patternFill patternType="solid">
        <fgColor rgb="FFBF1705"/>
        <bgColor rgb="FFBF1705"/>
      </patternFill>
    </fill>
    <fill>
      <patternFill patternType="solid">
        <fgColor rgb="FF1A774C"/>
        <bgColor rgb="FF1A774C"/>
      </patternFill>
    </fill>
    <fill>
      <patternFill patternType="solid">
        <fgColor rgb="FF006838"/>
        <bgColor rgb="FF006838"/>
      </patternFill>
    </fill>
    <fill>
      <patternFill patternType="solid">
        <fgColor rgb="FF75B0CD"/>
        <bgColor rgb="FF75B0CD"/>
      </patternFill>
    </fill>
    <fill>
      <patternFill patternType="solid">
        <fgColor rgb="FFB32A21"/>
        <bgColor rgb="FFB32A21"/>
      </patternFill>
    </fill>
    <fill>
      <patternFill patternType="solid">
        <fgColor rgb="FF5F1413"/>
        <bgColor rgb="FF5F1413"/>
      </patternFill>
    </fill>
    <fill>
      <patternFill patternType="solid">
        <fgColor rgb="FFB59859"/>
        <bgColor rgb="FFB59859"/>
      </patternFill>
    </fill>
    <fill>
      <patternFill patternType="solid">
        <fgColor rgb="FF3D4C91"/>
        <bgColor rgb="FF3D4C91"/>
      </patternFill>
    </fill>
    <fill>
      <patternFill patternType="solid">
        <fgColor rgb="FFA6CEE1"/>
        <bgColor rgb="FFA6CEE1"/>
      </patternFill>
    </fill>
    <fill>
      <patternFill patternType="solid">
        <fgColor rgb="FF219164"/>
        <bgColor rgb="FF219164"/>
      </patternFill>
    </fill>
    <fill>
      <patternFill patternType="solid">
        <fgColor rgb="FF79AEDB"/>
        <bgColor rgb="FF79AEDB"/>
      </patternFill>
    </fill>
    <fill>
      <patternFill patternType="solid">
        <fgColor rgb="FFD02421"/>
        <bgColor rgb="FFD02421"/>
      </patternFill>
    </fill>
    <fill>
      <patternFill patternType="solid">
        <fgColor rgb="FFC68E3D"/>
        <bgColor rgb="FFC68E3D"/>
      </patternFill>
    </fill>
    <fill>
      <patternFill patternType="solid">
        <fgColor rgb="FFE31A11"/>
        <bgColor rgb="FFE31A11"/>
      </patternFill>
    </fill>
    <fill>
      <patternFill patternType="solid">
        <fgColor rgb="FF17378E"/>
        <bgColor rgb="FF17378E"/>
      </patternFill>
    </fill>
    <fill>
      <patternFill patternType="solid">
        <fgColor rgb="FFED1C24"/>
        <bgColor rgb="FFED1C24"/>
      </patternFill>
    </fill>
    <fill>
      <patternFill patternType="solid">
        <fgColor rgb="FF214099"/>
        <bgColor rgb="FF214099"/>
      </patternFill>
    </fill>
    <fill>
      <patternFill patternType="solid">
        <fgColor rgb="FF30478B"/>
        <bgColor rgb="FF30478B"/>
      </patternFill>
    </fill>
    <fill>
      <patternFill patternType="solid">
        <fgColor rgb="FF3FB54B"/>
        <bgColor rgb="FF3FB54B"/>
      </patternFill>
    </fill>
    <fill>
      <patternFill patternType="solid">
        <fgColor rgb="FFF5E62A"/>
        <bgColor rgb="FFF5E62A"/>
      </patternFill>
    </fill>
    <fill>
      <patternFill patternType="solid">
        <fgColor rgb="FF3D639E"/>
        <bgColor rgb="FF3D639E"/>
      </patternFill>
    </fill>
    <fill>
      <patternFill patternType="solid">
        <fgColor rgb="FF275293"/>
        <bgColor rgb="FF275293"/>
      </patternFill>
    </fill>
    <fill>
      <patternFill patternType="solid">
        <fgColor rgb="FF38B3E6"/>
        <bgColor rgb="FF38B3E6"/>
      </patternFill>
    </fill>
    <fill>
      <patternFill patternType="solid">
        <fgColor rgb="FF1160AE"/>
        <bgColor rgb="FF1160AE"/>
      </patternFill>
    </fill>
    <fill>
      <patternFill patternType="solid">
        <fgColor rgb="FFDEBF80"/>
        <bgColor rgb="FFDEBF80"/>
      </patternFill>
    </fill>
    <fill>
      <patternFill patternType="solid">
        <fgColor rgb="FF34A2CF"/>
        <bgColor rgb="FF34A2CF"/>
      </patternFill>
    </fill>
    <fill>
      <patternFill patternType="solid">
        <fgColor rgb="FFEE201D"/>
        <bgColor rgb="FFEE201D"/>
      </patternFill>
    </fill>
    <fill>
      <patternFill patternType="solid">
        <fgColor rgb="FF2160B6"/>
        <bgColor rgb="FF2160B6"/>
      </patternFill>
    </fill>
    <fill>
      <patternFill patternType="solid">
        <fgColor rgb="FF015096"/>
        <bgColor rgb="FF015096"/>
      </patternFill>
    </fill>
    <fill>
      <patternFill patternType="solid">
        <fgColor rgb="FFFCDB01"/>
        <bgColor rgb="FFFCDB01"/>
      </patternFill>
    </fill>
    <fill>
      <patternFill patternType="solid">
        <fgColor rgb="FF008CE5"/>
        <bgColor rgb="FF008CE5"/>
      </patternFill>
    </fill>
    <fill>
      <patternFill patternType="solid">
        <fgColor rgb="FF385985"/>
        <bgColor rgb="FF385985"/>
      </patternFill>
    </fill>
    <fill>
      <patternFill patternType="solid">
        <fgColor rgb="FF062F66"/>
        <bgColor rgb="FF062F66"/>
      </patternFill>
    </fill>
    <fill>
      <patternFill patternType="solid">
        <fgColor rgb="FFFDFE00"/>
        <bgColor rgb="FFFDFE00"/>
      </patternFill>
    </fill>
    <fill>
      <patternFill patternType="solid">
        <fgColor rgb="FF0072BB"/>
        <bgColor rgb="FF0072BB"/>
      </patternFill>
    </fill>
    <fill>
      <patternFill patternType="solid">
        <fgColor rgb="FF008DC8"/>
        <bgColor rgb="FF008DC8"/>
      </patternFill>
    </fill>
    <fill>
      <patternFill patternType="solid">
        <fgColor rgb="FFF9EA1B"/>
        <bgColor rgb="FFF9EA1B"/>
      </patternFill>
    </fill>
    <fill>
      <patternFill patternType="solid">
        <fgColor rgb="FFED3439"/>
        <bgColor rgb="FFED3439"/>
      </patternFill>
    </fill>
    <fill>
      <patternFill patternType="solid">
        <fgColor rgb="FFBE2126"/>
        <bgColor rgb="FFBE2126"/>
      </patternFill>
    </fill>
    <fill>
      <patternFill patternType="solid">
        <fgColor rgb="FF365196"/>
        <bgColor rgb="FF365196"/>
      </patternFill>
    </fill>
    <fill>
      <patternFill patternType="solid">
        <fgColor rgb="FFE00008"/>
        <bgColor rgb="FFE00008"/>
      </patternFill>
    </fill>
    <fill>
      <patternFill patternType="solid">
        <fgColor rgb="FF2BAED9"/>
        <bgColor rgb="FF2BAED9"/>
      </patternFill>
    </fill>
    <fill>
      <patternFill patternType="solid">
        <fgColor rgb="FFFBC400"/>
        <bgColor rgb="FFFBC400"/>
      </patternFill>
    </fill>
    <fill>
      <patternFill patternType="solid">
        <fgColor rgb="FFA80034"/>
        <bgColor rgb="FFA80034"/>
      </patternFill>
    </fill>
    <fill>
      <patternFill patternType="solid">
        <fgColor rgb="FF1A659D"/>
        <bgColor rgb="FF1A659D"/>
      </patternFill>
    </fill>
    <fill>
      <patternFill patternType="solid">
        <fgColor rgb="FF005492"/>
        <bgColor rgb="FF005492"/>
      </patternFill>
    </fill>
    <fill>
      <patternFill patternType="solid">
        <fgColor rgb="FFFF8001"/>
        <bgColor rgb="FFFF8001"/>
      </patternFill>
    </fill>
    <fill>
      <patternFill patternType="solid">
        <fgColor rgb="FF030054"/>
        <bgColor rgb="FF030054"/>
      </patternFill>
    </fill>
    <fill>
      <patternFill patternType="solid">
        <fgColor rgb="FF1A5798"/>
        <bgColor rgb="FF1A5798"/>
      </patternFill>
    </fill>
    <fill>
      <patternFill patternType="solid">
        <fgColor rgb="FFFE0E00"/>
        <bgColor rgb="FFFE0E00"/>
      </patternFill>
    </fill>
    <fill>
      <patternFill patternType="solid">
        <fgColor rgb="FF89FF4E"/>
        <bgColor rgb="FF89FF4E"/>
      </patternFill>
    </fill>
    <fill>
      <patternFill patternType="solid">
        <fgColor rgb="FF1A38F6"/>
        <bgColor rgb="FF1A38F6"/>
      </patternFill>
    </fill>
    <fill>
      <patternFill patternType="solid">
        <fgColor rgb="FF041757"/>
        <bgColor rgb="FF041757"/>
      </patternFill>
    </fill>
    <fill>
      <patternFill patternType="solid">
        <fgColor rgb="FF6C4C92"/>
        <bgColor rgb="FF6C4C92"/>
      </patternFill>
    </fill>
    <fill>
      <patternFill patternType="solid">
        <fgColor rgb="FF5C3886"/>
        <bgColor rgb="FF5C3886"/>
      </patternFill>
    </fill>
    <fill>
      <patternFill patternType="solid">
        <fgColor rgb="FFECC300"/>
        <bgColor rgb="FFECC300"/>
      </patternFill>
    </fill>
    <fill>
      <patternFill patternType="solid">
        <fgColor rgb="FF004EA0"/>
        <bgColor rgb="FF004EA0"/>
      </patternFill>
    </fill>
    <fill>
      <patternFill patternType="solid">
        <fgColor rgb="FFF2AC26"/>
        <bgColor rgb="FFF2AC26"/>
      </patternFill>
    </fill>
    <fill>
      <patternFill patternType="solid">
        <fgColor rgb="FF93000E"/>
        <bgColor rgb="FF93000E"/>
      </patternFill>
    </fill>
    <fill>
      <patternFill patternType="solid">
        <fgColor rgb="FF4D5EA4"/>
        <bgColor rgb="FF4D5EA4"/>
      </patternFill>
    </fill>
    <fill>
      <patternFill patternType="solid">
        <fgColor rgb="FF394C9A"/>
        <bgColor rgb="FF394C9A"/>
      </patternFill>
    </fill>
    <fill>
      <patternFill patternType="solid">
        <fgColor rgb="FF009A2D"/>
        <bgColor rgb="FF009A2D"/>
      </patternFill>
    </fill>
    <fill>
      <patternFill patternType="solid">
        <fgColor rgb="FF225291"/>
        <bgColor rgb="FF225291"/>
      </patternFill>
    </fill>
    <fill>
      <patternFill patternType="solid">
        <fgColor rgb="FF093F85"/>
        <bgColor rgb="FF093F85"/>
      </patternFill>
    </fill>
    <fill>
      <patternFill patternType="solid">
        <fgColor rgb="FF00387A"/>
        <bgColor rgb="FF00387A"/>
      </patternFill>
    </fill>
    <fill>
      <patternFill patternType="solid">
        <fgColor rgb="FFD6191F"/>
        <bgColor rgb="FFD6191F"/>
      </patternFill>
    </fill>
    <fill>
      <patternFill patternType="solid">
        <fgColor rgb="FFCD2C41"/>
        <bgColor rgb="FFCD2C41"/>
      </patternFill>
    </fill>
    <fill>
      <patternFill patternType="solid">
        <fgColor rgb="FF055687"/>
        <bgColor rgb="FF055687"/>
      </patternFill>
    </fill>
    <fill>
      <patternFill patternType="solid">
        <fgColor rgb="FF0268B3"/>
        <bgColor rgb="FF0268B3"/>
      </patternFill>
    </fill>
    <fill>
      <patternFill patternType="solid">
        <fgColor rgb="FF005BA9"/>
        <bgColor rgb="FF005BA9"/>
      </patternFill>
    </fill>
    <fill>
      <patternFill patternType="solid">
        <fgColor rgb="FF71594A"/>
        <bgColor rgb="FF71594A"/>
      </patternFill>
    </fill>
    <fill>
      <patternFill patternType="solid">
        <fgColor rgb="FF614636"/>
        <bgColor rgb="FF614636"/>
      </patternFill>
    </fill>
    <fill>
      <patternFill patternType="solid">
        <fgColor rgb="FFE40009"/>
        <bgColor rgb="FFE40009"/>
      </patternFill>
    </fill>
    <fill>
      <patternFill patternType="solid">
        <fgColor rgb="FFD40117"/>
        <bgColor rgb="FFD40117"/>
      </patternFill>
    </fill>
    <fill>
      <patternFill patternType="solid">
        <fgColor rgb="FFFBEA04"/>
        <bgColor rgb="FFFBEA04"/>
      </patternFill>
    </fill>
    <fill>
      <patternFill patternType="solid">
        <fgColor rgb="FF078FD9"/>
        <bgColor rgb="FF078FD9"/>
      </patternFill>
    </fill>
    <fill>
      <patternFill patternType="solid">
        <fgColor rgb="FF004FA2"/>
        <bgColor rgb="FF004FA2"/>
      </patternFill>
    </fill>
    <fill>
      <patternFill patternType="solid">
        <fgColor rgb="FFEE2422"/>
        <bgColor rgb="FFEE2422"/>
      </patternFill>
    </fill>
    <fill>
      <patternFill patternType="solid">
        <fgColor rgb="FFCF321E"/>
        <bgColor rgb="FFCF321E"/>
      </patternFill>
    </fill>
    <fill>
      <patternFill patternType="solid">
        <fgColor rgb="FF212A60"/>
        <bgColor rgb="FF212A60"/>
      </patternFill>
    </fill>
    <fill>
      <patternFill patternType="solid">
        <fgColor rgb="FFEDBC00"/>
        <bgColor rgb="FFEDBC00"/>
      </patternFill>
    </fill>
    <fill>
      <patternFill patternType="solid">
        <fgColor rgb="FFA60041"/>
        <bgColor rgb="FFA60041"/>
      </patternFill>
    </fill>
    <fill>
      <patternFill patternType="solid">
        <fgColor rgb="FF004B99"/>
        <bgColor rgb="FF004B99"/>
      </patternFill>
    </fill>
    <fill>
      <patternFill patternType="solid">
        <fgColor rgb="FF89C2EE"/>
        <bgColor rgb="FF89C2EE"/>
      </patternFill>
    </fill>
    <fill>
      <patternFill patternType="solid">
        <fgColor rgb="FFE4244E"/>
        <bgColor rgb="FFE4244E"/>
      </patternFill>
    </fill>
    <fill>
      <patternFill patternType="solid">
        <fgColor rgb="FF0071BA"/>
        <bgColor rgb="FF0071BA"/>
      </patternFill>
    </fill>
    <fill>
      <patternFill patternType="solid">
        <fgColor rgb="FF142A6D"/>
        <bgColor rgb="FF142A6D"/>
      </patternFill>
    </fill>
    <fill>
      <patternFill patternType="solid">
        <fgColor rgb="FFB02027"/>
        <bgColor rgb="FFB02027"/>
      </patternFill>
    </fill>
    <fill>
      <patternFill patternType="solid">
        <fgColor rgb="FFFE1118"/>
        <bgColor rgb="FFFE1118"/>
      </patternFill>
    </fill>
    <fill>
      <patternFill patternType="solid">
        <fgColor rgb="FF1D6AC0"/>
        <bgColor rgb="FF1D6AC0"/>
      </patternFill>
    </fill>
    <fill>
      <patternFill patternType="solid">
        <fgColor rgb="FFCF3C3F"/>
        <bgColor rgb="FFCF3C3F"/>
      </patternFill>
    </fill>
    <fill>
      <patternFill patternType="solid">
        <fgColor rgb="FF165CA3"/>
        <bgColor rgb="FF165CA3"/>
      </patternFill>
    </fill>
    <fill>
      <patternFill patternType="solid">
        <fgColor rgb="FFCE2030"/>
        <bgColor rgb="FFCE2030"/>
      </patternFill>
    </fill>
    <fill>
      <patternFill patternType="solid">
        <fgColor rgb="FFFEEE02"/>
        <bgColor rgb="FFFEEE02"/>
      </patternFill>
    </fill>
    <fill>
      <patternFill patternType="solid">
        <fgColor rgb="FFEDDA32"/>
        <bgColor rgb="FFEDDA32"/>
      </patternFill>
    </fill>
    <fill>
      <patternFill patternType="solid">
        <fgColor rgb="FFD9CC47"/>
        <bgColor rgb="FFD9CC47"/>
      </patternFill>
    </fill>
    <fill>
      <patternFill patternType="solid">
        <fgColor rgb="FFA0192E"/>
        <bgColor rgb="FFA0192E"/>
      </patternFill>
    </fill>
    <fill>
      <patternFill patternType="solid">
        <fgColor rgb="FF29234E"/>
        <bgColor rgb="FF29234E"/>
      </patternFill>
    </fill>
    <fill>
      <patternFill patternType="solid">
        <fgColor rgb="FF338D29"/>
        <bgColor rgb="FF338D29"/>
      </patternFill>
    </fill>
    <fill>
      <patternFill patternType="solid">
        <fgColor rgb="FFFD0B01"/>
        <bgColor rgb="FFFD0B01"/>
      </patternFill>
    </fill>
    <fill>
      <patternFill patternType="solid">
        <fgColor rgb="FF014C91"/>
        <bgColor rgb="FF014C91"/>
      </patternFill>
    </fill>
    <fill>
      <patternFill patternType="solid">
        <fgColor rgb="FFB5003C"/>
        <bgColor rgb="FFB5003C"/>
      </patternFill>
    </fill>
    <fill>
      <patternFill patternType="solid">
        <fgColor rgb="FF005BA6"/>
        <bgColor rgb="FF005BA6"/>
      </patternFill>
    </fill>
    <fill>
      <patternFill patternType="solid">
        <fgColor rgb="FFD23F30"/>
        <bgColor rgb="FFD23F30"/>
      </patternFill>
    </fill>
    <fill>
      <patternFill patternType="solid">
        <fgColor rgb="FFE52B21"/>
        <bgColor rgb="FFE52B21"/>
      </patternFill>
    </fill>
    <fill>
      <patternFill patternType="solid">
        <fgColor rgb="FF00944C"/>
        <bgColor rgb="FF00944C"/>
      </patternFill>
    </fill>
    <fill>
      <patternFill patternType="solid">
        <fgColor rgb="FFD7013E"/>
        <bgColor rgb="FFD7013E"/>
      </patternFill>
    </fill>
    <fill>
      <patternFill patternType="solid">
        <fgColor rgb="FFF4C043"/>
        <bgColor rgb="FFF4C043"/>
      </patternFill>
    </fill>
    <fill>
      <patternFill patternType="solid">
        <fgColor rgb="FFDA4352"/>
        <bgColor rgb="FFDA4352"/>
      </patternFill>
    </fill>
    <fill>
      <patternFill patternType="solid">
        <fgColor rgb="FF2C4F96"/>
        <bgColor rgb="FF2C4F96"/>
      </patternFill>
    </fill>
    <fill>
      <patternFill patternType="solid">
        <fgColor rgb="FF143B8A"/>
        <bgColor rgb="FF143B8A"/>
      </patternFill>
    </fill>
    <fill>
      <patternFill patternType="solid">
        <fgColor rgb="FFC52B29"/>
        <bgColor rgb="FFC52B29"/>
      </patternFill>
    </fill>
    <fill>
      <patternFill patternType="solid">
        <fgColor rgb="FFFADF4F"/>
        <bgColor rgb="FFFADF4F"/>
      </patternFill>
    </fill>
    <fill>
      <patternFill patternType="solid">
        <fgColor rgb="FFDB4430"/>
        <bgColor rgb="FFDB4430"/>
      </patternFill>
    </fill>
    <fill>
      <patternFill patternType="solid">
        <fgColor rgb="FF000236"/>
        <bgColor rgb="FF000236"/>
      </patternFill>
    </fill>
    <fill>
      <patternFill patternType="solid">
        <fgColor rgb="FF931A89"/>
        <bgColor rgb="FF931A89"/>
      </patternFill>
    </fill>
    <fill>
      <patternFill patternType="solid">
        <fgColor rgb="FFB80140"/>
        <bgColor rgb="FFB80140"/>
      </patternFill>
    </fill>
    <fill>
      <patternFill patternType="solid">
        <fgColor rgb="FFFFE666"/>
        <bgColor rgb="FFFFE666"/>
      </patternFill>
    </fill>
    <fill>
      <patternFill patternType="solid">
        <fgColor rgb="FF9D2727"/>
        <bgColor rgb="FF9D2727"/>
      </patternFill>
    </fill>
    <fill>
      <patternFill patternType="solid">
        <fgColor rgb="FF000760"/>
        <bgColor rgb="FF000760"/>
      </patternFill>
    </fill>
    <fill>
      <patternFill patternType="solid">
        <fgColor rgb="FFFED503"/>
        <bgColor rgb="FFFED503"/>
      </patternFill>
    </fill>
    <fill>
      <patternFill patternType="solid">
        <fgColor rgb="FF161D6C"/>
        <bgColor rgb="FF161D6C"/>
      </patternFill>
    </fill>
    <fill>
      <patternFill patternType="solid">
        <fgColor rgb="FFE00D17"/>
        <bgColor rgb="FFE00D17"/>
      </patternFill>
    </fill>
    <fill>
      <patternFill patternType="solid">
        <fgColor rgb="FF00569E"/>
        <bgColor rgb="FF00569E"/>
      </patternFill>
    </fill>
    <fill>
      <patternFill patternType="solid">
        <fgColor rgb="FFFCE508"/>
        <bgColor rgb="FFFCE508"/>
      </patternFill>
    </fill>
    <fill>
      <patternFill patternType="solid">
        <fgColor rgb="FF0045A7"/>
        <bgColor rgb="FF0045A7"/>
      </patternFill>
    </fill>
    <fill>
      <patternFill patternType="solid">
        <fgColor rgb="FF016039"/>
        <bgColor rgb="FF016039"/>
      </patternFill>
    </fill>
    <fill>
      <patternFill patternType="solid">
        <fgColor rgb="FF1D61BE"/>
        <bgColor rgb="FF1D61BE"/>
      </patternFill>
    </fill>
    <fill>
      <patternFill patternType="solid">
        <fgColor rgb="FF007C44"/>
        <bgColor rgb="FF007C44"/>
      </patternFill>
    </fill>
    <fill>
      <patternFill patternType="solid">
        <fgColor rgb="FFBF9D45"/>
        <bgColor rgb="FFBF9D45"/>
      </patternFill>
    </fill>
    <fill>
      <patternFill patternType="solid">
        <fgColor rgb="FF007F01"/>
        <bgColor rgb="FF007F01"/>
      </patternFill>
    </fill>
    <fill>
      <patternFill patternType="solid">
        <fgColor rgb="FF94363A"/>
        <bgColor rgb="FF94363A"/>
      </patternFill>
    </fill>
    <fill>
      <patternFill patternType="solid">
        <fgColor rgb="FF29347B"/>
        <bgColor rgb="FF29347B"/>
      </patternFill>
    </fill>
    <fill>
      <patternFill patternType="solid">
        <fgColor rgb="FFF9E56E"/>
        <bgColor rgb="FFF9E56E"/>
      </patternFill>
    </fill>
    <fill>
      <patternFill patternType="solid">
        <fgColor rgb="FFEC4546"/>
        <bgColor rgb="FFEC4546"/>
      </patternFill>
    </fill>
    <fill>
      <patternFill patternType="solid">
        <fgColor rgb="FFE11D25"/>
        <bgColor rgb="FFE11D25"/>
      </patternFill>
    </fill>
    <fill>
      <patternFill patternType="solid">
        <fgColor rgb="FFFEE402"/>
        <bgColor rgb="FFFEE402"/>
      </patternFill>
    </fill>
    <fill>
      <patternFill patternType="solid">
        <fgColor rgb="FF004B9D"/>
        <bgColor rgb="FF004B9D"/>
      </patternFill>
    </fill>
    <fill>
      <patternFill patternType="solid">
        <fgColor rgb="FF019BE3"/>
        <bgColor rgb="FF019BE3"/>
      </patternFill>
    </fill>
    <fill>
      <patternFill patternType="solid">
        <fgColor rgb="FFE4101D"/>
        <bgColor rgb="FFE4101D"/>
      </patternFill>
    </fill>
    <fill>
      <patternFill patternType="solid">
        <fgColor rgb="FF1A5AA4"/>
        <bgColor rgb="FF1A5AA4"/>
      </patternFill>
    </fill>
    <fill>
      <patternFill patternType="solid">
        <fgColor rgb="FF00489A"/>
        <bgColor rgb="FF00489A"/>
      </patternFill>
    </fill>
    <fill>
      <patternFill patternType="solid">
        <fgColor rgb="FFC39400"/>
        <bgColor rgb="FFC39400"/>
      </patternFill>
    </fill>
    <fill>
      <patternFill patternType="solid">
        <fgColor rgb="FFED131E"/>
        <bgColor rgb="FFED131E"/>
      </patternFill>
    </fill>
    <fill>
      <patternFill patternType="solid">
        <fgColor rgb="FF106CCC"/>
        <bgColor rgb="FF106CCC"/>
      </patternFill>
    </fill>
    <fill>
      <patternFill patternType="solid">
        <fgColor rgb="FFDE0000"/>
        <bgColor rgb="FFDE0000"/>
      </patternFill>
    </fill>
    <fill>
      <patternFill patternType="solid">
        <fgColor rgb="FFFE8600"/>
        <bgColor rgb="FFFE8600"/>
      </patternFill>
    </fill>
    <fill>
      <patternFill patternType="solid">
        <fgColor rgb="FFED0000"/>
        <bgColor rgb="FFED0000"/>
      </patternFill>
    </fill>
    <fill>
      <patternFill patternType="solid">
        <fgColor rgb="FF0A346E"/>
        <bgColor rgb="FF0A346E"/>
      </patternFill>
    </fill>
    <fill>
      <patternFill patternType="solid">
        <fgColor rgb="FF094CA0"/>
        <bgColor rgb="FF094CA0"/>
      </patternFill>
    </fill>
    <fill>
      <patternFill patternType="solid">
        <fgColor rgb="FFD51021"/>
        <bgColor rgb="FFD51021"/>
      </patternFill>
    </fill>
    <fill>
      <patternFill patternType="solid">
        <fgColor rgb="FF004A93"/>
        <bgColor rgb="FF004A93"/>
      </patternFill>
    </fill>
    <fill>
      <patternFill patternType="solid">
        <fgColor rgb="FFEE402F"/>
        <bgColor rgb="FFEE402F"/>
      </patternFill>
    </fill>
    <fill>
      <patternFill patternType="solid">
        <fgColor rgb="FFFEF503"/>
        <bgColor rgb="FFFEF503"/>
      </patternFill>
    </fill>
    <fill>
      <patternFill patternType="solid">
        <fgColor rgb="FFDC0D6C"/>
        <bgColor rgb="FFDC0D6C"/>
      </patternFill>
    </fill>
    <fill>
      <patternFill patternType="solid">
        <fgColor rgb="FF17369C"/>
        <bgColor rgb="FF17369C"/>
      </patternFill>
    </fill>
    <fill>
      <patternFill patternType="solid">
        <fgColor rgb="FF808180"/>
        <bgColor rgb="FF808180"/>
      </patternFill>
    </fill>
    <fill>
      <patternFill patternType="solid">
        <fgColor rgb="FF007BC2"/>
        <bgColor rgb="FF007BC2"/>
      </patternFill>
    </fill>
    <fill>
      <patternFill patternType="solid">
        <fgColor rgb="FFC0B302"/>
        <bgColor rgb="FFC0B302"/>
      </patternFill>
    </fill>
    <fill>
      <patternFill patternType="solid">
        <fgColor rgb="FFA11A1A"/>
        <bgColor rgb="FFA11A1A"/>
      </patternFill>
    </fill>
    <fill>
      <patternFill patternType="solid">
        <fgColor rgb="FF960000"/>
        <bgColor rgb="FF960000"/>
      </patternFill>
    </fill>
    <fill>
      <patternFill patternType="solid">
        <fgColor rgb="FF00144F"/>
        <bgColor rgb="FF00144F"/>
      </patternFill>
    </fill>
    <fill>
      <patternFill patternType="solid">
        <fgColor rgb="FFCF4A40"/>
        <bgColor rgb="FFCF4A40"/>
      </patternFill>
    </fill>
    <fill>
      <patternFill patternType="solid">
        <fgColor rgb="FF394361"/>
        <bgColor rgb="FF394361"/>
      </patternFill>
    </fill>
    <fill>
      <patternFill patternType="solid">
        <fgColor rgb="FFBFA476"/>
        <bgColor rgb="FFBFA476"/>
      </patternFill>
    </fill>
    <fill>
      <patternFill patternType="solid">
        <fgColor rgb="FFD30125"/>
        <bgColor rgb="FFD30125"/>
      </patternFill>
    </fill>
    <fill>
      <patternFill patternType="solid">
        <fgColor rgb="FF002C4C"/>
        <bgColor rgb="FF002C4C"/>
      </patternFill>
    </fill>
    <fill>
      <patternFill patternType="solid">
        <fgColor rgb="FFD24840"/>
        <bgColor rgb="FFD24840"/>
      </patternFill>
    </fill>
    <fill>
      <patternFill patternType="solid">
        <fgColor rgb="FFE01D14"/>
        <bgColor rgb="FFE01D14"/>
      </patternFill>
    </fill>
    <fill>
      <patternFill patternType="solid">
        <fgColor rgb="FF24206A"/>
        <bgColor rgb="FF24206A"/>
      </patternFill>
    </fill>
    <fill>
      <patternFill patternType="solid">
        <fgColor rgb="FFD59F43"/>
        <bgColor rgb="FFD59F43"/>
      </patternFill>
    </fill>
    <fill>
      <patternFill patternType="solid">
        <fgColor rgb="FFDB0014"/>
        <bgColor rgb="FFDB0014"/>
      </patternFill>
    </fill>
    <fill>
      <patternFill patternType="solid">
        <fgColor rgb="FF0698D7"/>
        <bgColor rgb="FF0698D7"/>
      </patternFill>
    </fill>
    <fill>
      <patternFill patternType="solid">
        <fgColor rgb="FFC2A43F"/>
        <bgColor rgb="FFC2A43F"/>
      </patternFill>
    </fill>
    <fill>
      <patternFill patternType="solid">
        <fgColor rgb="FFDD111B"/>
        <bgColor rgb="FFDD111B"/>
      </patternFill>
    </fill>
    <fill>
      <patternFill patternType="solid">
        <fgColor rgb="FF04380F"/>
        <bgColor rgb="FF04380F"/>
      </patternFill>
    </fill>
    <fill>
      <patternFill patternType="solid">
        <fgColor rgb="FFD97041"/>
        <bgColor rgb="FFD97041"/>
      </patternFill>
    </fill>
    <fill>
      <patternFill patternType="solid">
        <fgColor rgb="FF304375"/>
        <bgColor rgb="FF304375"/>
      </patternFill>
    </fill>
    <fill>
      <patternFill patternType="solid">
        <fgColor rgb="FF169036"/>
        <bgColor rgb="FF169036"/>
      </patternFill>
    </fill>
    <fill>
      <patternFill patternType="solid">
        <fgColor rgb="FFFFD702"/>
        <bgColor rgb="FFFFD702"/>
      </patternFill>
    </fill>
    <fill>
      <patternFill patternType="solid">
        <fgColor rgb="FFE32013"/>
        <bgColor rgb="FFE32013"/>
      </patternFill>
    </fill>
    <fill>
      <patternFill patternType="solid">
        <fgColor rgb="FFE30209"/>
        <bgColor rgb="FFE30209"/>
      </patternFill>
    </fill>
    <fill>
      <patternFill patternType="solid">
        <fgColor rgb="FF003E70"/>
        <bgColor rgb="FF003E70"/>
      </patternFill>
    </fill>
    <fill>
      <patternFill patternType="solid">
        <fgColor rgb="FFB31309"/>
        <bgColor rgb="FFB31309"/>
      </patternFill>
    </fill>
    <fill>
      <patternFill patternType="solid">
        <fgColor rgb="FF2A6702"/>
        <bgColor rgb="FF2A6702"/>
      </patternFill>
    </fill>
    <fill>
      <patternFill patternType="solid">
        <fgColor rgb="FFE12F21"/>
        <bgColor rgb="FFE12F21"/>
      </patternFill>
    </fill>
    <fill>
      <patternFill patternType="solid">
        <fgColor rgb="FF006A32"/>
        <bgColor rgb="FF006A32"/>
      </patternFill>
    </fill>
    <fill>
      <patternFill patternType="solid">
        <fgColor rgb="FF049FE3"/>
        <bgColor rgb="FF049FE3"/>
      </patternFill>
    </fill>
    <fill>
      <patternFill patternType="solid">
        <fgColor rgb="FF004697"/>
        <bgColor rgb="FF004697"/>
      </patternFill>
    </fill>
    <fill>
      <patternFill patternType="solid">
        <fgColor rgb="FFDC2A31"/>
        <bgColor rgb="FFDC2A31"/>
      </patternFill>
    </fill>
    <fill>
      <patternFill patternType="solid">
        <fgColor rgb="FFEFC885"/>
        <bgColor rgb="FFEFC885"/>
      </patternFill>
    </fill>
    <fill>
      <patternFill patternType="solid">
        <fgColor rgb="FF55426E"/>
        <bgColor rgb="FF55426E"/>
      </patternFill>
    </fill>
    <fill>
      <patternFill patternType="solid">
        <fgColor rgb="FFE31F43"/>
        <bgColor rgb="FFE31F43"/>
      </patternFill>
    </fill>
    <fill>
      <patternFill patternType="solid">
        <fgColor rgb="FF0071BD"/>
        <bgColor rgb="FF0071BD"/>
      </patternFill>
    </fill>
    <fill>
      <patternFill patternType="solid">
        <fgColor rgb="FFA11B26"/>
        <bgColor rgb="FFA11B26"/>
      </patternFill>
    </fill>
    <fill>
      <patternFill patternType="solid">
        <fgColor rgb="FF1A2F47"/>
        <bgColor rgb="FF1A2F47"/>
      </patternFill>
    </fill>
    <fill>
      <patternFill patternType="solid">
        <fgColor rgb="FFAF0F28"/>
        <bgColor rgb="FFAF0F28"/>
      </patternFill>
    </fill>
    <fill>
      <patternFill patternType="solid">
        <fgColor rgb="FF082142"/>
        <bgColor rgb="FF082142"/>
      </patternFill>
    </fill>
    <fill>
      <patternFill patternType="solid">
        <fgColor rgb="FFFFDE14"/>
        <bgColor rgb="FFFFDE14"/>
      </patternFill>
    </fill>
    <fill>
      <patternFill patternType="solid">
        <fgColor rgb="FF1D3B94"/>
        <bgColor rgb="FF1D3B94"/>
      </patternFill>
    </fill>
    <fill>
      <patternFill patternType="solid">
        <fgColor rgb="FF00569B"/>
        <bgColor rgb="FF00569B"/>
      </patternFill>
    </fill>
    <fill>
      <patternFill patternType="solid">
        <fgColor rgb="FF6635A8"/>
        <bgColor rgb="FF6635A8"/>
      </patternFill>
    </fill>
    <fill>
      <patternFill patternType="solid">
        <fgColor rgb="FF400292"/>
        <bgColor rgb="FF400292"/>
      </patternFill>
    </fill>
    <fill>
      <patternFill patternType="solid">
        <fgColor rgb="FFCF0001"/>
        <bgColor rgb="FFCF0001"/>
      </patternFill>
    </fill>
    <fill>
      <patternFill patternType="solid">
        <fgColor rgb="FF014094"/>
        <bgColor rgb="FF014094"/>
      </patternFill>
    </fill>
    <fill>
      <patternFill patternType="solid">
        <fgColor rgb="FF9E0027"/>
        <bgColor rgb="FF9E0027"/>
      </patternFill>
    </fill>
    <fill>
      <patternFill patternType="solid">
        <fgColor rgb="FF001E49"/>
        <bgColor rgb="FF001E49"/>
      </patternFill>
    </fill>
    <fill>
      <patternFill patternType="solid">
        <fgColor rgb="FF0A65AC"/>
        <bgColor rgb="FF0A65AC"/>
      </patternFill>
    </fill>
    <fill>
      <patternFill patternType="solid">
        <fgColor rgb="FFA39360"/>
        <bgColor rgb="FFA39360"/>
      </patternFill>
    </fill>
    <fill>
      <patternFill patternType="solid">
        <fgColor rgb="FFFEBE24"/>
        <bgColor rgb="FFFEBE24"/>
      </patternFill>
    </fill>
    <fill>
      <patternFill patternType="solid">
        <fgColor rgb="FF7FD4F4"/>
        <bgColor rgb="FF7FD4F4"/>
      </patternFill>
    </fill>
    <fill>
      <patternFill patternType="solid">
        <fgColor rgb="FF00336E"/>
        <bgColor rgb="FF00336E"/>
      </patternFill>
    </fill>
    <fill>
      <patternFill patternType="solid">
        <fgColor rgb="FFDAA626"/>
        <bgColor rgb="FFDAA626"/>
      </patternFill>
    </fill>
    <fill>
      <patternFill patternType="solid">
        <fgColor rgb="FFFA0004"/>
        <bgColor rgb="FFFA0004"/>
      </patternFill>
    </fill>
    <fill>
      <patternFill patternType="solid">
        <fgColor rgb="FF0CA1D7"/>
        <bgColor rgb="FF0CA1D7"/>
      </patternFill>
    </fill>
    <fill>
      <patternFill patternType="solid">
        <fgColor rgb="FF003982"/>
        <bgColor rgb="FF003982"/>
      </patternFill>
    </fill>
    <fill>
      <patternFill patternType="solid">
        <fgColor rgb="FFFFD300"/>
        <bgColor rgb="FFFFD300"/>
      </patternFill>
    </fill>
    <fill>
      <patternFill patternType="solid">
        <fgColor rgb="FF00328E"/>
        <bgColor rgb="FF00328E"/>
      </patternFill>
    </fill>
    <fill>
      <patternFill patternType="solid">
        <fgColor rgb="FFFABB01"/>
        <bgColor rgb="FFFABB01"/>
      </patternFill>
    </fill>
    <fill>
      <patternFill patternType="solid">
        <fgColor rgb="FF980327"/>
        <bgColor rgb="FF980327"/>
      </patternFill>
    </fill>
    <fill>
      <patternFill patternType="solid">
        <fgColor rgb="FFBDB9B8"/>
        <bgColor rgb="FFBDB9B8"/>
      </patternFill>
    </fill>
    <fill>
      <patternFill patternType="solid">
        <fgColor rgb="FF0079BC"/>
        <bgColor rgb="FF0079BC"/>
      </patternFill>
    </fill>
    <fill>
      <patternFill patternType="solid">
        <fgColor rgb="FFDD3214"/>
        <bgColor rgb="FFDD3214"/>
      </patternFill>
    </fill>
    <fill>
      <patternFill patternType="solid">
        <fgColor rgb="FF32B55B"/>
        <bgColor rgb="FF32B55B"/>
      </patternFill>
    </fill>
    <fill>
      <patternFill patternType="solid">
        <fgColor rgb="FF02A4DE"/>
        <bgColor rgb="FF02A4DE"/>
      </patternFill>
    </fill>
    <fill>
      <patternFill patternType="solid">
        <fgColor rgb="FFCAAE76"/>
        <bgColor rgb="FFCAAE76"/>
      </patternFill>
    </fill>
    <fill>
      <patternFill patternType="solid">
        <fgColor rgb="FFFF5F00"/>
        <bgColor rgb="FFFF5F00"/>
      </patternFill>
    </fill>
    <fill>
      <patternFill patternType="solid">
        <fgColor rgb="FF943029"/>
        <bgColor rgb="FF943029"/>
      </patternFill>
    </fill>
    <fill>
      <patternFill patternType="solid">
        <fgColor rgb="FF881911"/>
        <bgColor rgb="FF881911"/>
      </patternFill>
    </fill>
    <fill>
      <patternFill patternType="solid">
        <fgColor rgb="FFEBB30F"/>
        <bgColor rgb="FFEBB30F"/>
      </patternFill>
    </fill>
    <fill>
      <patternFill patternType="solid">
        <fgColor rgb="FF9C7F52"/>
        <bgColor rgb="FF9C7F52"/>
      </patternFill>
    </fill>
    <fill>
      <patternFill patternType="solid">
        <fgColor rgb="FFDBAA32"/>
        <bgColor rgb="FFDBAA32"/>
      </patternFill>
    </fill>
    <fill>
      <patternFill patternType="solid">
        <fgColor rgb="FFF4CCCC"/>
        <bgColor rgb="FFF4CCCC"/>
      </patternFill>
    </fill>
    <fill>
      <patternFill patternType="solid">
        <fgColor rgb="FFCC1F11"/>
        <bgColor rgb="FFCC1F11"/>
      </patternFill>
    </fill>
    <fill>
      <patternFill patternType="solid">
        <fgColor rgb="FF007534"/>
        <bgColor rgb="FF007534"/>
      </patternFill>
    </fill>
    <fill>
      <patternFill patternType="solid">
        <fgColor rgb="FF1A6E46"/>
        <bgColor rgb="FF1A6E46"/>
      </patternFill>
    </fill>
    <fill>
      <patternFill patternType="solid">
        <fgColor rgb="FF005E31"/>
        <bgColor rgb="FF005E31"/>
      </patternFill>
    </fill>
    <fill>
      <patternFill patternType="solid">
        <fgColor rgb="FFC91131"/>
        <bgColor rgb="FFC91131"/>
      </patternFill>
    </fill>
    <fill>
      <patternFill patternType="solid">
        <fgColor rgb="FFBE081B"/>
        <bgColor rgb="FFBE081B"/>
      </patternFill>
    </fill>
    <fill>
      <patternFill patternType="solid">
        <fgColor rgb="FF040066"/>
        <bgColor rgb="FF040066"/>
      </patternFill>
    </fill>
    <fill>
      <patternFill patternType="solid">
        <fgColor rgb="FFC5082D"/>
        <bgColor rgb="FFC5082D"/>
      </patternFill>
    </fill>
    <fill>
      <patternFill patternType="solid">
        <fgColor rgb="FFF6C504"/>
        <bgColor rgb="FFF6C504"/>
      </patternFill>
    </fill>
    <fill>
      <patternFill patternType="solid">
        <fgColor rgb="FF03CCFF"/>
        <bgColor rgb="FF03CCFF"/>
      </patternFill>
    </fill>
    <fill>
      <patternFill patternType="solid">
        <fgColor rgb="FFC71025"/>
        <bgColor rgb="FFC71025"/>
      </patternFill>
    </fill>
    <fill>
      <patternFill patternType="solid">
        <fgColor rgb="FF046DBF"/>
        <bgColor rgb="FF046DBF"/>
      </patternFill>
    </fill>
    <fill>
      <patternFill patternType="solid">
        <fgColor rgb="FFF3C918"/>
        <bgColor rgb="FFF3C918"/>
      </patternFill>
    </fill>
    <fill>
      <patternFill patternType="solid">
        <fgColor rgb="FF3D8BD6"/>
        <bgColor rgb="FF3D8BD6"/>
      </patternFill>
    </fill>
    <fill>
      <patternFill patternType="solid">
        <fgColor rgb="FFF7C903"/>
        <bgColor rgb="FFF7C903"/>
      </patternFill>
    </fill>
    <fill>
      <patternFill patternType="solid">
        <fgColor rgb="FF05A6C2"/>
        <bgColor rgb="FF05A6C2"/>
      </patternFill>
    </fill>
    <fill>
      <patternFill patternType="solid">
        <fgColor rgb="FFF2D93F"/>
        <bgColor rgb="FFF2D93F"/>
      </patternFill>
    </fill>
    <fill>
      <patternFill patternType="solid">
        <fgColor rgb="FFEC293E"/>
        <bgColor rgb="FFEC293E"/>
      </patternFill>
    </fill>
    <fill>
      <patternFill patternType="solid">
        <fgColor rgb="FF02664B"/>
        <bgColor rgb="FF02664B"/>
      </patternFill>
    </fill>
    <fill>
      <patternFill patternType="solid">
        <fgColor rgb="FFF6C126"/>
        <bgColor rgb="FFF6C126"/>
      </patternFill>
    </fill>
    <fill>
      <patternFill patternType="solid">
        <fgColor rgb="FF00247A"/>
        <bgColor rgb="FF00247A"/>
      </patternFill>
    </fill>
    <fill>
      <patternFill patternType="solid">
        <fgColor rgb="FF003D82"/>
        <bgColor rgb="FF003D82"/>
      </patternFill>
    </fill>
    <fill>
      <patternFill patternType="solid">
        <fgColor rgb="FF00824E"/>
        <bgColor rgb="FF00824E"/>
      </patternFill>
    </fill>
    <fill>
      <patternFill patternType="solid">
        <fgColor rgb="FFE00F2B"/>
        <bgColor rgb="FFE00F2B"/>
      </patternFill>
    </fill>
    <fill>
      <patternFill patternType="solid">
        <fgColor rgb="FFC81429"/>
        <bgColor rgb="FFC81429"/>
      </patternFill>
    </fill>
    <fill>
      <patternFill patternType="solid">
        <fgColor rgb="FF002278"/>
        <bgColor rgb="FF002278"/>
      </patternFill>
    </fill>
    <fill>
      <patternFill patternType="solid">
        <fgColor rgb="FFF74A13"/>
        <bgColor rgb="FFF74A13"/>
      </patternFill>
    </fill>
    <fill>
      <patternFill patternType="solid">
        <fgColor rgb="FFF6CD20"/>
        <bgColor rgb="FFF6CD20"/>
      </patternFill>
    </fill>
    <fill>
      <patternFill patternType="solid">
        <fgColor rgb="FFE6C812"/>
        <bgColor rgb="FFE6C812"/>
      </patternFill>
    </fill>
    <fill>
      <patternFill patternType="solid">
        <fgColor rgb="FF002883"/>
        <bgColor rgb="FF002883"/>
      </patternFill>
    </fill>
    <fill>
      <patternFill patternType="solid">
        <fgColor rgb="FFD5151C"/>
        <bgColor rgb="FFD5151C"/>
      </patternFill>
    </fill>
    <fill>
      <patternFill patternType="solid">
        <fgColor rgb="FF70A4D4"/>
        <bgColor rgb="FF70A4D4"/>
      </patternFill>
    </fill>
    <fill>
      <patternFill patternType="solid">
        <fgColor rgb="FFEED819"/>
        <bgColor rgb="FFEED819"/>
      </patternFill>
    </fill>
    <fill>
      <patternFill patternType="solid">
        <fgColor rgb="FFC81225"/>
        <bgColor rgb="FFC81225"/>
      </patternFill>
    </fill>
    <fill>
      <patternFill patternType="solid">
        <fgColor rgb="FFE7292B"/>
        <bgColor rgb="FFE7292B"/>
      </patternFill>
    </fill>
    <fill>
      <patternFill patternType="solid">
        <fgColor rgb="FF059946"/>
        <bgColor rgb="FF059946"/>
      </patternFill>
    </fill>
    <fill>
      <patternFill patternType="solid">
        <fgColor rgb="FF1DAE39"/>
        <bgColor rgb="FF1DAE39"/>
      </patternFill>
    </fill>
    <fill>
      <patternFill patternType="solid">
        <fgColor rgb="FFD90123"/>
        <bgColor rgb="FFD90123"/>
      </patternFill>
    </fill>
    <fill>
      <patternFill patternType="solid">
        <fgColor rgb="FF032B9C"/>
        <bgColor rgb="FF032B9C"/>
      </patternFill>
    </fill>
    <fill>
      <patternFill patternType="solid">
        <fgColor rgb="FF1A499F"/>
        <bgColor rgb="FF1A499F"/>
      </patternFill>
    </fill>
    <fill>
      <patternFill patternType="solid">
        <fgColor rgb="FFD01A22"/>
        <bgColor rgb="FFD01A22"/>
      </patternFill>
    </fill>
    <fill>
      <patternFill patternType="solid">
        <fgColor rgb="FFF6C800"/>
        <bgColor rgb="FFF6C800"/>
      </patternFill>
    </fill>
    <fill>
      <patternFill patternType="solid">
        <fgColor rgb="FF002E7D"/>
        <bgColor rgb="FF002E7D"/>
      </patternFill>
    </fill>
    <fill>
      <patternFill patternType="solid">
        <fgColor rgb="FF279126"/>
        <bgColor rgb="FF279126"/>
      </patternFill>
    </fill>
    <fill>
      <patternFill patternType="solid">
        <fgColor rgb="FFD7270F"/>
        <bgColor rgb="FFD7270F"/>
      </patternFill>
    </fill>
    <fill>
      <patternFill patternType="solid">
        <fgColor rgb="FFF0D106"/>
        <bgColor rgb="FFF0D106"/>
      </patternFill>
    </fill>
    <fill>
      <patternFill patternType="solid">
        <fgColor rgb="FF3A8932"/>
        <bgColor rgb="FF3A8932"/>
      </patternFill>
    </fill>
    <fill>
      <patternFill patternType="solid">
        <fgColor rgb="FFF6C01F"/>
        <bgColor rgb="FFF6C01F"/>
      </patternFill>
    </fill>
    <fill>
      <patternFill patternType="solid">
        <fgColor rgb="FF018F41"/>
        <bgColor rgb="FF018F41"/>
      </patternFill>
    </fill>
    <fill>
      <patternFill patternType="solid">
        <fgColor rgb="FFF2D748"/>
        <bgColor rgb="FFF2D748"/>
      </patternFill>
    </fill>
    <fill>
      <patternFill patternType="solid">
        <fgColor rgb="FFD5231F"/>
        <bgColor rgb="FFD5231F"/>
      </patternFill>
    </fill>
    <fill>
      <patternFill patternType="solid">
        <fgColor rgb="FFF0E00F"/>
        <bgColor rgb="FFF0E00F"/>
      </patternFill>
    </fill>
    <fill>
      <patternFill patternType="solid">
        <fgColor rgb="FF002A7A"/>
        <bgColor rgb="FF002A7A"/>
      </patternFill>
    </fill>
    <fill>
      <patternFill patternType="solid">
        <fgColor rgb="FF03683D"/>
        <bgColor rgb="FF03683D"/>
      </patternFill>
    </fill>
    <fill>
      <patternFill patternType="solid">
        <fgColor rgb="FFCD1B2E"/>
        <bgColor rgb="FFCD1B2E"/>
      </patternFill>
    </fill>
    <fill>
      <patternFill patternType="solid">
        <fgColor rgb="FF012B5E"/>
        <bgColor rgb="FF012B5E"/>
      </patternFill>
    </fill>
    <fill>
      <patternFill patternType="solid">
        <fgColor rgb="FF017AF7"/>
        <bgColor rgb="FF017AF7"/>
      </patternFill>
    </fill>
    <fill>
      <patternFill patternType="solid">
        <fgColor rgb="FFEFCF18"/>
        <bgColor rgb="FFEFCF18"/>
      </patternFill>
    </fill>
    <fill>
      <patternFill patternType="solid">
        <fgColor rgb="FFC71021"/>
        <bgColor rgb="FFC71021"/>
      </patternFill>
    </fill>
    <fill>
      <patternFill patternType="solid">
        <fgColor rgb="FF046EC8"/>
        <bgColor rgb="FF046EC8"/>
      </patternFill>
    </fill>
    <fill>
      <patternFill patternType="solid">
        <fgColor rgb="FF3B9402"/>
        <bgColor rgb="FF3B9402"/>
      </patternFill>
    </fill>
    <fill>
      <patternFill patternType="solid">
        <fgColor rgb="FFDA1F17"/>
        <bgColor rgb="FFDA1F17"/>
      </patternFill>
    </fill>
    <fill>
      <patternFill patternType="solid">
        <fgColor rgb="FF08842E"/>
        <bgColor rgb="FF08842E"/>
      </patternFill>
    </fill>
    <fill>
      <patternFill patternType="solid">
        <fgColor rgb="FFF3D60E"/>
        <bgColor rgb="FFF3D60E"/>
      </patternFill>
    </fill>
    <fill>
      <patternFill patternType="solid">
        <fgColor rgb="FFD3121A"/>
        <bgColor rgb="FFD3121A"/>
      </patternFill>
    </fill>
    <fill>
      <patternFill patternType="solid">
        <fgColor rgb="FF64B9DD"/>
        <bgColor rgb="FF64B9DD"/>
      </patternFill>
    </fill>
    <fill>
      <patternFill patternType="solid">
        <fgColor rgb="FF002764"/>
        <bgColor rgb="FF002764"/>
      </patternFill>
    </fill>
    <fill>
      <patternFill patternType="solid">
        <fgColor rgb="FF00985C"/>
        <bgColor rgb="FF00985C"/>
      </patternFill>
    </fill>
    <fill>
      <patternFill patternType="solid">
        <fgColor rgb="FF3870BD"/>
        <bgColor rgb="FF3870BD"/>
      </patternFill>
    </fill>
    <fill>
      <patternFill patternType="solid">
        <fgColor rgb="FF0B1B87"/>
        <bgColor rgb="FF0B1B87"/>
      </patternFill>
    </fill>
    <fill>
      <patternFill patternType="solid">
        <fgColor rgb="FF397325"/>
        <bgColor rgb="FF397325"/>
      </patternFill>
    </fill>
    <fill>
      <patternFill patternType="solid">
        <fgColor rgb="FF01765B"/>
        <bgColor rgb="FF01765B"/>
      </patternFill>
    </fill>
    <fill>
      <patternFill patternType="solid">
        <fgColor rgb="FF002384"/>
        <bgColor rgb="FF002384"/>
      </patternFill>
    </fill>
    <fill>
      <patternFill patternType="solid">
        <fgColor rgb="FF1A3E84"/>
        <bgColor rgb="FF1A3E84"/>
      </patternFill>
    </fill>
    <fill>
      <patternFill patternType="solid">
        <fgColor rgb="FF002876"/>
        <bgColor rgb="FF002876"/>
      </patternFill>
    </fill>
    <fill>
      <patternFill patternType="solid">
        <fgColor rgb="FFBF1E37"/>
        <bgColor rgb="FFBF1E37"/>
      </patternFill>
    </fill>
    <fill>
      <patternFill patternType="solid">
        <fgColor rgb="FFC31024"/>
        <bgColor rgb="FFC31024"/>
      </patternFill>
    </fill>
    <fill>
      <patternFill patternType="solid">
        <fgColor rgb="FFF69432"/>
        <bgColor rgb="FFF69432"/>
      </patternFill>
    </fill>
    <fill>
      <patternFill patternType="solid">
        <fgColor rgb="FF138309"/>
        <bgColor rgb="FF138309"/>
      </patternFill>
    </fill>
    <fill>
      <patternFill patternType="solid">
        <fgColor rgb="FFF70100"/>
        <bgColor rgb="FFF70100"/>
      </patternFill>
    </fill>
    <fill>
      <patternFill patternType="solid">
        <fgColor rgb="FF249A3E"/>
        <bgColor rgb="FF249A3E"/>
      </patternFill>
    </fill>
    <fill>
      <patternFill patternType="solid">
        <fgColor rgb="FFD30201"/>
        <bgColor rgb="FFD30201"/>
      </patternFill>
    </fill>
    <fill>
      <patternFill patternType="solid">
        <fgColor rgb="FF00763A"/>
        <bgColor rgb="FF00763A"/>
      </patternFill>
    </fill>
    <fill>
      <patternFill patternType="solid">
        <fgColor rgb="FFEB8738"/>
        <bgColor rgb="FFEB8738"/>
      </patternFill>
    </fill>
    <fill>
      <patternFill patternType="solid">
        <fgColor rgb="FF31980D"/>
        <bgColor rgb="FF31980D"/>
      </patternFill>
    </fill>
    <fill>
      <patternFill patternType="solid">
        <fgColor rgb="FFB6012B"/>
        <bgColor rgb="FFB6012B"/>
      </patternFill>
    </fill>
    <fill>
      <patternFill patternType="solid">
        <fgColor rgb="FFB50000"/>
        <bgColor rgb="FFB50000"/>
      </patternFill>
    </fill>
    <fill>
      <patternFill patternType="solid">
        <fgColor rgb="FF026300"/>
        <bgColor rgb="FF026300"/>
      </patternFill>
    </fill>
    <fill>
      <patternFill patternType="solid">
        <fgColor rgb="FFF6E700"/>
        <bgColor rgb="FFF6E700"/>
      </patternFill>
    </fill>
    <fill>
      <patternFill patternType="solid">
        <fgColor rgb="FF00A14E"/>
        <bgColor rgb="FF00A14E"/>
      </patternFill>
    </fill>
    <fill>
      <patternFill patternType="solid">
        <fgColor rgb="FFB72922"/>
        <bgColor rgb="FFB72922"/>
      </patternFill>
    </fill>
    <fill>
      <patternFill patternType="solid">
        <fgColor rgb="FF011E9A"/>
        <bgColor rgb="FF011E9A"/>
      </patternFill>
    </fill>
    <fill>
      <patternFill patternType="solid">
        <fgColor rgb="FFB80B2D"/>
        <bgColor rgb="FFB80B2D"/>
      </patternFill>
    </fill>
    <fill>
      <patternFill patternType="solid">
        <fgColor rgb="FFDF0312"/>
        <bgColor rgb="FFDF0312"/>
      </patternFill>
    </fill>
    <fill>
      <patternFill patternType="solid">
        <fgColor rgb="FF229942"/>
        <bgColor rgb="FF229942"/>
      </patternFill>
    </fill>
    <fill>
      <patternFill patternType="solid">
        <fgColor rgb="FF01745A"/>
        <bgColor rgb="FF01745A"/>
      </patternFill>
    </fill>
    <fill>
      <patternFill patternType="solid">
        <fgColor rgb="FFF2C918"/>
        <bgColor rgb="FFF2C918"/>
      </patternFill>
    </fill>
    <fill>
      <patternFill patternType="solid">
        <fgColor rgb="FFF43B30"/>
        <bgColor rgb="FFF43B30"/>
      </patternFill>
    </fill>
    <fill>
      <patternFill patternType="solid">
        <fgColor rgb="FF007939"/>
        <bgColor rgb="FF007939"/>
      </patternFill>
    </fill>
    <fill>
      <patternFill patternType="solid">
        <fgColor rgb="FF319833"/>
        <bgColor rgb="FF319833"/>
      </patternFill>
    </fill>
    <fill>
      <patternFill patternType="solid">
        <fgColor rgb="FFF6C602"/>
        <bgColor rgb="FFF6C602"/>
      </patternFill>
    </fill>
    <fill>
      <patternFill patternType="solid">
        <fgColor rgb="FFC50000"/>
        <bgColor rgb="FFC50000"/>
      </patternFill>
    </fill>
    <fill>
      <patternFill patternType="solid">
        <fgColor rgb="FF040062"/>
        <bgColor rgb="FF040062"/>
      </patternFill>
    </fill>
    <fill>
      <patternFill patternType="solid">
        <fgColor rgb="FFCB1031"/>
        <bgColor rgb="FFCB1031"/>
      </patternFill>
    </fill>
    <fill>
      <patternFill patternType="solid">
        <fgColor rgb="FF15AE39"/>
        <bgColor rgb="FF15AE39"/>
      </patternFill>
    </fill>
    <fill>
      <patternFill patternType="solid">
        <fgColor rgb="FF365295"/>
        <bgColor rgb="FF365295"/>
      </patternFill>
    </fill>
    <fill>
      <patternFill patternType="solid">
        <fgColor rgb="FF203F89"/>
        <bgColor rgb="FF203F89"/>
      </patternFill>
    </fill>
    <fill>
      <patternFill patternType="solid">
        <fgColor rgb="FF03A459"/>
        <bgColor rgb="FF03A459"/>
      </patternFill>
    </fill>
    <fill>
      <patternFill patternType="solid">
        <fgColor rgb="FFF7CF04"/>
        <bgColor rgb="FFF7CF04"/>
      </patternFill>
    </fill>
    <fill>
      <patternFill patternType="solid">
        <fgColor rgb="FFC91A1E"/>
        <bgColor rgb="FFC91A1E"/>
      </patternFill>
    </fill>
    <fill>
      <patternFill patternType="solid">
        <fgColor rgb="FFE3260D"/>
        <bgColor rgb="FFE3260D"/>
      </patternFill>
    </fill>
    <fill>
      <patternFill patternType="solid">
        <fgColor rgb="FF2C3155"/>
        <bgColor rgb="FF2C3155"/>
      </patternFill>
    </fill>
    <fill>
      <patternFill patternType="solid">
        <fgColor rgb="FFEFB017"/>
        <bgColor rgb="FFEFB017"/>
      </patternFill>
    </fill>
    <fill>
      <patternFill patternType="solid">
        <fgColor rgb="FFBA252B"/>
        <bgColor rgb="FFBA252B"/>
      </patternFill>
    </fill>
    <fill>
      <patternFill patternType="solid">
        <fgColor rgb="FF026D65"/>
        <bgColor rgb="FF026D65"/>
      </patternFill>
    </fill>
    <fill>
      <patternFill patternType="solid">
        <fgColor rgb="FFBE102E"/>
        <bgColor rgb="FFBE102E"/>
      </patternFill>
    </fill>
    <fill>
      <patternFill patternType="solid">
        <fgColor rgb="FFF3DA00"/>
        <bgColor rgb="FFF3DA00"/>
      </patternFill>
    </fill>
    <fill>
      <patternFill patternType="solid">
        <fgColor rgb="FFF5C500"/>
        <bgColor rgb="FFF5C500"/>
      </patternFill>
    </fill>
    <fill>
      <patternFill patternType="solid">
        <fgColor rgb="FF31AC31"/>
        <bgColor rgb="FF31AC31"/>
      </patternFill>
    </fill>
    <fill>
      <patternFill patternType="solid">
        <fgColor rgb="FFE22737"/>
        <bgColor rgb="FFE22737"/>
      </patternFill>
    </fill>
    <fill>
      <patternFill patternType="solid">
        <fgColor rgb="FF009041"/>
        <bgColor rgb="FF009041"/>
      </patternFill>
    </fill>
    <fill>
      <patternFill patternType="solid">
        <fgColor rgb="FFCB0F31"/>
        <bgColor rgb="FFCB0F31"/>
      </patternFill>
    </fill>
    <fill>
      <patternFill patternType="solid">
        <fgColor rgb="FF01317A"/>
        <bgColor rgb="FF01317A"/>
      </patternFill>
    </fill>
    <fill>
      <patternFill patternType="solid">
        <fgColor rgb="FFD5123A"/>
        <bgColor rgb="FFD5123A"/>
      </patternFill>
    </fill>
    <fill>
      <patternFill patternType="solid">
        <fgColor rgb="FF00368F"/>
        <bgColor rgb="FF00368F"/>
      </patternFill>
    </fill>
    <fill>
      <patternFill patternType="solid">
        <fgColor rgb="FFE53F33"/>
        <bgColor rgb="FFE53F33"/>
      </patternFill>
    </fill>
    <fill>
      <patternFill patternType="solid">
        <fgColor rgb="FF0033A7"/>
        <bgColor rgb="FF0033A7"/>
      </patternFill>
    </fill>
    <fill>
      <patternFill patternType="solid">
        <fgColor rgb="FFD94F06"/>
        <bgColor rgb="FFD94F06"/>
      </patternFill>
    </fill>
    <fill>
      <patternFill patternType="solid">
        <fgColor rgb="FF05AA29"/>
        <bgColor rgb="FF05AA29"/>
      </patternFill>
    </fill>
    <fill>
      <patternFill patternType="solid">
        <fgColor rgb="FFE51B25"/>
        <bgColor rgb="FFE51B25"/>
      </patternFill>
    </fill>
    <fill>
      <patternFill patternType="solid">
        <fgColor rgb="FF024B9D"/>
        <bgColor rgb="FF024B9D"/>
      </patternFill>
    </fill>
    <fill>
      <patternFill patternType="solid">
        <fgColor rgb="FFD4131B"/>
        <bgColor rgb="FFD4131B"/>
      </patternFill>
    </fill>
    <fill>
      <patternFill patternType="solid">
        <fgColor rgb="FF007B00"/>
        <bgColor rgb="FF007B00"/>
      </patternFill>
    </fill>
    <fill>
      <patternFill patternType="solid">
        <fgColor rgb="FF356549"/>
        <bgColor rgb="FF356549"/>
      </patternFill>
    </fill>
    <fill>
      <patternFill patternType="solid">
        <fgColor rgb="FF023E1B"/>
        <bgColor rgb="FF023E1B"/>
      </patternFill>
    </fill>
    <fill>
      <patternFill patternType="solid">
        <fgColor rgb="FF01753B"/>
        <bgColor rgb="FF01753B"/>
      </patternFill>
    </fill>
    <fill>
      <patternFill patternType="solid">
        <fgColor rgb="FFC71225"/>
        <bgColor rgb="FFC71225"/>
      </patternFill>
    </fill>
    <fill>
      <patternFill patternType="solid">
        <fgColor rgb="FFF3C919"/>
        <bgColor rgb="FFF3C919"/>
      </patternFill>
    </fill>
    <fill>
      <patternFill patternType="solid">
        <fgColor rgb="FF0035A3"/>
        <bgColor rgb="FF0035A3"/>
      </patternFill>
    </fill>
    <fill>
      <patternFill patternType="solid">
        <fgColor rgb="FF004DE8"/>
        <bgColor rgb="FF004DE8"/>
      </patternFill>
    </fill>
    <fill>
      <patternFill patternType="solid">
        <fgColor rgb="FFE50400"/>
        <bgColor rgb="FFE50400"/>
      </patternFill>
    </fill>
    <fill>
      <patternFill patternType="solid">
        <fgColor rgb="FF94324F"/>
        <bgColor rgb="FF94324F"/>
      </patternFill>
    </fill>
    <fill>
      <patternFill patternType="solid">
        <fgColor rgb="FF881B3B"/>
        <bgColor rgb="FF881B3B"/>
      </patternFill>
    </fill>
    <fill>
      <patternFill patternType="solid">
        <fgColor rgb="FF029CD7"/>
        <bgColor rgb="FF029CD7"/>
      </patternFill>
    </fill>
    <fill>
      <patternFill patternType="solid">
        <fgColor rgb="FFDEB704"/>
        <bgColor rgb="FFDEB704"/>
      </patternFill>
    </fill>
    <fill>
      <patternFill patternType="solid">
        <fgColor rgb="FF1F5C3B"/>
        <bgColor rgb="FF1F5C3B"/>
      </patternFill>
    </fill>
    <fill>
      <patternFill patternType="solid">
        <fgColor rgb="FF039945"/>
        <bgColor rgb="FF039945"/>
      </patternFill>
    </fill>
    <fill>
      <patternFill patternType="solid">
        <fgColor rgb="FF62C6F6"/>
        <bgColor rgb="FF62C6F6"/>
      </patternFill>
    </fill>
    <fill>
      <patternFill patternType="solid">
        <fgColor rgb="FFECCE02"/>
        <bgColor rgb="FFECCE02"/>
      </patternFill>
    </fill>
    <fill>
      <patternFill patternType="solid">
        <fgColor rgb="FFEA0400"/>
        <bgColor rgb="FFEA0400"/>
      </patternFill>
    </fill>
    <fill>
      <patternFill patternType="solid">
        <fgColor rgb="FF03007C"/>
        <bgColor rgb="FF03007C"/>
      </patternFill>
    </fill>
    <fill>
      <patternFill patternType="solid">
        <fgColor rgb="FF002772"/>
        <bgColor rgb="FF002772"/>
      </patternFill>
    </fill>
    <fill>
      <patternFill patternType="solid">
        <fgColor rgb="FF026933"/>
        <bgColor rgb="FF026933"/>
      </patternFill>
    </fill>
    <fill>
      <patternFill patternType="solid">
        <fgColor rgb="FF00803C"/>
        <bgColor rgb="FF00803C"/>
      </patternFill>
    </fill>
    <fill>
      <patternFill patternType="solid">
        <fgColor rgb="FFF4E83F"/>
        <bgColor rgb="FFF4E83F"/>
      </patternFill>
    </fill>
    <fill>
      <patternFill patternType="solid">
        <fgColor rgb="FFDB1921"/>
        <bgColor rgb="FFDB1921"/>
      </patternFill>
    </fill>
    <fill>
      <patternFill patternType="solid">
        <fgColor rgb="FFF3D153"/>
        <bgColor rgb="FFF3D153"/>
      </patternFill>
    </fill>
    <fill>
      <patternFill patternType="solid">
        <fgColor rgb="FFCF2625"/>
        <bgColor rgb="FFCF2625"/>
      </patternFill>
    </fill>
    <fill>
      <patternFill patternType="solid">
        <fgColor rgb="FF006DBF"/>
        <bgColor rgb="FF006DBF"/>
      </patternFill>
    </fill>
    <fill>
      <patternFill patternType="solid">
        <fgColor rgb="FFE52836"/>
        <bgColor rgb="FFE52836"/>
      </patternFill>
    </fill>
    <fill>
      <patternFill patternType="solid">
        <fgColor rgb="FF002983"/>
        <bgColor rgb="FF002983"/>
      </patternFill>
    </fill>
    <fill>
      <patternFill patternType="solid">
        <fgColor rgb="FF004EB3"/>
        <bgColor rgb="FF004EB3"/>
      </patternFill>
    </fill>
    <fill>
      <patternFill patternType="solid">
        <fgColor rgb="FF1F5731"/>
        <bgColor rgb="FF1F5731"/>
      </patternFill>
    </fill>
    <fill>
      <patternFill patternType="solid">
        <fgColor rgb="FFD7352F"/>
        <bgColor rgb="FFD7352F"/>
      </patternFill>
    </fill>
    <fill>
      <patternFill patternType="solid">
        <fgColor rgb="FF00764A"/>
        <bgColor rgb="FF00764A"/>
      </patternFill>
    </fill>
    <fill>
      <patternFill patternType="solid">
        <fgColor rgb="FF002290"/>
        <bgColor rgb="FF002290"/>
      </patternFill>
    </fill>
    <fill>
      <patternFill patternType="solid">
        <fgColor rgb="FFC62C38"/>
        <bgColor rgb="FFC62C38"/>
      </patternFill>
    </fill>
    <fill>
      <patternFill patternType="solid">
        <fgColor rgb="FF004193"/>
        <bgColor rgb="FF004193"/>
      </patternFill>
    </fill>
    <fill>
      <patternFill patternType="solid">
        <fgColor rgb="FFD3111A"/>
        <bgColor rgb="FFD3111A"/>
      </patternFill>
    </fill>
    <fill>
      <patternFill patternType="solid">
        <fgColor rgb="FF09842E"/>
        <bgColor rgb="FF09842E"/>
      </patternFill>
    </fill>
    <fill>
      <patternFill patternType="solid">
        <fgColor rgb="FF0F44AA"/>
        <bgColor rgb="FF0F44AA"/>
      </patternFill>
    </fill>
    <fill>
      <patternFill patternType="solid">
        <fgColor rgb="FFF6B729"/>
        <bgColor rgb="FFF6B729"/>
      </patternFill>
    </fill>
    <fill>
      <patternFill patternType="solid">
        <fgColor rgb="FF891538"/>
        <bgColor rgb="FF891538"/>
      </patternFill>
    </fill>
    <fill>
      <patternFill patternType="solid">
        <fgColor rgb="FFE37000"/>
        <bgColor rgb="FFE37000"/>
      </patternFill>
    </fill>
    <fill>
      <patternFill patternType="solid">
        <fgColor rgb="FF006E26"/>
        <bgColor rgb="FF006E26"/>
      </patternFill>
    </fill>
    <fill>
      <patternFill patternType="solid">
        <fgColor rgb="FFAE0B2B"/>
        <bgColor rgb="FFAE0B2B"/>
      </patternFill>
    </fill>
    <fill>
      <patternFill patternType="solid">
        <fgColor rgb="FFE4C21C"/>
        <bgColor rgb="FFE4C21C"/>
      </patternFill>
    </fill>
    <fill>
      <patternFill patternType="solid">
        <fgColor rgb="FF357A3D"/>
        <bgColor rgb="FF357A3D"/>
      </patternFill>
    </fill>
    <fill>
      <patternFill patternType="solid">
        <fgColor rgb="FF3B5BB2"/>
        <bgColor rgb="FF3B5BB2"/>
      </patternFill>
    </fill>
    <fill>
      <patternFill patternType="solid">
        <fgColor rgb="FFAB0B0B"/>
        <bgColor rgb="FFAB0B0B"/>
      </patternFill>
    </fill>
    <fill>
      <patternFill patternType="solid">
        <fgColor rgb="FFF6D202"/>
        <bgColor rgb="FFF6D202"/>
      </patternFill>
    </fill>
    <fill>
      <patternFill patternType="solid">
        <fgColor rgb="FFF6960F"/>
        <bgColor rgb="FFF6960F"/>
      </patternFill>
    </fill>
    <fill>
      <patternFill patternType="solid">
        <fgColor rgb="FFF60100"/>
        <bgColor rgb="FFF60100"/>
      </patternFill>
    </fill>
    <fill>
      <patternFill patternType="solid">
        <fgColor rgb="FF040091"/>
        <bgColor rgb="FF040091"/>
      </patternFill>
    </fill>
    <fill>
      <patternFill patternType="solid">
        <fgColor rgb="FFC50300"/>
        <bgColor rgb="FFC50300"/>
      </patternFill>
    </fill>
    <fill>
      <patternFill patternType="solid">
        <fgColor rgb="FF016300"/>
        <bgColor rgb="FF016300"/>
      </patternFill>
    </fill>
    <fill>
      <patternFill patternType="solid">
        <fgColor rgb="FFEFBE03"/>
        <bgColor rgb="FFEFBE03"/>
      </patternFill>
    </fill>
    <fill>
      <patternFill patternType="solid">
        <fgColor rgb="FF029ED6"/>
        <bgColor rgb="FF029ED6"/>
      </patternFill>
    </fill>
    <fill>
      <patternFill patternType="solid">
        <fgColor rgb="FFA92F44"/>
        <bgColor rgb="FFA92F44"/>
      </patternFill>
    </fill>
    <fill>
      <patternFill patternType="solid">
        <fgColor rgb="FF9F182F"/>
        <bgColor rgb="FF9F182F"/>
      </patternFill>
    </fill>
    <fill>
      <patternFill patternType="solid">
        <fgColor rgb="FF2B2948"/>
        <bgColor rgb="FF2B2948"/>
      </patternFill>
    </fill>
    <fill>
      <patternFill patternType="solid">
        <fgColor rgb="FF03664B"/>
        <bgColor rgb="FF03664B"/>
      </patternFill>
    </fill>
    <fill>
      <patternFill patternType="solid">
        <fgColor rgb="FFF6C702"/>
        <bgColor rgb="FFF6C702"/>
      </patternFill>
    </fill>
    <fill>
      <patternFill patternType="solid">
        <fgColor rgb="FFBA0200"/>
        <bgColor rgb="FFBA0200"/>
      </patternFill>
    </fill>
    <fill>
      <patternFill patternType="solid">
        <fgColor rgb="FFDF0212"/>
        <bgColor rgb="FFDF0212"/>
      </patternFill>
    </fill>
    <fill>
      <patternFill patternType="solid">
        <fgColor rgb="FF26A963"/>
        <bgColor rgb="FF26A963"/>
      </patternFill>
    </fill>
    <fill>
      <patternFill patternType="solid">
        <fgColor rgb="FFC23542"/>
        <bgColor rgb="FFC23542"/>
      </patternFill>
    </fill>
    <fill>
      <patternFill patternType="solid">
        <fgColor rgb="FF002378"/>
        <bgColor rgb="FF002378"/>
      </patternFill>
    </fill>
    <fill>
      <patternFill patternType="solid">
        <fgColor rgb="FFF3D505"/>
        <bgColor rgb="FFF3D505"/>
      </patternFill>
    </fill>
    <fill>
      <patternFill patternType="solid">
        <fgColor rgb="FFD20300"/>
        <bgColor rgb="FFD20300"/>
      </patternFill>
    </fill>
    <fill>
      <patternFill patternType="solid">
        <fgColor rgb="FFF70000"/>
        <bgColor rgb="FFF70000"/>
      </patternFill>
    </fill>
    <fill>
      <patternFill patternType="solid">
        <fgColor rgb="FF006E2D"/>
        <bgColor rgb="FF006E2D"/>
      </patternFill>
    </fill>
    <fill>
      <patternFill patternType="solid">
        <fgColor rgb="FF0093AF"/>
        <bgColor rgb="FF0093AF"/>
      </patternFill>
    </fill>
    <fill>
      <patternFill patternType="solid">
        <fgColor rgb="FFC90C1F"/>
        <bgColor rgb="FFC90C1F"/>
      </patternFill>
    </fill>
    <fill>
      <patternFill patternType="solid">
        <fgColor rgb="FFF4C713"/>
        <bgColor rgb="FFF4C713"/>
      </patternFill>
    </fill>
    <fill>
      <patternFill patternType="solid">
        <fgColor rgb="FFD2231C"/>
        <bgColor rgb="FFD2231C"/>
      </patternFill>
    </fill>
    <fill>
      <patternFill patternType="solid">
        <fgColor rgb="FFF6F600"/>
        <bgColor rgb="FFF6F600"/>
      </patternFill>
    </fill>
    <fill>
      <patternFill patternType="solid">
        <fgColor rgb="FF0281E5"/>
        <bgColor rgb="FF0281E5"/>
      </patternFill>
    </fill>
    <fill>
      <patternFill patternType="solid">
        <fgColor rgb="FFF5DE1D"/>
        <bgColor rgb="FFF5DE1D"/>
      </patternFill>
    </fill>
    <fill>
      <patternFill patternType="solid">
        <fgColor rgb="FFB80226"/>
        <bgColor rgb="FFB80226"/>
      </patternFill>
    </fill>
    <fill>
      <patternFill patternType="solid">
        <fgColor rgb="FF188501"/>
        <bgColor rgb="FF188501"/>
      </patternFill>
    </fill>
    <fill>
      <patternFill patternType="solid">
        <fgColor rgb="FFD71F10"/>
        <bgColor rgb="FFD71F10"/>
      </patternFill>
    </fill>
    <fill>
      <patternFill patternType="solid">
        <fgColor rgb="FFE67900"/>
        <bgColor rgb="FFE67900"/>
      </patternFill>
    </fill>
    <fill>
      <patternFill patternType="solid">
        <fgColor rgb="FFF7CA03"/>
        <bgColor rgb="FFF7CA03"/>
      </patternFill>
    </fill>
    <fill>
      <patternFill patternType="solid">
        <fgColor rgb="FF016100"/>
        <bgColor rgb="FF016100"/>
      </patternFill>
    </fill>
    <fill>
      <patternFill patternType="solid">
        <fgColor rgb="FF96BFE5"/>
        <bgColor rgb="FF4BB0DC"/>
      </patternFill>
    </fill>
    <fill>
      <patternFill patternType="solid">
        <fgColor rgb="FF670D35"/>
        <bgColor rgb="FFF92E22"/>
      </patternFill>
    </fill>
    <fill>
      <patternFill patternType="solid">
        <fgColor rgb="FFFFE504"/>
        <bgColor rgb="FF00305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BFE5"/>
        <bgColor rgb="FFFFFFFF"/>
      </patternFill>
    </fill>
    <fill>
      <patternFill patternType="solid">
        <fgColor rgb="FF96BF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3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3" fillId="0" borderId="0" xfId="0" applyFont="1" applyAlignme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164" fontId="4" fillId="9" borderId="0" xfId="0" applyNumberFormat="1" applyFont="1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4" fontId="4" fillId="12" borderId="0" xfId="0" applyNumberFormat="1" applyFont="1" applyFill="1" applyAlignment="1">
      <alignment horizontal="center"/>
    </xf>
    <xf numFmtId="164" fontId="4" fillId="13" borderId="0" xfId="0" applyNumberFormat="1" applyFont="1" applyFill="1" applyAlignment="1">
      <alignment horizontal="center"/>
    </xf>
    <xf numFmtId="49" fontId="4" fillId="4" borderId="0" xfId="0" applyNumberFormat="1" applyFont="1" applyFill="1" applyAlignment="1"/>
    <xf numFmtId="164" fontId="4" fillId="14" borderId="0" xfId="0" applyNumberFormat="1" applyFont="1" applyFill="1" applyAlignment="1">
      <alignment horizontal="center"/>
    </xf>
    <xf numFmtId="164" fontId="4" fillId="15" borderId="0" xfId="0" applyNumberFormat="1" applyFont="1" applyFill="1" applyAlignment="1">
      <alignment horizontal="center"/>
    </xf>
    <xf numFmtId="164" fontId="4" fillId="16" borderId="0" xfId="0" applyNumberFormat="1" applyFont="1" applyFill="1" applyAlignment="1">
      <alignment horizontal="center"/>
    </xf>
    <xf numFmtId="164" fontId="4" fillId="17" borderId="0" xfId="0" applyNumberFormat="1" applyFont="1" applyFill="1" applyAlignment="1">
      <alignment horizontal="center"/>
    </xf>
    <xf numFmtId="164" fontId="4" fillId="18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19" borderId="0" xfId="0" applyNumberFormat="1" applyFont="1" applyFill="1" applyAlignment="1">
      <alignment horizontal="center"/>
    </xf>
    <xf numFmtId="164" fontId="4" fillId="20" borderId="0" xfId="0" applyNumberFormat="1" applyFont="1" applyFill="1" applyAlignment="1">
      <alignment horizontal="center"/>
    </xf>
    <xf numFmtId="164" fontId="4" fillId="21" borderId="0" xfId="0" applyNumberFormat="1" applyFont="1" applyFill="1" applyAlignment="1">
      <alignment horizontal="center"/>
    </xf>
    <xf numFmtId="164" fontId="4" fillId="22" borderId="0" xfId="0" applyNumberFormat="1" applyFont="1" applyFill="1" applyAlignment="1">
      <alignment horizontal="center"/>
    </xf>
    <xf numFmtId="164" fontId="4" fillId="23" borderId="0" xfId="0" applyNumberFormat="1" applyFont="1" applyFill="1" applyAlignment="1">
      <alignment horizontal="center"/>
    </xf>
    <xf numFmtId="164" fontId="4" fillId="24" borderId="0" xfId="0" applyNumberFormat="1" applyFont="1" applyFill="1" applyAlignment="1">
      <alignment horizontal="center"/>
    </xf>
    <xf numFmtId="164" fontId="4" fillId="25" borderId="0" xfId="0" applyNumberFormat="1" applyFont="1" applyFill="1" applyAlignment="1">
      <alignment horizontal="center"/>
    </xf>
    <xf numFmtId="164" fontId="4" fillId="26" borderId="0" xfId="0" applyNumberFormat="1" applyFont="1" applyFill="1" applyAlignment="1">
      <alignment horizontal="center"/>
    </xf>
    <xf numFmtId="164" fontId="4" fillId="27" borderId="0" xfId="0" applyNumberFormat="1" applyFont="1" applyFill="1" applyAlignment="1">
      <alignment horizontal="center"/>
    </xf>
    <xf numFmtId="164" fontId="4" fillId="28" borderId="0" xfId="0" applyNumberFormat="1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164" fontId="4" fillId="30" borderId="0" xfId="0" applyNumberFormat="1" applyFont="1" applyFill="1" applyAlignment="1">
      <alignment horizontal="center"/>
    </xf>
    <xf numFmtId="164" fontId="4" fillId="31" borderId="0" xfId="0" applyNumberFormat="1" applyFont="1" applyFill="1" applyAlignment="1">
      <alignment horizontal="center"/>
    </xf>
    <xf numFmtId="164" fontId="4" fillId="32" borderId="0" xfId="0" applyNumberFormat="1" applyFont="1" applyFill="1" applyAlignment="1">
      <alignment horizontal="center"/>
    </xf>
    <xf numFmtId="164" fontId="4" fillId="33" borderId="0" xfId="0" applyNumberFormat="1" applyFont="1" applyFill="1" applyAlignment="1">
      <alignment horizontal="center"/>
    </xf>
    <xf numFmtId="164" fontId="4" fillId="34" borderId="0" xfId="0" applyNumberFormat="1" applyFont="1" applyFill="1" applyAlignment="1">
      <alignment horizontal="center"/>
    </xf>
    <xf numFmtId="164" fontId="4" fillId="35" borderId="0" xfId="0" applyNumberFormat="1" applyFont="1" applyFill="1" applyAlignment="1">
      <alignment horizontal="center"/>
    </xf>
    <xf numFmtId="164" fontId="4" fillId="36" borderId="0" xfId="0" applyNumberFormat="1" applyFont="1" applyFill="1" applyAlignment="1">
      <alignment horizontal="center"/>
    </xf>
    <xf numFmtId="164" fontId="4" fillId="37" borderId="0" xfId="0" applyNumberFormat="1" applyFont="1" applyFill="1" applyAlignment="1">
      <alignment horizontal="center"/>
    </xf>
    <xf numFmtId="164" fontId="4" fillId="38" borderId="0" xfId="0" applyNumberFormat="1" applyFont="1" applyFill="1" applyAlignment="1">
      <alignment horizontal="center"/>
    </xf>
    <xf numFmtId="164" fontId="4" fillId="39" borderId="0" xfId="0" applyNumberFormat="1" applyFont="1" applyFill="1" applyAlignment="1">
      <alignment horizontal="center"/>
    </xf>
    <xf numFmtId="164" fontId="4" fillId="40" borderId="0" xfId="0" applyNumberFormat="1" applyFont="1" applyFill="1" applyAlignment="1">
      <alignment horizontal="center"/>
    </xf>
    <xf numFmtId="164" fontId="4" fillId="41" borderId="0" xfId="0" applyNumberFormat="1" applyFont="1" applyFill="1" applyAlignment="1">
      <alignment horizontal="center"/>
    </xf>
    <xf numFmtId="164" fontId="4" fillId="42" borderId="0" xfId="0" applyNumberFormat="1" applyFont="1" applyFill="1" applyAlignment="1">
      <alignment horizontal="center"/>
    </xf>
    <xf numFmtId="164" fontId="4" fillId="43" borderId="0" xfId="0" applyNumberFormat="1" applyFont="1" applyFill="1" applyAlignment="1">
      <alignment horizontal="center"/>
    </xf>
    <xf numFmtId="164" fontId="4" fillId="44" borderId="0" xfId="0" applyNumberFormat="1" applyFont="1" applyFill="1" applyAlignment="1">
      <alignment horizontal="center"/>
    </xf>
    <xf numFmtId="0" fontId="4" fillId="0" borderId="0" xfId="0" applyFont="1" applyAlignment="1">
      <alignment horizontal="right"/>
    </xf>
    <xf numFmtId="164" fontId="4" fillId="45" borderId="0" xfId="0" applyNumberFormat="1" applyFont="1" applyFill="1" applyAlignment="1">
      <alignment horizontal="center"/>
    </xf>
    <xf numFmtId="164" fontId="4" fillId="46" borderId="0" xfId="0" applyNumberFormat="1" applyFont="1" applyFill="1" applyAlignment="1">
      <alignment horizontal="center"/>
    </xf>
    <xf numFmtId="164" fontId="4" fillId="47" borderId="0" xfId="0" applyNumberFormat="1" applyFont="1" applyFill="1" applyAlignment="1">
      <alignment horizontal="center"/>
    </xf>
    <xf numFmtId="164" fontId="4" fillId="46" borderId="0" xfId="0" applyNumberFormat="1" applyFont="1" applyFill="1" applyAlignment="1">
      <alignment horizontal="center"/>
    </xf>
    <xf numFmtId="164" fontId="4" fillId="45" borderId="0" xfId="0" applyNumberFormat="1" applyFont="1" applyFill="1" applyAlignment="1">
      <alignment horizontal="center"/>
    </xf>
    <xf numFmtId="164" fontId="4" fillId="48" borderId="0" xfId="0" applyNumberFormat="1" applyFont="1" applyFill="1" applyAlignment="1">
      <alignment horizontal="center"/>
    </xf>
    <xf numFmtId="164" fontId="4" fillId="49" borderId="0" xfId="0" applyNumberFormat="1" applyFont="1" applyFill="1" applyAlignment="1">
      <alignment horizontal="center"/>
    </xf>
    <xf numFmtId="164" fontId="4" fillId="50" borderId="0" xfId="0" applyNumberFormat="1" applyFont="1" applyFill="1" applyAlignment="1">
      <alignment horizontal="center"/>
    </xf>
    <xf numFmtId="164" fontId="4" fillId="51" borderId="0" xfId="0" applyNumberFormat="1" applyFont="1" applyFill="1" applyAlignment="1">
      <alignment horizontal="center"/>
    </xf>
    <xf numFmtId="164" fontId="4" fillId="52" borderId="0" xfId="0" applyNumberFormat="1" applyFont="1" applyFill="1" applyAlignment="1">
      <alignment horizontal="center"/>
    </xf>
    <xf numFmtId="164" fontId="4" fillId="53" borderId="0" xfId="0" applyNumberFormat="1" applyFont="1" applyFill="1" applyAlignment="1">
      <alignment horizontal="center"/>
    </xf>
    <xf numFmtId="164" fontId="4" fillId="54" borderId="0" xfId="0" applyNumberFormat="1" applyFont="1" applyFill="1" applyAlignment="1">
      <alignment horizontal="center"/>
    </xf>
    <xf numFmtId="164" fontId="4" fillId="55" borderId="0" xfId="0" applyNumberFormat="1" applyFont="1" applyFill="1" applyAlignment="1">
      <alignment horizontal="center"/>
    </xf>
    <xf numFmtId="164" fontId="4" fillId="56" borderId="0" xfId="0" applyNumberFormat="1" applyFont="1" applyFill="1" applyAlignment="1">
      <alignment horizontal="center"/>
    </xf>
    <xf numFmtId="164" fontId="4" fillId="30" borderId="0" xfId="0" applyNumberFormat="1" applyFont="1" applyFill="1" applyAlignment="1">
      <alignment horizontal="center"/>
    </xf>
    <xf numFmtId="164" fontId="4" fillId="57" borderId="0" xfId="0" applyNumberFormat="1" applyFont="1" applyFill="1" applyAlignment="1">
      <alignment horizontal="center"/>
    </xf>
    <xf numFmtId="164" fontId="4" fillId="58" borderId="0" xfId="0" applyNumberFormat="1" applyFont="1" applyFill="1" applyAlignment="1">
      <alignment horizontal="center"/>
    </xf>
    <xf numFmtId="164" fontId="4" fillId="26" borderId="0" xfId="0" applyNumberFormat="1" applyFont="1" applyFill="1" applyAlignment="1">
      <alignment horizontal="center"/>
    </xf>
    <xf numFmtId="164" fontId="4" fillId="59" borderId="0" xfId="0" applyNumberFormat="1" applyFont="1" applyFill="1" applyAlignment="1">
      <alignment horizontal="center"/>
    </xf>
    <xf numFmtId="164" fontId="4" fillId="60" borderId="0" xfId="0" applyNumberFormat="1" applyFont="1" applyFill="1" applyAlignment="1">
      <alignment horizontal="center"/>
    </xf>
    <xf numFmtId="164" fontId="4" fillId="61" borderId="0" xfId="0" applyNumberFormat="1" applyFont="1" applyFill="1" applyAlignment="1">
      <alignment horizontal="center"/>
    </xf>
    <xf numFmtId="164" fontId="4" fillId="62" borderId="0" xfId="0" applyNumberFormat="1" applyFont="1" applyFill="1" applyAlignment="1">
      <alignment horizontal="center"/>
    </xf>
    <xf numFmtId="164" fontId="4" fillId="41" borderId="0" xfId="0" applyNumberFormat="1" applyFont="1" applyFill="1" applyAlignment="1">
      <alignment horizontal="center"/>
    </xf>
    <xf numFmtId="164" fontId="4" fillId="63" borderId="0" xfId="0" applyNumberFormat="1" applyFont="1" applyFill="1" applyAlignment="1">
      <alignment horizontal="center"/>
    </xf>
    <xf numFmtId="164" fontId="4" fillId="64" borderId="0" xfId="0" applyNumberFormat="1" applyFont="1" applyFill="1" applyAlignment="1">
      <alignment horizontal="center"/>
    </xf>
    <xf numFmtId="164" fontId="4" fillId="65" borderId="0" xfId="0" applyNumberFormat="1" applyFont="1" applyFill="1" applyAlignment="1">
      <alignment horizontal="center"/>
    </xf>
    <xf numFmtId="164" fontId="4" fillId="66" borderId="0" xfId="0" applyNumberFormat="1" applyFont="1" applyFill="1" applyAlignment="1">
      <alignment horizontal="center"/>
    </xf>
    <xf numFmtId="164" fontId="4" fillId="67" borderId="0" xfId="0" applyNumberFormat="1" applyFont="1" applyFill="1" applyAlignment="1">
      <alignment horizontal="center"/>
    </xf>
    <xf numFmtId="164" fontId="4" fillId="68" borderId="0" xfId="0" applyNumberFormat="1" applyFont="1" applyFill="1" applyAlignment="1">
      <alignment horizontal="center"/>
    </xf>
    <xf numFmtId="164" fontId="4" fillId="69" borderId="0" xfId="0" applyNumberFormat="1" applyFont="1" applyFill="1" applyAlignment="1">
      <alignment horizontal="center"/>
    </xf>
    <xf numFmtId="164" fontId="4" fillId="54" borderId="0" xfId="0" applyNumberFormat="1" applyFont="1" applyFill="1" applyAlignment="1">
      <alignment horizontal="center"/>
    </xf>
    <xf numFmtId="164" fontId="4" fillId="70" borderId="0" xfId="0" applyNumberFormat="1" applyFont="1" applyFill="1" applyAlignment="1">
      <alignment horizontal="center"/>
    </xf>
    <xf numFmtId="164" fontId="4" fillId="71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4" fontId="4" fillId="72" borderId="0" xfId="0" applyNumberFormat="1" applyFont="1" applyFill="1" applyAlignment="1">
      <alignment horizontal="center"/>
    </xf>
    <xf numFmtId="164" fontId="4" fillId="73" borderId="0" xfId="0" applyNumberFormat="1" applyFont="1" applyFill="1" applyAlignment="1">
      <alignment horizontal="center"/>
    </xf>
    <xf numFmtId="164" fontId="4" fillId="74" borderId="0" xfId="0" applyNumberFormat="1" applyFont="1" applyFill="1" applyAlignment="1">
      <alignment horizontal="center"/>
    </xf>
    <xf numFmtId="164" fontId="4" fillId="75" borderId="0" xfId="0" applyNumberFormat="1" applyFont="1" applyFill="1" applyAlignment="1">
      <alignment horizontal="center"/>
    </xf>
    <xf numFmtId="164" fontId="4" fillId="76" borderId="0" xfId="0" applyNumberFormat="1" applyFont="1" applyFill="1" applyAlignment="1">
      <alignment horizontal="center"/>
    </xf>
    <xf numFmtId="164" fontId="4" fillId="77" borderId="0" xfId="0" applyNumberFormat="1" applyFont="1" applyFill="1" applyAlignment="1">
      <alignment horizontal="center"/>
    </xf>
    <xf numFmtId="164" fontId="4" fillId="78" borderId="0" xfId="0" applyNumberFormat="1" applyFont="1" applyFill="1" applyAlignment="1">
      <alignment horizontal="center"/>
    </xf>
    <xf numFmtId="164" fontId="4" fillId="79" borderId="0" xfId="0" applyNumberFormat="1" applyFont="1" applyFill="1" applyAlignment="1">
      <alignment horizontal="center"/>
    </xf>
    <xf numFmtId="164" fontId="4" fillId="80" borderId="0" xfId="0" applyNumberFormat="1" applyFont="1" applyFill="1" applyAlignment="1">
      <alignment horizontal="center"/>
    </xf>
    <xf numFmtId="164" fontId="4" fillId="81" borderId="0" xfId="0" applyNumberFormat="1" applyFont="1" applyFill="1" applyAlignment="1">
      <alignment horizontal="center"/>
    </xf>
    <xf numFmtId="164" fontId="4" fillId="82" borderId="0" xfId="0" applyNumberFormat="1" applyFont="1" applyFill="1" applyAlignment="1">
      <alignment horizontal="center"/>
    </xf>
    <xf numFmtId="164" fontId="4" fillId="83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164" fontId="4" fillId="84" borderId="0" xfId="0" applyNumberFormat="1" applyFont="1" applyFill="1" applyAlignment="1">
      <alignment horizontal="center"/>
    </xf>
    <xf numFmtId="164" fontId="4" fillId="85" borderId="0" xfId="0" applyNumberFormat="1" applyFont="1" applyFill="1" applyAlignment="1">
      <alignment horizontal="center"/>
    </xf>
    <xf numFmtId="164" fontId="4" fillId="86" borderId="0" xfId="0" applyNumberFormat="1" applyFont="1" applyFill="1" applyAlignment="1">
      <alignment horizontal="center"/>
    </xf>
    <xf numFmtId="164" fontId="4" fillId="87" borderId="0" xfId="0" applyNumberFormat="1" applyFont="1" applyFill="1" applyAlignment="1">
      <alignment horizontal="center"/>
    </xf>
    <xf numFmtId="164" fontId="4" fillId="88" borderId="0" xfId="0" applyNumberFormat="1" applyFont="1" applyFill="1" applyAlignment="1">
      <alignment horizontal="center"/>
    </xf>
    <xf numFmtId="164" fontId="4" fillId="89" borderId="0" xfId="0" applyNumberFormat="1" applyFont="1" applyFill="1" applyAlignment="1">
      <alignment horizontal="center"/>
    </xf>
    <xf numFmtId="164" fontId="4" fillId="90" borderId="0" xfId="0" applyNumberFormat="1" applyFont="1" applyFill="1" applyAlignment="1">
      <alignment horizontal="center"/>
    </xf>
    <xf numFmtId="164" fontId="4" fillId="91" borderId="0" xfId="0" applyNumberFormat="1" applyFont="1" applyFill="1" applyAlignment="1">
      <alignment horizontal="center"/>
    </xf>
    <xf numFmtId="164" fontId="4" fillId="92" borderId="0" xfId="0" applyNumberFormat="1" applyFont="1" applyFill="1" applyAlignment="1">
      <alignment horizontal="center"/>
    </xf>
    <xf numFmtId="164" fontId="4" fillId="93" borderId="0" xfId="0" applyNumberFormat="1" applyFont="1" applyFill="1" applyAlignment="1">
      <alignment horizontal="center"/>
    </xf>
    <xf numFmtId="164" fontId="4" fillId="94" borderId="0" xfId="0" applyNumberFormat="1" applyFont="1" applyFill="1" applyAlignment="1">
      <alignment horizontal="center"/>
    </xf>
    <xf numFmtId="164" fontId="4" fillId="95" borderId="0" xfId="0" applyNumberFormat="1" applyFont="1" applyFill="1" applyAlignment="1">
      <alignment horizontal="center"/>
    </xf>
    <xf numFmtId="164" fontId="4" fillId="96" borderId="0" xfId="0" applyNumberFormat="1" applyFont="1" applyFill="1" applyAlignment="1">
      <alignment horizontal="center"/>
    </xf>
    <xf numFmtId="164" fontId="4" fillId="97" borderId="0" xfId="0" applyNumberFormat="1" applyFont="1" applyFill="1" applyAlignment="1">
      <alignment horizontal="center"/>
    </xf>
    <xf numFmtId="164" fontId="4" fillId="98" borderId="0" xfId="0" applyNumberFormat="1" applyFont="1" applyFill="1" applyAlignment="1">
      <alignment horizontal="center"/>
    </xf>
    <xf numFmtId="0" fontId="4" fillId="0" borderId="0" xfId="0" applyFont="1" applyAlignment="1"/>
    <xf numFmtId="164" fontId="4" fillId="99" borderId="0" xfId="0" applyNumberFormat="1" applyFont="1" applyFill="1" applyAlignment="1">
      <alignment horizontal="center"/>
    </xf>
    <xf numFmtId="164" fontId="4" fillId="100" borderId="0" xfId="0" applyNumberFormat="1" applyFont="1" applyFill="1" applyAlignment="1">
      <alignment horizontal="center"/>
    </xf>
    <xf numFmtId="164" fontId="4" fillId="34" borderId="0" xfId="0" applyNumberFormat="1" applyFont="1" applyFill="1" applyAlignment="1">
      <alignment horizontal="center"/>
    </xf>
    <xf numFmtId="164" fontId="4" fillId="101" borderId="0" xfId="0" applyNumberFormat="1" applyFont="1" applyFill="1" applyAlignment="1">
      <alignment horizontal="center"/>
    </xf>
    <xf numFmtId="164" fontId="4" fillId="102" borderId="0" xfId="0" applyNumberFormat="1" applyFont="1" applyFill="1" applyAlignment="1">
      <alignment horizontal="center"/>
    </xf>
    <xf numFmtId="164" fontId="4" fillId="103" borderId="0" xfId="0" applyNumberFormat="1" applyFont="1" applyFill="1" applyAlignment="1">
      <alignment horizontal="center"/>
    </xf>
    <xf numFmtId="164" fontId="4" fillId="104" borderId="0" xfId="0" applyNumberFormat="1" applyFont="1" applyFill="1" applyAlignment="1">
      <alignment horizontal="center"/>
    </xf>
    <xf numFmtId="164" fontId="4" fillId="105" borderId="0" xfId="0" applyNumberFormat="1" applyFont="1" applyFill="1" applyAlignment="1">
      <alignment horizontal="center"/>
    </xf>
    <xf numFmtId="164" fontId="4" fillId="106" borderId="0" xfId="0" applyNumberFormat="1" applyFont="1" applyFill="1" applyAlignment="1">
      <alignment horizontal="center"/>
    </xf>
    <xf numFmtId="164" fontId="4" fillId="107" borderId="0" xfId="0" applyNumberFormat="1" applyFont="1" applyFill="1" applyAlignment="1">
      <alignment horizontal="center"/>
    </xf>
    <xf numFmtId="164" fontId="4" fillId="108" borderId="0" xfId="0" applyNumberFormat="1" applyFont="1" applyFill="1" applyAlignment="1">
      <alignment horizontal="center"/>
    </xf>
    <xf numFmtId="164" fontId="4" fillId="109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110" borderId="0" xfId="0" applyNumberFormat="1" applyFont="1" applyFill="1" applyAlignment="1">
      <alignment horizontal="center"/>
    </xf>
    <xf numFmtId="164" fontId="4" fillId="111" borderId="0" xfId="0" applyNumberFormat="1" applyFont="1" applyFill="1" applyAlignment="1">
      <alignment horizontal="center"/>
    </xf>
    <xf numFmtId="164" fontId="4" fillId="112" borderId="0" xfId="0" applyNumberFormat="1" applyFont="1" applyFill="1" applyAlignment="1">
      <alignment horizontal="center"/>
    </xf>
    <xf numFmtId="164" fontId="4" fillId="113" borderId="0" xfId="0" applyNumberFormat="1" applyFont="1" applyFill="1" applyAlignment="1">
      <alignment horizontal="center"/>
    </xf>
    <xf numFmtId="164" fontId="4" fillId="114" borderId="0" xfId="0" applyNumberFormat="1" applyFont="1" applyFill="1" applyAlignment="1">
      <alignment horizontal="center"/>
    </xf>
    <xf numFmtId="164" fontId="4" fillId="115" borderId="0" xfId="0" applyNumberFormat="1" applyFont="1" applyFill="1" applyAlignment="1">
      <alignment horizontal="center"/>
    </xf>
    <xf numFmtId="164" fontId="4" fillId="116" borderId="0" xfId="0" applyNumberFormat="1" applyFont="1" applyFill="1" applyAlignment="1">
      <alignment horizontal="center"/>
    </xf>
    <xf numFmtId="164" fontId="4" fillId="117" borderId="0" xfId="0" applyNumberFormat="1" applyFont="1" applyFill="1" applyAlignment="1">
      <alignment horizontal="center"/>
    </xf>
    <xf numFmtId="164" fontId="4" fillId="118" borderId="0" xfId="0" applyNumberFormat="1" applyFont="1" applyFill="1" applyAlignment="1">
      <alignment horizontal="center"/>
    </xf>
    <xf numFmtId="164" fontId="4" fillId="119" borderId="0" xfId="0" applyNumberFormat="1" applyFont="1" applyFill="1" applyAlignment="1">
      <alignment horizontal="center"/>
    </xf>
    <xf numFmtId="164" fontId="4" fillId="120" borderId="0" xfId="0" applyNumberFormat="1" applyFont="1" applyFill="1" applyAlignment="1">
      <alignment horizontal="center"/>
    </xf>
    <xf numFmtId="164" fontId="4" fillId="121" borderId="0" xfId="0" applyNumberFormat="1" applyFont="1" applyFill="1" applyAlignment="1">
      <alignment horizontal="center"/>
    </xf>
    <xf numFmtId="164" fontId="4" fillId="94" borderId="0" xfId="0" applyNumberFormat="1" applyFont="1" applyFill="1" applyAlignment="1">
      <alignment horizontal="center"/>
    </xf>
    <xf numFmtId="164" fontId="4" fillId="122" borderId="0" xfId="0" applyNumberFormat="1" applyFont="1" applyFill="1" applyAlignment="1">
      <alignment horizontal="center"/>
    </xf>
    <xf numFmtId="164" fontId="4" fillId="123" borderId="0" xfId="0" applyNumberFormat="1" applyFont="1" applyFill="1" applyAlignment="1">
      <alignment horizontal="center"/>
    </xf>
    <xf numFmtId="164" fontId="4" fillId="124" borderId="0" xfId="0" applyNumberFormat="1" applyFont="1" applyFill="1" applyAlignment="1">
      <alignment horizontal="center"/>
    </xf>
    <xf numFmtId="164" fontId="4" fillId="125" borderId="0" xfId="0" applyNumberFormat="1" applyFont="1" applyFill="1" applyAlignment="1">
      <alignment horizontal="center"/>
    </xf>
    <xf numFmtId="164" fontId="4" fillId="126" borderId="0" xfId="0" applyNumberFormat="1" applyFont="1" applyFill="1" applyAlignment="1">
      <alignment horizontal="center"/>
    </xf>
    <xf numFmtId="164" fontId="4" fillId="127" borderId="0" xfId="0" applyNumberFormat="1" applyFont="1" applyFill="1" applyAlignment="1">
      <alignment horizontal="center"/>
    </xf>
    <xf numFmtId="164" fontId="4" fillId="128" borderId="0" xfId="0" applyNumberFormat="1" applyFont="1" applyFill="1" applyAlignment="1">
      <alignment horizontal="center"/>
    </xf>
    <xf numFmtId="164" fontId="4" fillId="129" borderId="0" xfId="0" applyNumberFormat="1" applyFont="1" applyFill="1" applyAlignment="1">
      <alignment horizontal="center"/>
    </xf>
    <xf numFmtId="164" fontId="4" fillId="130" borderId="0" xfId="0" applyNumberFormat="1" applyFont="1" applyFill="1" applyAlignment="1">
      <alignment horizontal="center"/>
    </xf>
    <xf numFmtId="164" fontId="4" fillId="131" borderId="0" xfId="0" applyNumberFormat="1" applyFont="1" applyFill="1" applyAlignment="1">
      <alignment horizontal="center"/>
    </xf>
    <xf numFmtId="164" fontId="4" fillId="132" borderId="0" xfId="0" applyNumberFormat="1" applyFont="1" applyFill="1" applyAlignment="1">
      <alignment horizontal="center"/>
    </xf>
    <xf numFmtId="164" fontId="4" fillId="133" borderId="0" xfId="0" applyNumberFormat="1" applyFont="1" applyFill="1" applyAlignment="1">
      <alignment horizontal="center"/>
    </xf>
    <xf numFmtId="164" fontId="4" fillId="134" borderId="0" xfId="0" applyNumberFormat="1" applyFont="1" applyFill="1" applyAlignment="1">
      <alignment horizontal="center"/>
    </xf>
    <xf numFmtId="164" fontId="4" fillId="135" borderId="0" xfId="0" applyNumberFormat="1" applyFont="1" applyFill="1" applyAlignment="1">
      <alignment horizontal="center"/>
    </xf>
    <xf numFmtId="164" fontId="4" fillId="136" borderId="0" xfId="0" applyNumberFormat="1" applyFont="1" applyFill="1" applyAlignment="1">
      <alignment horizontal="center"/>
    </xf>
    <xf numFmtId="164" fontId="4" fillId="18" borderId="0" xfId="0" applyNumberFormat="1" applyFont="1" applyFill="1" applyAlignment="1">
      <alignment horizontal="center"/>
    </xf>
    <xf numFmtId="164" fontId="4" fillId="137" borderId="0" xfId="0" applyNumberFormat="1" applyFont="1" applyFill="1" applyAlignment="1">
      <alignment horizontal="center"/>
    </xf>
    <xf numFmtId="164" fontId="4" fillId="96" borderId="0" xfId="0" applyNumberFormat="1" applyFont="1" applyFill="1" applyAlignment="1">
      <alignment horizontal="center"/>
    </xf>
    <xf numFmtId="164" fontId="4" fillId="138" borderId="0" xfId="0" applyNumberFormat="1" applyFont="1" applyFill="1" applyAlignment="1">
      <alignment horizontal="center"/>
    </xf>
    <xf numFmtId="164" fontId="4" fillId="139" borderId="0" xfId="0" applyNumberFormat="1" applyFont="1" applyFill="1" applyAlignment="1">
      <alignment horizontal="center"/>
    </xf>
    <xf numFmtId="164" fontId="4" fillId="140" borderId="0" xfId="0" applyNumberFormat="1" applyFont="1" applyFill="1" applyAlignment="1">
      <alignment horizontal="center"/>
    </xf>
    <xf numFmtId="164" fontId="4" fillId="141" borderId="0" xfId="0" applyNumberFormat="1" applyFont="1" applyFill="1" applyAlignment="1">
      <alignment horizontal="center"/>
    </xf>
    <xf numFmtId="164" fontId="4" fillId="142" borderId="0" xfId="0" applyNumberFormat="1" applyFont="1" applyFill="1" applyAlignment="1">
      <alignment horizontal="center"/>
    </xf>
    <xf numFmtId="164" fontId="4" fillId="143" borderId="0" xfId="0" applyNumberFormat="1" applyFont="1" applyFill="1" applyAlignment="1">
      <alignment horizontal="center"/>
    </xf>
    <xf numFmtId="164" fontId="4" fillId="144" borderId="0" xfId="0" applyNumberFormat="1" applyFont="1" applyFill="1" applyAlignment="1">
      <alignment horizontal="center"/>
    </xf>
    <xf numFmtId="164" fontId="4" fillId="145" borderId="0" xfId="0" applyNumberFormat="1" applyFont="1" applyFill="1" applyAlignment="1">
      <alignment horizontal="center"/>
    </xf>
    <xf numFmtId="164" fontId="4" fillId="146" borderId="0" xfId="0" applyNumberFormat="1" applyFont="1" applyFill="1" applyAlignment="1">
      <alignment horizontal="center"/>
    </xf>
    <xf numFmtId="164" fontId="4" fillId="147" borderId="0" xfId="0" applyNumberFormat="1" applyFont="1" applyFill="1" applyAlignment="1">
      <alignment horizontal="center"/>
    </xf>
    <xf numFmtId="164" fontId="4" fillId="148" borderId="0" xfId="0" applyNumberFormat="1" applyFont="1" applyFill="1" applyAlignment="1">
      <alignment horizontal="center"/>
    </xf>
    <xf numFmtId="164" fontId="4" fillId="128" borderId="0" xfId="0" applyNumberFormat="1" applyFont="1" applyFill="1" applyAlignment="1">
      <alignment horizontal="center"/>
    </xf>
    <xf numFmtId="164" fontId="4" fillId="149" borderId="0" xfId="0" applyNumberFormat="1" applyFont="1" applyFill="1" applyAlignment="1">
      <alignment horizontal="center"/>
    </xf>
    <xf numFmtId="164" fontId="4" fillId="150" borderId="0" xfId="0" applyNumberFormat="1" applyFont="1" applyFill="1" applyAlignment="1">
      <alignment horizontal="center"/>
    </xf>
    <xf numFmtId="164" fontId="4" fillId="151" borderId="0" xfId="0" applyNumberFormat="1" applyFont="1" applyFill="1" applyAlignment="1">
      <alignment horizontal="center"/>
    </xf>
    <xf numFmtId="164" fontId="4" fillId="152" borderId="0" xfId="0" applyNumberFormat="1" applyFont="1" applyFill="1" applyAlignment="1">
      <alignment horizontal="center"/>
    </xf>
    <xf numFmtId="164" fontId="4" fillId="153" borderId="0" xfId="0" applyNumberFormat="1" applyFont="1" applyFill="1" applyAlignment="1">
      <alignment horizontal="center"/>
    </xf>
    <xf numFmtId="164" fontId="4" fillId="53" borderId="0" xfId="0" applyNumberFormat="1" applyFont="1" applyFill="1" applyAlignment="1">
      <alignment horizontal="center"/>
    </xf>
    <xf numFmtId="164" fontId="4" fillId="154" borderId="0" xfId="0" applyNumberFormat="1" applyFont="1" applyFill="1" applyAlignment="1">
      <alignment horizontal="center"/>
    </xf>
    <xf numFmtId="164" fontId="4" fillId="155" borderId="0" xfId="0" applyNumberFormat="1" applyFont="1" applyFill="1" applyAlignment="1">
      <alignment horizontal="center"/>
    </xf>
    <xf numFmtId="164" fontId="4" fillId="156" borderId="0" xfId="0" applyNumberFormat="1" applyFont="1" applyFill="1" applyAlignment="1">
      <alignment horizontal="center"/>
    </xf>
    <xf numFmtId="164" fontId="4" fillId="157" borderId="0" xfId="0" applyNumberFormat="1" applyFont="1" applyFill="1" applyAlignment="1">
      <alignment horizontal="center"/>
    </xf>
    <xf numFmtId="164" fontId="4" fillId="158" borderId="0" xfId="0" applyNumberFormat="1" applyFont="1" applyFill="1" applyAlignment="1">
      <alignment horizontal="center"/>
    </xf>
    <xf numFmtId="164" fontId="4" fillId="159" borderId="0" xfId="0" applyNumberFormat="1" applyFont="1" applyFill="1" applyAlignment="1">
      <alignment horizontal="center"/>
    </xf>
    <xf numFmtId="164" fontId="4" fillId="160" borderId="0" xfId="0" applyNumberFormat="1" applyFont="1" applyFill="1" applyAlignment="1">
      <alignment horizontal="center"/>
    </xf>
    <xf numFmtId="164" fontId="4" fillId="161" borderId="0" xfId="0" applyNumberFormat="1" applyFont="1" applyFill="1" applyAlignment="1">
      <alignment horizontal="center"/>
    </xf>
    <xf numFmtId="164" fontId="4" fillId="162" borderId="0" xfId="0" applyNumberFormat="1" applyFont="1" applyFill="1" applyAlignment="1">
      <alignment horizontal="center"/>
    </xf>
    <xf numFmtId="164" fontId="4" fillId="47" borderId="0" xfId="0" applyNumberFormat="1" applyFont="1" applyFill="1" applyAlignment="1">
      <alignment horizontal="center"/>
    </xf>
    <xf numFmtId="164" fontId="4" fillId="163" borderId="0" xfId="0" applyNumberFormat="1" applyFont="1" applyFill="1" applyAlignment="1">
      <alignment horizontal="center"/>
    </xf>
    <xf numFmtId="164" fontId="4" fillId="164" borderId="0" xfId="0" applyNumberFormat="1" applyFont="1" applyFill="1" applyAlignment="1">
      <alignment horizontal="center"/>
    </xf>
    <xf numFmtId="164" fontId="4" fillId="165" borderId="0" xfId="0" applyNumberFormat="1" applyFont="1" applyFill="1" applyAlignment="1">
      <alignment horizontal="center"/>
    </xf>
    <xf numFmtId="164" fontId="4" fillId="166" borderId="0" xfId="0" applyNumberFormat="1" applyFont="1" applyFill="1" applyAlignment="1">
      <alignment horizontal="center"/>
    </xf>
    <xf numFmtId="164" fontId="4" fillId="167" borderId="0" xfId="0" applyNumberFormat="1" applyFont="1" applyFill="1" applyAlignment="1">
      <alignment horizontal="center"/>
    </xf>
    <xf numFmtId="164" fontId="4" fillId="168" borderId="0" xfId="0" applyNumberFormat="1" applyFont="1" applyFill="1" applyAlignment="1">
      <alignment horizontal="center"/>
    </xf>
    <xf numFmtId="164" fontId="4" fillId="169" borderId="0" xfId="0" applyNumberFormat="1" applyFont="1" applyFill="1" applyAlignment="1">
      <alignment horizontal="center"/>
    </xf>
    <xf numFmtId="164" fontId="4" fillId="170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171" borderId="0" xfId="0" applyNumberFormat="1" applyFont="1" applyFill="1" applyAlignment="1">
      <alignment horizontal="center"/>
    </xf>
    <xf numFmtId="164" fontId="4" fillId="172" borderId="0" xfId="0" applyNumberFormat="1" applyFont="1" applyFill="1" applyAlignment="1">
      <alignment horizontal="center"/>
    </xf>
    <xf numFmtId="164" fontId="4" fillId="173" borderId="0" xfId="0" applyNumberFormat="1" applyFont="1" applyFill="1" applyAlignment="1">
      <alignment horizontal="center"/>
    </xf>
    <xf numFmtId="164" fontId="4" fillId="174" borderId="0" xfId="0" applyNumberFormat="1" applyFont="1" applyFill="1" applyAlignment="1">
      <alignment horizontal="center"/>
    </xf>
    <xf numFmtId="164" fontId="4" fillId="175" borderId="0" xfId="0" applyNumberFormat="1" applyFont="1" applyFill="1" applyAlignment="1">
      <alignment horizontal="center"/>
    </xf>
    <xf numFmtId="164" fontId="4" fillId="176" borderId="0" xfId="0" applyNumberFormat="1" applyFont="1" applyFill="1" applyAlignment="1">
      <alignment horizontal="center"/>
    </xf>
    <xf numFmtId="164" fontId="4" fillId="136" borderId="0" xfId="0" applyNumberFormat="1" applyFont="1" applyFill="1" applyAlignment="1">
      <alignment horizontal="center"/>
    </xf>
    <xf numFmtId="164" fontId="4" fillId="177" borderId="0" xfId="0" applyNumberFormat="1" applyFont="1" applyFill="1" applyAlignment="1">
      <alignment horizontal="center"/>
    </xf>
    <xf numFmtId="164" fontId="4" fillId="178" borderId="0" xfId="0" applyNumberFormat="1" applyFont="1" applyFill="1" applyAlignment="1">
      <alignment horizontal="center"/>
    </xf>
    <xf numFmtId="164" fontId="4" fillId="179" borderId="0" xfId="0" applyNumberFormat="1" applyFont="1" applyFill="1" applyAlignment="1">
      <alignment horizontal="center"/>
    </xf>
    <xf numFmtId="164" fontId="4" fillId="180" borderId="0" xfId="0" applyNumberFormat="1" applyFont="1" applyFill="1" applyAlignment="1">
      <alignment horizontal="center"/>
    </xf>
    <xf numFmtId="164" fontId="4" fillId="181" borderId="0" xfId="0" applyNumberFormat="1" applyFont="1" applyFill="1" applyAlignment="1">
      <alignment horizontal="center"/>
    </xf>
    <xf numFmtId="164" fontId="4" fillId="182" borderId="0" xfId="0" applyNumberFormat="1" applyFont="1" applyFill="1" applyAlignment="1">
      <alignment horizontal="center"/>
    </xf>
    <xf numFmtId="164" fontId="4" fillId="183" borderId="0" xfId="0" applyNumberFormat="1" applyFont="1" applyFill="1" applyAlignment="1">
      <alignment horizontal="center"/>
    </xf>
    <xf numFmtId="164" fontId="4" fillId="184" borderId="0" xfId="0" applyNumberFormat="1" applyFont="1" applyFill="1" applyAlignment="1">
      <alignment horizontal="center"/>
    </xf>
    <xf numFmtId="164" fontId="4" fillId="185" borderId="0" xfId="0" applyNumberFormat="1" applyFont="1" applyFill="1" applyAlignment="1">
      <alignment horizontal="center"/>
    </xf>
    <xf numFmtId="164" fontId="4" fillId="186" borderId="0" xfId="0" applyNumberFormat="1" applyFont="1" applyFill="1" applyAlignment="1">
      <alignment horizontal="center"/>
    </xf>
    <xf numFmtId="164" fontId="4" fillId="187" borderId="0" xfId="0" applyNumberFormat="1" applyFont="1" applyFill="1" applyAlignment="1">
      <alignment horizontal="center"/>
    </xf>
    <xf numFmtId="164" fontId="4" fillId="188" borderId="0" xfId="0" applyNumberFormat="1" applyFont="1" applyFill="1" applyAlignment="1">
      <alignment horizontal="center"/>
    </xf>
    <xf numFmtId="164" fontId="4" fillId="189" borderId="0" xfId="0" applyNumberFormat="1" applyFont="1" applyFill="1" applyAlignment="1">
      <alignment horizontal="center"/>
    </xf>
    <xf numFmtId="164" fontId="4" fillId="190" borderId="0" xfId="0" applyNumberFormat="1" applyFont="1" applyFill="1" applyAlignment="1">
      <alignment horizontal="center"/>
    </xf>
    <xf numFmtId="164" fontId="4" fillId="191" borderId="0" xfId="0" applyNumberFormat="1" applyFont="1" applyFill="1" applyAlignment="1">
      <alignment horizontal="center"/>
    </xf>
    <xf numFmtId="164" fontId="4" fillId="192" borderId="0" xfId="0" applyNumberFormat="1" applyFont="1" applyFill="1" applyAlignment="1">
      <alignment horizontal="center"/>
    </xf>
    <xf numFmtId="164" fontId="4" fillId="193" borderId="0" xfId="0" applyNumberFormat="1" applyFont="1" applyFill="1" applyAlignment="1">
      <alignment horizontal="center"/>
    </xf>
    <xf numFmtId="164" fontId="4" fillId="194" borderId="0" xfId="0" applyNumberFormat="1" applyFont="1" applyFill="1" applyAlignment="1">
      <alignment horizontal="center"/>
    </xf>
    <xf numFmtId="164" fontId="4" fillId="195" borderId="0" xfId="0" applyNumberFormat="1" applyFont="1" applyFill="1" applyAlignment="1">
      <alignment horizontal="center"/>
    </xf>
    <xf numFmtId="0" fontId="1" fillId="4" borderId="0" xfId="0" applyFont="1" applyFill="1" applyAlignment="1"/>
    <xf numFmtId="49" fontId="1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49" fontId="3" fillId="4" borderId="0" xfId="0" applyNumberFormat="1" applyFont="1" applyFill="1" applyAlignment="1">
      <alignment horizontal="right"/>
    </xf>
    <xf numFmtId="0" fontId="4" fillId="4" borderId="0" xfId="0" applyFont="1" applyFill="1" applyAlignment="1"/>
    <xf numFmtId="164" fontId="3" fillId="196" borderId="0" xfId="0" applyNumberFormat="1" applyFont="1" applyFill="1" applyAlignment="1">
      <alignment horizontal="center"/>
    </xf>
    <xf numFmtId="164" fontId="3" fillId="26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197" borderId="0" xfId="0" applyNumberFormat="1" applyFont="1" applyFill="1" applyAlignment="1">
      <alignment horizontal="center"/>
    </xf>
    <xf numFmtId="164" fontId="3" fillId="198" borderId="0" xfId="0" applyNumberFormat="1" applyFont="1" applyFill="1" applyAlignment="1">
      <alignment horizontal="center"/>
    </xf>
    <xf numFmtId="164" fontId="3" fillId="199" borderId="0" xfId="0" applyNumberFormat="1" applyFont="1" applyFill="1" applyAlignment="1">
      <alignment horizontal="center"/>
    </xf>
    <xf numFmtId="164" fontId="3" fillId="200" borderId="0" xfId="0" applyNumberFormat="1" applyFont="1" applyFill="1" applyAlignment="1">
      <alignment horizontal="center"/>
    </xf>
    <xf numFmtId="164" fontId="3" fillId="201" borderId="0" xfId="0" applyNumberFormat="1" applyFont="1" applyFill="1" applyAlignment="1">
      <alignment horizontal="center"/>
    </xf>
    <xf numFmtId="164" fontId="3" fillId="123" borderId="0" xfId="0" applyNumberFormat="1" applyFont="1" applyFill="1" applyAlignment="1">
      <alignment horizontal="center"/>
    </xf>
    <xf numFmtId="164" fontId="3" fillId="202" borderId="0" xfId="0" applyNumberFormat="1" applyFont="1" applyFill="1" applyAlignment="1">
      <alignment horizontal="center"/>
    </xf>
    <xf numFmtId="164" fontId="3" fillId="203" borderId="0" xfId="0" applyNumberFormat="1" applyFont="1" applyFill="1" applyAlignment="1">
      <alignment horizontal="center"/>
    </xf>
    <xf numFmtId="164" fontId="4" fillId="204" borderId="0" xfId="0" applyNumberFormat="1" applyFont="1" applyFill="1" applyAlignment="1">
      <alignment horizontal="center"/>
    </xf>
    <xf numFmtId="164" fontId="3" fillId="205" borderId="0" xfId="0" applyNumberFormat="1" applyFont="1" applyFill="1" applyAlignment="1">
      <alignment horizontal="center"/>
    </xf>
    <xf numFmtId="164" fontId="4" fillId="206" borderId="0" xfId="0" applyNumberFormat="1" applyFont="1" applyFill="1" applyAlignment="1">
      <alignment horizontal="center"/>
    </xf>
    <xf numFmtId="164" fontId="4" fillId="207" borderId="0" xfId="0" applyNumberFormat="1" applyFont="1" applyFill="1" applyAlignment="1">
      <alignment horizontal="center"/>
    </xf>
    <xf numFmtId="164" fontId="4" fillId="208" borderId="0" xfId="0" applyNumberFormat="1" applyFont="1" applyFill="1" applyAlignment="1">
      <alignment horizontal="center"/>
    </xf>
    <xf numFmtId="164" fontId="4" fillId="209" borderId="0" xfId="0" applyNumberFormat="1" applyFont="1" applyFill="1" applyAlignment="1">
      <alignment horizontal="center"/>
    </xf>
    <xf numFmtId="164" fontId="4" fillId="210" borderId="0" xfId="0" applyNumberFormat="1" applyFont="1" applyFill="1" applyAlignment="1">
      <alignment horizontal="center"/>
    </xf>
    <xf numFmtId="164" fontId="4" fillId="211" borderId="0" xfId="0" applyNumberFormat="1" applyFont="1" applyFill="1" applyAlignment="1">
      <alignment horizontal="center"/>
    </xf>
    <xf numFmtId="164" fontId="4" fillId="212" borderId="0" xfId="0" applyNumberFormat="1" applyFont="1" applyFill="1" applyAlignment="1">
      <alignment horizontal="center"/>
    </xf>
    <xf numFmtId="164" fontId="4" fillId="213" borderId="0" xfId="0" applyNumberFormat="1" applyFont="1" applyFill="1" applyAlignment="1">
      <alignment horizontal="center"/>
    </xf>
    <xf numFmtId="164" fontId="4" fillId="214" borderId="0" xfId="0" applyNumberFormat="1" applyFont="1" applyFill="1" applyAlignment="1">
      <alignment horizontal="center"/>
    </xf>
    <xf numFmtId="164" fontId="4" fillId="215" borderId="0" xfId="0" applyNumberFormat="1" applyFont="1" applyFill="1" applyAlignment="1">
      <alignment horizontal="center"/>
    </xf>
    <xf numFmtId="164" fontId="4" fillId="216" borderId="0" xfId="0" applyNumberFormat="1" applyFont="1" applyFill="1" applyAlignment="1">
      <alignment horizontal="center"/>
    </xf>
    <xf numFmtId="164" fontId="4" fillId="217" borderId="0" xfId="0" applyNumberFormat="1" applyFont="1" applyFill="1" applyAlignment="1">
      <alignment horizontal="center"/>
    </xf>
    <xf numFmtId="164" fontId="4" fillId="218" borderId="0" xfId="0" applyNumberFormat="1" applyFont="1" applyFill="1" applyAlignment="1">
      <alignment horizontal="center"/>
    </xf>
    <xf numFmtId="164" fontId="4" fillId="219" borderId="0" xfId="0" applyNumberFormat="1" applyFont="1" applyFill="1" applyAlignment="1">
      <alignment horizontal="center"/>
    </xf>
    <xf numFmtId="164" fontId="4" fillId="220" borderId="0" xfId="0" applyNumberFormat="1" applyFont="1" applyFill="1" applyAlignment="1">
      <alignment horizontal="center"/>
    </xf>
    <xf numFmtId="164" fontId="4" fillId="221" borderId="0" xfId="0" applyNumberFormat="1" applyFont="1" applyFill="1" applyAlignment="1">
      <alignment horizontal="center"/>
    </xf>
    <xf numFmtId="164" fontId="4" fillId="222" borderId="0" xfId="0" applyNumberFormat="1" applyFont="1" applyFill="1" applyAlignment="1">
      <alignment horizontal="center"/>
    </xf>
    <xf numFmtId="164" fontId="4" fillId="223" borderId="0" xfId="0" applyNumberFormat="1" applyFont="1" applyFill="1" applyAlignment="1">
      <alignment horizontal="center"/>
    </xf>
    <xf numFmtId="164" fontId="4" fillId="224" borderId="0" xfId="0" applyNumberFormat="1" applyFont="1" applyFill="1" applyAlignment="1">
      <alignment horizontal="center"/>
    </xf>
    <xf numFmtId="164" fontId="4" fillId="225" borderId="0" xfId="0" applyNumberFormat="1" applyFont="1" applyFill="1" applyAlignment="1">
      <alignment horizontal="center"/>
    </xf>
    <xf numFmtId="164" fontId="4" fillId="226" borderId="0" xfId="0" applyNumberFormat="1" applyFont="1" applyFill="1" applyAlignment="1">
      <alignment horizontal="center"/>
    </xf>
    <xf numFmtId="164" fontId="4" fillId="227" borderId="0" xfId="0" applyNumberFormat="1" applyFont="1" applyFill="1" applyAlignment="1">
      <alignment horizontal="center"/>
    </xf>
    <xf numFmtId="164" fontId="4" fillId="228" borderId="0" xfId="0" applyNumberFormat="1" applyFont="1" applyFill="1" applyAlignment="1">
      <alignment horizontal="center"/>
    </xf>
    <xf numFmtId="164" fontId="4" fillId="229" borderId="0" xfId="0" applyNumberFormat="1" applyFont="1" applyFill="1" applyAlignment="1">
      <alignment horizontal="center"/>
    </xf>
    <xf numFmtId="164" fontId="4" fillId="230" borderId="0" xfId="0" applyNumberFormat="1" applyFont="1" applyFill="1" applyAlignment="1">
      <alignment horizontal="center"/>
    </xf>
    <xf numFmtId="164" fontId="4" fillId="231" borderId="0" xfId="0" applyNumberFormat="1" applyFont="1" applyFill="1" applyAlignment="1">
      <alignment horizontal="center"/>
    </xf>
    <xf numFmtId="164" fontId="4" fillId="232" borderId="0" xfId="0" applyNumberFormat="1" applyFont="1" applyFill="1" applyAlignment="1">
      <alignment horizontal="center"/>
    </xf>
    <xf numFmtId="49" fontId="1" fillId="4" borderId="0" xfId="0" applyNumberFormat="1" applyFont="1" applyFill="1" applyAlignment="1"/>
    <xf numFmtId="49" fontId="3" fillId="4" borderId="0" xfId="0" applyNumberFormat="1" applyFont="1" applyFill="1" applyAlignment="1"/>
    <xf numFmtId="164" fontId="3" fillId="233" borderId="0" xfId="0" applyNumberFormat="1" applyFont="1" applyFill="1" applyAlignment="1">
      <alignment horizontal="center"/>
    </xf>
    <xf numFmtId="164" fontId="3" fillId="23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164" fontId="3" fillId="235" borderId="0" xfId="0" applyNumberFormat="1" applyFont="1" applyFill="1" applyAlignment="1">
      <alignment horizontal="center"/>
    </xf>
    <xf numFmtId="164" fontId="3" fillId="236" borderId="0" xfId="0" applyNumberFormat="1" applyFont="1" applyFill="1" applyAlignment="1">
      <alignment horizontal="center"/>
    </xf>
    <xf numFmtId="164" fontId="3" fillId="238" borderId="0" xfId="0" applyNumberFormat="1" applyFont="1" applyFill="1" applyAlignment="1">
      <alignment horizontal="center"/>
    </xf>
    <xf numFmtId="164" fontId="3" fillId="239" borderId="0" xfId="0" applyNumberFormat="1" applyFont="1" applyFill="1" applyAlignment="1">
      <alignment horizontal="center"/>
    </xf>
    <xf numFmtId="164" fontId="3" fillId="240" borderId="0" xfId="0" applyNumberFormat="1" applyFont="1" applyFill="1" applyAlignment="1">
      <alignment horizontal="center"/>
    </xf>
    <xf numFmtId="164" fontId="3" fillId="241" borderId="0" xfId="0" applyNumberFormat="1" applyFont="1" applyFill="1" applyAlignment="1">
      <alignment horizontal="center"/>
    </xf>
    <xf numFmtId="164" fontId="3" fillId="242" borderId="0" xfId="0" applyNumberFormat="1" applyFont="1" applyFill="1" applyAlignment="1">
      <alignment horizontal="center"/>
    </xf>
    <xf numFmtId="164" fontId="3" fillId="244" borderId="0" xfId="0" applyNumberFormat="1" applyFont="1" applyFill="1" applyAlignment="1">
      <alignment horizontal="center"/>
    </xf>
    <xf numFmtId="164" fontId="3" fillId="246" borderId="0" xfId="0" applyNumberFormat="1" applyFont="1" applyFill="1" applyAlignment="1">
      <alignment horizontal="center"/>
    </xf>
    <xf numFmtId="164" fontId="3" fillId="247" borderId="0" xfId="0" applyNumberFormat="1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164" fontId="3" fillId="248" borderId="0" xfId="0" applyNumberFormat="1" applyFont="1" applyFill="1" applyAlignment="1">
      <alignment horizontal="center"/>
    </xf>
    <xf numFmtId="164" fontId="3" fillId="110" borderId="0" xfId="0" applyNumberFormat="1" applyFont="1" applyFill="1" applyAlignment="1">
      <alignment horizontal="center"/>
    </xf>
    <xf numFmtId="164" fontId="3" fillId="251" borderId="0" xfId="0" applyNumberFormat="1" applyFont="1" applyFill="1" applyAlignment="1">
      <alignment horizontal="center"/>
    </xf>
    <xf numFmtId="164" fontId="3" fillId="252" borderId="0" xfId="0" applyNumberFormat="1" applyFont="1" applyFill="1" applyAlignment="1">
      <alignment horizontal="center"/>
    </xf>
    <xf numFmtId="164" fontId="3" fillId="136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256" borderId="0" xfId="0" applyNumberFormat="1" applyFont="1" applyFill="1" applyAlignment="1">
      <alignment horizontal="center"/>
    </xf>
    <xf numFmtId="164" fontId="3" fillId="257" borderId="0" xfId="0" applyNumberFormat="1" applyFont="1" applyFill="1" applyAlignment="1">
      <alignment horizontal="center"/>
    </xf>
    <xf numFmtId="164" fontId="4" fillId="258" borderId="0" xfId="0" applyNumberFormat="1" applyFont="1" applyFill="1" applyAlignment="1">
      <alignment horizontal="center"/>
    </xf>
    <xf numFmtId="164" fontId="3" fillId="260" borderId="0" xfId="0" applyNumberFormat="1" applyFont="1" applyFill="1" applyAlignment="1">
      <alignment horizontal="center"/>
    </xf>
    <xf numFmtId="164" fontId="3" fillId="172" borderId="0" xfId="0" applyNumberFormat="1" applyFont="1" applyFill="1" applyAlignment="1">
      <alignment horizontal="center"/>
    </xf>
    <xf numFmtId="164" fontId="3" fillId="263" borderId="0" xfId="0" applyNumberFormat="1" applyFont="1" applyFill="1" applyAlignment="1">
      <alignment horizontal="center"/>
    </xf>
    <xf numFmtId="164" fontId="3" fillId="67" borderId="0" xfId="0" applyNumberFormat="1" applyFont="1" applyFill="1" applyAlignment="1">
      <alignment horizontal="center"/>
    </xf>
    <xf numFmtId="164" fontId="3" fillId="264" borderId="0" xfId="0" applyNumberFormat="1" applyFont="1" applyFill="1" applyAlignment="1">
      <alignment horizontal="center"/>
    </xf>
    <xf numFmtId="164" fontId="3" fillId="265" borderId="0" xfId="0" applyNumberFormat="1" applyFont="1" applyFill="1" applyAlignment="1">
      <alignment horizontal="center"/>
    </xf>
    <xf numFmtId="164" fontId="3" fillId="266" borderId="0" xfId="0" applyNumberFormat="1" applyFont="1" applyFill="1" applyAlignment="1">
      <alignment horizontal="center"/>
    </xf>
    <xf numFmtId="164" fontId="3" fillId="275" borderId="0" xfId="0" applyNumberFormat="1" applyFont="1" applyFill="1" applyAlignment="1">
      <alignment horizontal="center"/>
    </xf>
    <xf numFmtId="164" fontId="3" fillId="276" borderId="0" xfId="0" applyNumberFormat="1" applyFont="1" applyFill="1" applyAlignment="1">
      <alignment horizontal="center"/>
    </xf>
    <xf numFmtId="164" fontId="3" fillId="282" borderId="0" xfId="0" applyNumberFormat="1" applyFont="1" applyFill="1" applyAlignment="1">
      <alignment horizontal="center"/>
    </xf>
    <xf numFmtId="164" fontId="3" fillId="283" borderId="0" xfId="0" applyNumberFormat="1" applyFont="1" applyFill="1" applyAlignment="1">
      <alignment horizontal="center"/>
    </xf>
    <xf numFmtId="164" fontId="3" fillId="26" borderId="0" xfId="0" applyNumberFormat="1" applyFont="1" applyFill="1" applyAlignment="1">
      <alignment horizontal="center"/>
    </xf>
    <xf numFmtId="164" fontId="3" fillId="285" borderId="0" xfId="0" applyNumberFormat="1" applyFont="1" applyFill="1" applyAlignment="1">
      <alignment horizontal="center"/>
    </xf>
    <xf numFmtId="164" fontId="3" fillId="286" borderId="0" xfId="0" applyNumberFormat="1" applyFont="1" applyFill="1" applyAlignment="1">
      <alignment horizontal="center"/>
    </xf>
    <xf numFmtId="164" fontId="3" fillId="287" borderId="0" xfId="0" applyNumberFormat="1" applyFont="1" applyFill="1" applyAlignment="1">
      <alignment horizontal="center"/>
    </xf>
    <xf numFmtId="164" fontId="3" fillId="290" borderId="0" xfId="0" applyNumberFormat="1" applyFont="1" applyFill="1" applyAlignment="1">
      <alignment horizontal="center"/>
    </xf>
    <xf numFmtId="164" fontId="3" fillId="291" borderId="0" xfId="0" applyNumberFormat="1" applyFont="1" applyFill="1" applyAlignment="1">
      <alignment horizontal="center"/>
    </xf>
    <xf numFmtId="164" fontId="3" fillId="292" borderId="0" xfId="0" applyNumberFormat="1" applyFont="1" applyFill="1" applyAlignment="1">
      <alignment horizontal="center"/>
    </xf>
    <xf numFmtId="164" fontId="3" fillId="294" borderId="0" xfId="0" applyNumberFormat="1" applyFont="1" applyFill="1" applyAlignment="1">
      <alignment horizontal="center"/>
    </xf>
    <xf numFmtId="164" fontId="3" fillId="297" borderId="0" xfId="0" applyNumberFormat="1" applyFont="1" applyFill="1" applyAlignment="1">
      <alignment horizontal="center"/>
    </xf>
    <xf numFmtId="164" fontId="3" fillId="298" borderId="0" xfId="0" applyNumberFormat="1" applyFont="1" applyFill="1" applyAlignment="1">
      <alignment horizontal="center"/>
    </xf>
    <xf numFmtId="164" fontId="3" fillId="299" borderId="0" xfId="0" applyNumberFormat="1" applyFont="1" applyFill="1" applyAlignment="1">
      <alignment horizontal="center"/>
    </xf>
    <xf numFmtId="164" fontId="3" fillId="300" borderId="0" xfId="0" applyNumberFormat="1" applyFont="1" applyFill="1" applyAlignment="1">
      <alignment horizontal="center"/>
    </xf>
    <xf numFmtId="164" fontId="3" fillId="225" borderId="0" xfId="0" applyNumberFormat="1" applyFont="1" applyFill="1" applyAlignment="1">
      <alignment horizontal="center"/>
    </xf>
    <xf numFmtId="164" fontId="3" fillId="302" borderId="0" xfId="0" applyNumberFormat="1" applyFont="1" applyFill="1" applyAlignment="1">
      <alignment horizontal="center"/>
    </xf>
    <xf numFmtId="164" fontId="3" fillId="307" borderId="0" xfId="0" applyNumberFormat="1" applyFont="1" applyFill="1" applyAlignment="1">
      <alignment horizontal="center"/>
    </xf>
    <xf numFmtId="164" fontId="3" fillId="308" borderId="0" xfId="0" applyNumberFormat="1" applyFont="1" applyFill="1" applyAlignment="1">
      <alignment horizontal="center"/>
    </xf>
    <xf numFmtId="164" fontId="3" fillId="309" borderId="0" xfId="0" applyNumberFormat="1" applyFont="1" applyFill="1" applyAlignment="1">
      <alignment horizontal="center"/>
    </xf>
    <xf numFmtId="164" fontId="3" fillId="310" borderId="0" xfId="0" applyNumberFormat="1" applyFont="1" applyFill="1" applyAlignment="1">
      <alignment horizontal="center"/>
    </xf>
    <xf numFmtId="164" fontId="3" fillId="311" borderId="0" xfId="0" applyNumberFormat="1" applyFont="1" applyFill="1" applyAlignment="1">
      <alignment horizontal="center"/>
    </xf>
    <xf numFmtId="164" fontId="3" fillId="313" borderId="0" xfId="0" applyNumberFormat="1" applyFont="1" applyFill="1" applyAlignment="1">
      <alignment horizontal="center"/>
    </xf>
    <xf numFmtId="164" fontId="3" fillId="314" borderId="0" xfId="0" applyNumberFormat="1" applyFont="1" applyFill="1" applyAlignment="1">
      <alignment horizontal="center"/>
    </xf>
    <xf numFmtId="164" fontId="3" fillId="315" borderId="0" xfId="0" applyNumberFormat="1" applyFont="1" applyFill="1" applyAlignment="1">
      <alignment horizontal="center"/>
    </xf>
    <xf numFmtId="164" fontId="3" fillId="316" borderId="0" xfId="0" applyNumberFormat="1" applyFont="1" applyFill="1" applyAlignment="1">
      <alignment horizontal="center"/>
    </xf>
    <xf numFmtId="164" fontId="3" fillId="323" borderId="0" xfId="0" applyNumberFormat="1" applyFont="1" applyFill="1" applyAlignment="1">
      <alignment horizontal="center"/>
    </xf>
    <xf numFmtId="164" fontId="3" fillId="324" borderId="0" xfId="0" applyNumberFormat="1" applyFont="1" applyFill="1" applyAlignment="1">
      <alignment horizontal="center"/>
    </xf>
    <xf numFmtId="164" fontId="3" fillId="183" borderId="0" xfId="0" applyNumberFormat="1" applyFont="1" applyFill="1" applyAlignment="1">
      <alignment horizontal="center"/>
    </xf>
    <xf numFmtId="164" fontId="3" fillId="326" borderId="0" xfId="0" applyNumberFormat="1" applyFont="1" applyFill="1" applyAlignment="1">
      <alignment horizontal="center"/>
    </xf>
    <xf numFmtId="164" fontId="3" fillId="329" borderId="0" xfId="0" applyNumberFormat="1" applyFont="1" applyFill="1" applyAlignment="1">
      <alignment horizontal="center"/>
    </xf>
    <xf numFmtId="164" fontId="3" fillId="330" borderId="0" xfId="0" applyNumberFormat="1" applyFont="1" applyFill="1" applyAlignment="1">
      <alignment horizontal="center"/>
    </xf>
    <xf numFmtId="164" fontId="3" fillId="331" borderId="0" xfId="0" applyNumberFormat="1" applyFont="1" applyFill="1" applyAlignment="1">
      <alignment horizontal="center"/>
    </xf>
    <xf numFmtId="164" fontId="3" fillId="74" borderId="0" xfId="0" applyNumberFormat="1" applyFont="1" applyFill="1" applyAlignment="1">
      <alignment horizontal="center"/>
    </xf>
    <xf numFmtId="164" fontId="3" fillId="339" borderId="0" xfId="0" applyNumberFormat="1" applyFont="1" applyFill="1" applyAlignment="1">
      <alignment horizontal="center"/>
    </xf>
    <xf numFmtId="164" fontId="3" fillId="31" borderId="0" xfId="0" applyNumberFormat="1" applyFont="1" applyFill="1" applyAlignment="1">
      <alignment horizontal="center"/>
    </xf>
    <xf numFmtId="164" fontId="3" fillId="340" borderId="0" xfId="0" applyNumberFormat="1" applyFont="1" applyFill="1" applyAlignment="1">
      <alignment horizontal="center"/>
    </xf>
    <xf numFmtId="164" fontId="3" fillId="342" borderId="0" xfId="0" applyNumberFormat="1" applyFont="1" applyFill="1" applyAlignment="1">
      <alignment horizontal="center"/>
    </xf>
    <xf numFmtId="164" fontId="3" fillId="343" borderId="0" xfId="0" applyNumberFormat="1" applyFont="1" applyFill="1" applyAlignment="1">
      <alignment horizontal="center"/>
    </xf>
    <xf numFmtId="164" fontId="3" fillId="345" borderId="0" xfId="0" applyNumberFormat="1" applyFont="1" applyFill="1" applyAlignment="1">
      <alignment horizontal="center"/>
    </xf>
    <xf numFmtId="164" fontId="3" fillId="346" borderId="0" xfId="0" applyNumberFormat="1" applyFont="1" applyFill="1" applyAlignment="1">
      <alignment horizontal="center"/>
    </xf>
    <xf numFmtId="164" fontId="4" fillId="348" borderId="0" xfId="0" applyNumberFormat="1" applyFont="1" applyFill="1" applyAlignment="1">
      <alignment horizontal="center"/>
    </xf>
    <xf numFmtId="164" fontId="3" fillId="18" borderId="0" xfId="0" applyNumberFormat="1" applyFont="1" applyFill="1" applyAlignment="1">
      <alignment horizontal="center"/>
    </xf>
    <xf numFmtId="164" fontId="3" fillId="349" borderId="0" xfId="0" applyNumberFormat="1" applyFont="1" applyFill="1" applyAlignment="1">
      <alignment horizontal="center"/>
    </xf>
    <xf numFmtId="164" fontId="3" fillId="350" borderId="0" xfId="0" applyNumberFormat="1" applyFont="1" applyFill="1" applyAlignment="1">
      <alignment horizontal="center"/>
    </xf>
    <xf numFmtId="164" fontId="3" fillId="252" borderId="0" xfId="0" applyNumberFormat="1" applyFont="1" applyFill="1" applyAlignment="1">
      <alignment horizontal="center"/>
    </xf>
    <xf numFmtId="164" fontId="4" fillId="351" borderId="0" xfId="0" applyNumberFormat="1" applyFont="1" applyFill="1" applyAlignment="1">
      <alignment horizontal="center"/>
    </xf>
    <xf numFmtId="164" fontId="3" fillId="352" borderId="0" xfId="0" applyNumberFormat="1" applyFont="1" applyFill="1" applyAlignment="1">
      <alignment horizontal="center"/>
    </xf>
    <xf numFmtId="164" fontId="4" fillId="353" borderId="0" xfId="0" applyNumberFormat="1" applyFont="1" applyFill="1" applyAlignment="1">
      <alignment horizontal="center"/>
    </xf>
    <xf numFmtId="164" fontId="3" fillId="354" borderId="0" xfId="0" applyNumberFormat="1" applyFont="1" applyFill="1" applyAlignment="1">
      <alignment horizontal="center"/>
    </xf>
    <xf numFmtId="164" fontId="4" fillId="355" borderId="0" xfId="0" applyNumberFormat="1" applyFont="1" applyFill="1" applyAlignment="1">
      <alignment horizontal="center"/>
    </xf>
    <xf numFmtId="164" fontId="3" fillId="182" borderId="0" xfId="0" applyNumberFormat="1" applyFont="1" applyFill="1" applyAlignment="1">
      <alignment horizontal="center"/>
    </xf>
    <xf numFmtId="164" fontId="3" fillId="356" borderId="0" xfId="0" applyNumberFormat="1" applyFont="1" applyFill="1" applyAlignment="1">
      <alignment horizontal="center"/>
    </xf>
    <xf numFmtId="164" fontId="3" fillId="357" borderId="0" xfId="0" applyNumberFormat="1" applyFont="1" applyFill="1" applyAlignment="1">
      <alignment horizontal="center"/>
    </xf>
    <xf numFmtId="164" fontId="3" fillId="61" borderId="0" xfId="0" applyNumberFormat="1" applyFont="1" applyFill="1" applyAlignment="1">
      <alignment horizontal="center"/>
    </xf>
    <xf numFmtId="164" fontId="4" fillId="358" borderId="0" xfId="0" applyNumberFormat="1" applyFont="1" applyFill="1" applyAlignment="1">
      <alignment horizontal="center"/>
    </xf>
    <xf numFmtId="164" fontId="3" fillId="359" borderId="0" xfId="0" applyNumberFormat="1" applyFont="1" applyFill="1" applyAlignment="1">
      <alignment horizontal="center"/>
    </xf>
    <xf numFmtId="164" fontId="3" fillId="360" borderId="0" xfId="0" applyNumberFormat="1" applyFont="1" applyFill="1" applyAlignment="1">
      <alignment horizontal="center"/>
    </xf>
    <xf numFmtId="164" fontId="3" fillId="52" borderId="0" xfId="0" applyNumberFormat="1" applyFont="1" applyFill="1" applyAlignment="1">
      <alignment horizontal="center"/>
    </xf>
    <xf numFmtId="164" fontId="3" fillId="361" borderId="0" xfId="0" applyNumberFormat="1" applyFont="1" applyFill="1" applyAlignment="1">
      <alignment horizontal="center"/>
    </xf>
    <xf numFmtId="164" fontId="3" fillId="362" borderId="0" xfId="0" applyNumberFormat="1" applyFont="1" applyFill="1" applyAlignment="1">
      <alignment horizontal="center"/>
    </xf>
    <xf numFmtId="164" fontId="3" fillId="188" borderId="0" xfId="0" applyNumberFormat="1" applyFont="1" applyFill="1" applyAlignment="1">
      <alignment horizontal="center"/>
    </xf>
    <xf numFmtId="164" fontId="3" fillId="363" borderId="0" xfId="0" applyNumberFormat="1" applyFont="1" applyFill="1" applyAlignment="1">
      <alignment horizontal="center"/>
    </xf>
    <xf numFmtId="164" fontId="3" fillId="364" borderId="0" xfId="0" applyNumberFormat="1" applyFont="1" applyFill="1" applyAlignment="1">
      <alignment horizontal="center"/>
    </xf>
    <xf numFmtId="164" fontId="4" fillId="365" borderId="0" xfId="0" applyNumberFormat="1" applyFont="1" applyFill="1" applyAlignment="1">
      <alignment horizontal="center"/>
    </xf>
    <xf numFmtId="164" fontId="4" fillId="366" borderId="0" xfId="0" applyNumberFormat="1" applyFont="1" applyFill="1" applyAlignment="1">
      <alignment horizontal="center"/>
    </xf>
    <xf numFmtId="49" fontId="3" fillId="367" borderId="0" xfId="0" applyNumberFormat="1" applyFont="1" applyFill="1" applyAlignment="1">
      <alignment horizontal="center"/>
    </xf>
    <xf numFmtId="164" fontId="4" fillId="368" borderId="0" xfId="0" applyNumberFormat="1" applyFont="1" applyFill="1" applyAlignment="1">
      <alignment horizontal="center"/>
    </xf>
    <xf numFmtId="164" fontId="4" fillId="370" borderId="0" xfId="0" applyNumberFormat="1" applyFont="1" applyFill="1" applyAlignment="1">
      <alignment horizontal="center"/>
    </xf>
    <xf numFmtId="49" fontId="3" fillId="372" borderId="0" xfId="0" applyNumberFormat="1" applyFont="1" applyFill="1" applyAlignment="1">
      <alignment horizontal="right"/>
    </xf>
    <xf numFmtId="49" fontId="3" fillId="372" borderId="0" xfId="0" applyNumberFormat="1" applyFont="1" applyFill="1" applyAlignment="1">
      <alignment horizontal="right"/>
    </xf>
    <xf numFmtId="49" fontId="3" fillId="372" borderId="0" xfId="0" applyNumberFormat="1" applyFont="1" applyFill="1" applyAlignment="1"/>
    <xf numFmtId="164" fontId="4" fillId="373" borderId="0" xfId="0" applyNumberFormat="1" applyFont="1" applyFill="1" applyAlignment="1">
      <alignment horizontal="center"/>
    </xf>
    <xf numFmtId="49" fontId="3" fillId="372" borderId="0" xfId="0" applyNumberFormat="1" applyFont="1" applyFill="1" applyAlignment="1">
      <alignment horizontal="center"/>
    </xf>
    <xf numFmtId="164" fontId="3" fillId="243" borderId="0" xfId="0" applyNumberFormat="1" applyFont="1" applyFill="1" applyAlignment="1">
      <alignment horizontal="center"/>
    </xf>
    <xf numFmtId="164" fontId="3" fillId="110" borderId="0" xfId="0" applyNumberFormat="1" applyFont="1" applyFill="1" applyAlignment="1">
      <alignment horizontal="center"/>
    </xf>
    <xf numFmtId="164" fontId="3" fillId="249" borderId="0" xfId="0" applyNumberFormat="1" applyFont="1" applyFill="1" applyAlignment="1">
      <alignment horizontal="center"/>
    </xf>
    <xf numFmtId="164" fontId="3" fillId="25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251" borderId="0" xfId="0" applyNumberFormat="1" applyFont="1" applyFill="1" applyAlignment="1">
      <alignment horizontal="center"/>
    </xf>
    <xf numFmtId="164" fontId="3" fillId="378" borderId="0" xfId="0" applyNumberFormat="1" applyFont="1" applyFill="1" applyAlignment="1">
      <alignment horizontal="center"/>
    </xf>
    <xf numFmtId="164" fontId="3" fillId="237" borderId="0" xfId="0" applyNumberFormat="1" applyFont="1" applyFill="1" applyAlignment="1">
      <alignment horizontal="center"/>
    </xf>
    <xf numFmtId="164" fontId="3" fillId="379" borderId="0" xfId="0" applyNumberFormat="1" applyFont="1" applyFill="1" applyAlignment="1">
      <alignment horizontal="center"/>
    </xf>
    <xf numFmtId="164" fontId="3" fillId="239" borderId="0" xfId="0" applyNumberFormat="1" applyFont="1" applyFill="1" applyAlignment="1">
      <alignment horizontal="center"/>
    </xf>
    <xf numFmtId="49" fontId="3" fillId="380" borderId="0" xfId="0" applyNumberFormat="1" applyFont="1" applyFill="1" applyAlignment="1">
      <alignment horizontal="right"/>
    </xf>
    <xf numFmtId="164" fontId="3" fillId="381" borderId="0" xfId="0" applyNumberFormat="1" applyFont="1" applyFill="1" applyAlignment="1">
      <alignment horizontal="center"/>
    </xf>
    <xf numFmtId="49" fontId="3" fillId="380" borderId="0" xfId="0" applyNumberFormat="1" applyFont="1" applyFill="1" applyAlignment="1"/>
    <xf numFmtId="164" fontId="3" fillId="4" borderId="0" xfId="0" applyNumberFormat="1" applyFont="1" applyFill="1" applyAlignment="1">
      <alignment horizontal="center"/>
    </xf>
    <xf numFmtId="164" fontId="3" fillId="244" borderId="0" xfId="0" applyNumberFormat="1" applyFont="1" applyFill="1" applyAlignment="1">
      <alignment horizontal="center"/>
    </xf>
    <xf numFmtId="164" fontId="3" fillId="227" borderId="0" xfId="0" applyNumberFormat="1" applyFont="1" applyFill="1" applyAlignment="1">
      <alignment horizontal="center"/>
    </xf>
    <xf numFmtId="164" fontId="3" fillId="382" borderId="0" xfId="0" applyNumberFormat="1" applyFont="1" applyFill="1" applyAlignment="1">
      <alignment horizontal="center"/>
    </xf>
    <xf numFmtId="49" fontId="4" fillId="380" borderId="0" xfId="0" applyNumberFormat="1" applyFont="1" applyFill="1" applyAlignment="1"/>
    <xf numFmtId="164" fontId="3" fillId="383" borderId="0" xfId="0" applyNumberFormat="1" applyFont="1" applyFill="1" applyAlignment="1">
      <alignment horizontal="center"/>
    </xf>
    <xf numFmtId="164" fontId="3" fillId="384" borderId="0" xfId="0" applyNumberFormat="1" applyFont="1" applyFill="1" applyAlignment="1">
      <alignment horizontal="center"/>
    </xf>
    <xf numFmtId="164" fontId="3" fillId="385" borderId="0" xfId="0" applyNumberFormat="1" applyFont="1" applyFill="1" applyAlignment="1">
      <alignment horizontal="center"/>
    </xf>
    <xf numFmtId="164" fontId="3" fillId="386" borderId="0" xfId="0" applyNumberFormat="1" applyFont="1" applyFill="1" applyAlignment="1">
      <alignment horizontal="center"/>
    </xf>
    <xf numFmtId="164" fontId="3" fillId="387" borderId="0" xfId="0" applyNumberFormat="1" applyFont="1" applyFill="1" applyAlignment="1">
      <alignment horizontal="center"/>
    </xf>
    <xf numFmtId="49" fontId="3" fillId="388" borderId="0" xfId="0" applyNumberFormat="1" applyFont="1" applyFill="1" applyAlignment="1">
      <alignment horizontal="right"/>
    </xf>
    <xf numFmtId="49" fontId="3" fillId="388" borderId="0" xfId="0" applyNumberFormat="1" applyFont="1" applyFill="1" applyAlignment="1"/>
    <xf numFmtId="164" fontId="3" fillId="389" borderId="0" xfId="0" applyNumberFormat="1" applyFont="1" applyFill="1" applyAlignment="1">
      <alignment horizontal="center"/>
    </xf>
    <xf numFmtId="164" fontId="3" fillId="390" borderId="0" xfId="0" applyNumberFormat="1" applyFont="1" applyFill="1" applyAlignment="1">
      <alignment horizontal="center"/>
    </xf>
    <xf numFmtId="164" fontId="3" fillId="391" borderId="0" xfId="0" applyNumberFormat="1" applyFont="1" applyFill="1" applyAlignment="1">
      <alignment horizontal="center"/>
    </xf>
    <xf numFmtId="164" fontId="3" fillId="392" borderId="0" xfId="0" applyNumberFormat="1" applyFont="1" applyFill="1" applyAlignment="1">
      <alignment horizontal="center"/>
    </xf>
    <xf numFmtId="164" fontId="3" fillId="393" borderId="0" xfId="0" applyNumberFormat="1" applyFont="1" applyFill="1" applyAlignment="1">
      <alignment horizontal="center"/>
    </xf>
    <xf numFmtId="164" fontId="3" fillId="394" borderId="0" xfId="0" applyNumberFormat="1" applyFont="1" applyFill="1" applyAlignment="1">
      <alignment horizontal="center"/>
    </xf>
    <xf numFmtId="164" fontId="3" fillId="395" borderId="0" xfId="0" applyNumberFormat="1" applyFont="1" applyFill="1" applyAlignment="1">
      <alignment horizontal="center"/>
    </xf>
    <xf numFmtId="164" fontId="3" fillId="396" borderId="0" xfId="0" applyNumberFormat="1" applyFont="1" applyFill="1" applyAlignment="1">
      <alignment horizontal="center"/>
    </xf>
    <xf numFmtId="164" fontId="3" fillId="397" borderId="0" xfId="0" applyNumberFormat="1" applyFont="1" applyFill="1" applyAlignment="1">
      <alignment horizontal="center"/>
    </xf>
    <xf numFmtId="164" fontId="3" fillId="398" borderId="0" xfId="0" applyNumberFormat="1" applyFont="1" applyFill="1" applyAlignment="1">
      <alignment horizontal="center"/>
    </xf>
    <xf numFmtId="164" fontId="3" fillId="399" borderId="0" xfId="0" applyNumberFormat="1" applyFont="1" applyFill="1" applyAlignment="1">
      <alignment horizontal="center"/>
    </xf>
    <xf numFmtId="164" fontId="3" fillId="400" borderId="0" xfId="0" applyNumberFormat="1" applyFont="1" applyFill="1" applyAlignment="1">
      <alignment horizontal="center"/>
    </xf>
    <xf numFmtId="164" fontId="3" fillId="401" borderId="0" xfId="0" applyNumberFormat="1" applyFont="1" applyFill="1" applyAlignment="1">
      <alignment horizontal="center"/>
    </xf>
    <xf numFmtId="164" fontId="3" fillId="402" borderId="0" xfId="0" applyNumberFormat="1" applyFont="1" applyFill="1" applyAlignment="1">
      <alignment horizontal="center"/>
    </xf>
    <xf numFmtId="164" fontId="3" fillId="403" borderId="0" xfId="0" applyNumberFormat="1" applyFont="1" applyFill="1" applyAlignment="1">
      <alignment horizontal="center"/>
    </xf>
    <xf numFmtId="164" fontId="3" fillId="404" borderId="0" xfId="0" applyNumberFormat="1" applyFont="1" applyFill="1" applyAlignment="1">
      <alignment horizontal="center"/>
    </xf>
    <xf numFmtId="164" fontId="3" fillId="405" borderId="0" xfId="0" applyNumberFormat="1" applyFont="1" applyFill="1" applyAlignment="1">
      <alignment horizontal="center"/>
    </xf>
    <xf numFmtId="164" fontId="3" fillId="406" borderId="0" xfId="0" applyNumberFormat="1" applyFont="1" applyFill="1" applyAlignment="1">
      <alignment horizontal="center"/>
    </xf>
    <xf numFmtId="164" fontId="3" fillId="407" borderId="0" xfId="0" applyNumberFormat="1" applyFont="1" applyFill="1" applyAlignment="1">
      <alignment horizontal="center"/>
    </xf>
    <xf numFmtId="164" fontId="3" fillId="408" borderId="0" xfId="0" applyNumberFormat="1" applyFont="1" applyFill="1" applyAlignment="1">
      <alignment horizontal="center"/>
    </xf>
    <xf numFmtId="164" fontId="3" fillId="409" borderId="0" xfId="0" applyNumberFormat="1" applyFont="1" applyFill="1" applyAlignment="1">
      <alignment horizontal="center"/>
    </xf>
    <xf numFmtId="164" fontId="3" fillId="410" borderId="0" xfId="0" applyNumberFormat="1" applyFont="1" applyFill="1" applyAlignment="1">
      <alignment horizontal="center"/>
    </xf>
    <xf numFmtId="164" fontId="3" fillId="411" borderId="0" xfId="0" applyNumberFormat="1" applyFont="1" applyFill="1" applyAlignment="1">
      <alignment horizontal="center"/>
    </xf>
    <xf numFmtId="164" fontId="3" fillId="412" borderId="0" xfId="0" applyNumberFormat="1" applyFont="1" applyFill="1" applyAlignment="1">
      <alignment horizontal="center"/>
    </xf>
    <xf numFmtId="164" fontId="3" fillId="413" borderId="0" xfId="0" applyNumberFormat="1" applyFont="1" applyFill="1" applyAlignment="1">
      <alignment horizontal="center"/>
    </xf>
    <xf numFmtId="164" fontId="3" fillId="414" borderId="0" xfId="0" applyNumberFormat="1" applyFont="1" applyFill="1" applyAlignment="1">
      <alignment horizontal="center"/>
    </xf>
    <xf numFmtId="164" fontId="3" fillId="415" borderId="0" xfId="0" applyNumberFormat="1" applyFont="1" applyFill="1" applyAlignment="1">
      <alignment horizontal="center"/>
    </xf>
    <xf numFmtId="164" fontId="3" fillId="416" borderId="0" xfId="0" applyNumberFormat="1" applyFont="1" applyFill="1" applyAlignment="1">
      <alignment horizontal="center"/>
    </xf>
    <xf numFmtId="164" fontId="3" fillId="417" borderId="0" xfId="0" applyNumberFormat="1" applyFont="1" applyFill="1" applyAlignment="1">
      <alignment horizontal="center"/>
    </xf>
    <xf numFmtId="164" fontId="3" fillId="418" borderId="0" xfId="0" applyNumberFormat="1" applyFont="1" applyFill="1" applyAlignment="1">
      <alignment horizontal="center"/>
    </xf>
    <xf numFmtId="164" fontId="3" fillId="419" borderId="0" xfId="0" applyNumberFormat="1" applyFont="1" applyFill="1" applyAlignment="1">
      <alignment horizontal="center"/>
    </xf>
    <xf numFmtId="164" fontId="3" fillId="420" borderId="0" xfId="0" applyNumberFormat="1" applyFont="1" applyFill="1" applyAlignment="1">
      <alignment horizontal="center"/>
    </xf>
    <xf numFmtId="164" fontId="3" fillId="421" borderId="0" xfId="0" applyNumberFormat="1" applyFont="1" applyFill="1" applyAlignment="1">
      <alignment horizontal="center"/>
    </xf>
    <xf numFmtId="164" fontId="3" fillId="422" borderId="0" xfId="0" applyNumberFormat="1" applyFont="1" applyFill="1" applyAlignment="1">
      <alignment horizontal="center"/>
    </xf>
    <xf numFmtId="49" fontId="4" fillId="388" borderId="0" xfId="0" applyNumberFormat="1" applyFont="1" applyFill="1" applyAlignment="1"/>
    <xf numFmtId="164" fontId="3" fillId="423" borderId="0" xfId="0" applyNumberFormat="1" applyFont="1" applyFill="1" applyAlignment="1">
      <alignment horizontal="center"/>
    </xf>
    <xf numFmtId="164" fontId="3" fillId="424" borderId="0" xfId="0" applyNumberFormat="1" applyFont="1" applyFill="1" applyAlignment="1">
      <alignment horizontal="center"/>
    </xf>
    <xf numFmtId="164" fontId="3" fillId="425" borderId="0" xfId="0" applyNumberFormat="1" applyFont="1" applyFill="1" applyAlignment="1">
      <alignment horizontal="center"/>
    </xf>
    <xf numFmtId="164" fontId="3" fillId="426" borderId="0" xfId="0" applyNumberFormat="1" applyFont="1" applyFill="1" applyAlignment="1">
      <alignment horizontal="center"/>
    </xf>
    <xf numFmtId="164" fontId="3" fillId="427" borderId="0" xfId="0" applyNumberFormat="1" applyFont="1" applyFill="1" applyAlignment="1">
      <alignment horizontal="center"/>
    </xf>
    <xf numFmtId="164" fontId="3" fillId="428" borderId="0" xfId="0" applyNumberFormat="1" applyFont="1" applyFill="1" applyAlignment="1">
      <alignment horizontal="center"/>
    </xf>
    <xf numFmtId="164" fontId="3" fillId="429" borderId="0" xfId="0" applyNumberFormat="1" applyFont="1" applyFill="1" applyAlignment="1">
      <alignment horizontal="center"/>
    </xf>
    <xf numFmtId="164" fontId="3" fillId="430" borderId="0" xfId="0" applyNumberFormat="1" applyFont="1" applyFill="1" applyAlignment="1">
      <alignment horizontal="center"/>
    </xf>
    <xf numFmtId="164" fontId="3" fillId="431" borderId="0" xfId="0" applyNumberFormat="1" applyFont="1" applyFill="1" applyAlignment="1">
      <alignment horizontal="center"/>
    </xf>
    <xf numFmtId="164" fontId="3" fillId="432" borderId="0" xfId="0" applyNumberFormat="1" applyFont="1" applyFill="1" applyAlignment="1">
      <alignment horizontal="center"/>
    </xf>
    <xf numFmtId="164" fontId="3" fillId="433" borderId="0" xfId="0" applyNumberFormat="1" applyFont="1" applyFill="1" applyAlignment="1">
      <alignment horizontal="center"/>
    </xf>
    <xf numFmtId="164" fontId="3" fillId="434" borderId="0" xfId="0" applyNumberFormat="1" applyFont="1" applyFill="1" applyAlignment="1">
      <alignment horizontal="center"/>
    </xf>
    <xf numFmtId="164" fontId="3" fillId="435" borderId="0" xfId="0" applyNumberFormat="1" applyFont="1" applyFill="1" applyAlignment="1">
      <alignment horizontal="center"/>
    </xf>
    <xf numFmtId="164" fontId="3" fillId="436" borderId="0" xfId="0" applyNumberFormat="1" applyFont="1" applyFill="1" applyAlignment="1">
      <alignment horizontal="center"/>
    </xf>
    <xf numFmtId="164" fontId="3" fillId="437" borderId="0" xfId="0" applyNumberFormat="1" applyFont="1" applyFill="1" applyAlignment="1">
      <alignment horizontal="center"/>
    </xf>
    <xf numFmtId="164" fontId="3" fillId="438" borderId="0" xfId="0" applyNumberFormat="1" applyFont="1" applyFill="1" applyAlignment="1">
      <alignment horizontal="center"/>
    </xf>
    <xf numFmtId="164" fontId="3" fillId="439" borderId="0" xfId="0" applyNumberFormat="1" applyFont="1" applyFill="1" applyAlignment="1">
      <alignment horizontal="center"/>
    </xf>
    <xf numFmtId="164" fontId="3" fillId="440" borderId="0" xfId="0" applyNumberFormat="1" applyFont="1" applyFill="1" applyAlignment="1">
      <alignment horizontal="center"/>
    </xf>
    <xf numFmtId="164" fontId="3" fillId="441" borderId="0" xfId="0" applyNumberFormat="1" applyFont="1" applyFill="1" applyAlignment="1">
      <alignment horizontal="center"/>
    </xf>
    <xf numFmtId="164" fontId="3" fillId="442" borderId="0" xfId="0" applyNumberFormat="1" applyFont="1" applyFill="1" applyAlignment="1">
      <alignment horizontal="center"/>
    </xf>
    <xf numFmtId="164" fontId="3" fillId="443" borderId="0" xfId="0" applyNumberFormat="1" applyFont="1" applyFill="1" applyAlignment="1">
      <alignment horizontal="center"/>
    </xf>
    <xf numFmtId="164" fontId="3" fillId="444" borderId="0" xfId="0" applyNumberFormat="1" applyFont="1" applyFill="1" applyAlignment="1">
      <alignment horizontal="center"/>
    </xf>
    <xf numFmtId="164" fontId="3" fillId="445" borderId="0" xfId="0" applyNumberFormat="1" applyFont="1" applyFill="1" applyAlignment="1">
      <alignment horizontal="center"/>
    </xf>
    <xf numFmtId="164" fontId="3" fillId="446" borderId="0" xfId="0" applyNumberFormat="1" applyFont="1" applyFill="1" applyAlignment="1">
      <alignment horizontal="center"/>
    </xf>
    <xf numFmtId="164" fontId="3" fillId="447" borderId="0" xfId="0" applyNumberFormat="1" applyFont="1" applyFill="1" applyAlignment="1">
      <alignment horizontal="center"/>
    </xf>
    <xf numFmtId="164" fontId="3" fillId="448" borderId="0" xfId="0" applyNumberFormat="1" applyFont="1" applyFill="1" applyAlignment="1">
      <alignment horizontal="center"/>
    </xf>
    <xf numFmtId="164" fontId="3" fillId="449" borderId="0" xfId="0" applyNumberFormat="1" applyFont="1" applyFill="1" applyAlignment="1">
      <alignment horizontal="center"/>
    </xf>
    <xf numFmtId="164" fontId="3" fillId="450" borderId="0" xfId="0" applyNumberFormat="1" applyFont="1" applyFill="1" applyAlignment="1">
      <alignment horizontal="center"/>
    </xf>
    <xf numFmtId="164" fontId="3" fillId="451" borderId="0" xfId="0" applyNumberFormat="1" applyFont="1" applyFill="1" applyAlignment="1">
      <alignment horizontal="center"/>
    </xf>
    <xf numFmtId="164" fontId="3" fillId="452" borderId="0" xfId="0" applyNumberFormat="1" applyFont="1" applyFill="1" applyAlignment="1">
      <alignment horizontal="center"/>
    </xf>
    <xf numFmtId="164" fontId="3" fillId="453" borderId="0" xfId="0" applyNumberFormat="1" applyFont="1" applyFill="1" applyAlignment="1">
      <alignment horizontal="center"/>
    </xf>
    <xf numFmtId="164" fontId="3" fillId="454" borderId="0" xfId="0" applyNumberFormat="1" applyFont="1" applyFill="1" applyAlignment="1">
      <alignment horizontal="center"/>
    </xf>
    <xf numFmtId="164" fontId="3" fillId="455" borderId="0" xfId="0" applyNumberFormat="1" applyFont="1" applyFill="1" applyAlignment="1">
      <alignment horizontal="center"/>
    </xf>
    <xf numFmtId="164" fontId="3" fillId="456" borderId="0" xfId="0" applyNumberFormat="1" applyFont="1" applyFill="1" applyAlignment="1">
      <alignment horizontal="center"/>
    </xf>
    <xf numFmtId="164" fontId="3" fillId="457" borderId="0" xfId="0" applyNumberFormat="1" applyFont="1" applyFill="1" applyAlignment="1">
      <alignment horizontal="center"/>
    </xf>
    <xf numFmtId="164" fontId="3" fillId="458" borderId="0" xfId="0" applyNumberFormat="1" applyFont="1" applyFill="1" applyAlignment="1">
      <alignment horizontal="center"/>
    </xf>
    <xf numFmtId="164" fontId="3" fillId="459" borderId="0" xfId="0" applyNumberFormat="1" applyFont="1" applyFill="1" applyAlignment="1">
      <alignment horizontal="center"/>
    </xf>
    <xf numFmtId="164" fontId="3" fillId="460" borderId="0" xfId="0" applyNumberFormat="1" applyFont="1" applyFill="1" applyAlignment="1">
      <alignment horizontal="center"/>
    </xf>
    <xf numFmtId="164" fontId="3" fillId="461" borderId="0" xfId="0" applyNumberFormat="1" applyFont="1" applyFill="1" applyAlignment="1">
      <alignment horizontal="center"/>
    </xf>
    <xf numFmtId="164" fontId="3" fillId="462" borderId="0" xfId="0" applyNumberFormat="1" applyFont="1" applyFill="1" applyAlignment="1">
      <alignment horizontal="center"/>
    </xf>
    <xf numFmtId="164" fontId="3" fillId="463" borderId="0" xfId="0" applyNumberFormat="1" applyFont="1" applyFill="1" applyAlignment="1">
      <alignment horizontal="center"/>
    </xf>
    <xf numFmtId="164" fontId="3" fillId="464" borderId="0" xfId="0" applyNumberFormat="1" applyFont="1" applyFill="1" applyAlignment="1">
      <alignment horizontal="center"/>
    </xf>
    <xf numFmtId="164" fontId="3" fillId="465" borderId="0" xfId="0" applyNumberFormat="1" applyFont="1" applyFill="1" applyAlignment="1">
      <alignment horizontal="center"/>
    </xf>
    <xf numFmtId="164" fontId="3" fillId="466" borderId="0" xfId="0" applyNumberFormat="1" applyFont="1" applyFill="1" applyAlignment="1">
      <alignment horizontal="center"/>
    </xf>
    <xf numFmtId="164" fontId="3" fillId="467" borderId="0" xfId="0" applyNumberFormat="1" applyFont="1" applyFill="1" applyAlignment="1">
      <alignment horizontal="center"/>
    </xf>
    <xf numFmtId="164" fontId="3" fillId="468" borderId="0" xfId="0" applyNumberFormat="1" applyFont="1" applyFill="1" applyAlignment="1">
      <alignment horizontal="center"/>
    </xf>
    <xf numFmtId="164" fontId="3" fillId="469" borderId="0" xfId="0" applyNumberFormat="1" applyFont="1" applyFill="1" applyAlignment="1">
      <alignment horizontal="center"/>
    </xf>
    <xf numFmtId="164" fontId="3" fillId="470" borderId="0" xfId="0" applyNumberFormat="1" applyFont="1" applyFill="1" applyAlignment="1">
      <alignment horizontal="center"/>
    </xf>
    <xf numFmtId="164" fontId="3" fillId="471" borderId="0" xfId="0" applyNumberFormat="1" applyFont="1" applyFill="1" applyAlignment="1">
      <alignment horizontal="center"/>
    </xf>
    <xf numFmtId="164" fontId="3" fillId="472" borderId="0" xfId="0" applyNumberFormat="1" applyFont="1" applyFill="1" applyAlignment="1">
      <alignment horizontal="center"/>
    </xf>
    <xf numFmtId="164" fontId="3" fillId="473" borderId="0" xfId="0" applyNumberFormat="1" applyFont="1" applyFill="1" applyAlignment="1">
      <alignment horizontal="center"/>
    </xf>
    <xf numFmtId="164" fontId="3" fillId="474" borderId="0" xfId="0" applyNumberFormat="1" applyFont="1" applyFill="1" applyAlignment="1">
      <alignment horizontal="center"/>
    </xf>
    <xf numFmtId="164" fontId="3" fillId="475" borderId="0" xfId="0" applyNumberFormat="1" applyFont="1" applyFill="1" applyAlignment="1">
      <alignment horizontal="center"/>
    </xf>
    <xf numFmtId="164" fontId="3" fillId="476" borderId="0" xfId="0" applyNumberFormat="1" applyFont="1" applyFill="1" applyAlignment="1">
      <alignment horizontal="center"/>
    </xf>
    <xf numFmtId="164" fontId="3" fillId="477" borderId="0" xfId="0" applyNumberFormat="1" applyFont="1" applyFill="1" applyAlignment="1">
      <alignment horizontal="center"/>
    </xf>
    <xf numFmtId="164" fontId="3" fillId="478" borderId="0" xfId="0" applyNumberFormat="1" applyFont="1" applyFill="1" applyAlignment="1">
      <alignment horizontal="center"/>
    </xf>
    <xf numFmtId="164" fontId="3" fillId="479" borderId="0" xfId="0" applyNumberFormat="1" applyFont="1" applyFill="1" applyAlignment="1">
      <alignment horizontal="center"/>
    </xf>
    <xf numFmtId="164" fontId="3" fillId="480" borderId="0" xfId="0" applyNumberFormat="1" applyFont="1" applyFill="1" applyAlignment="1">
      <alignment horizontal="center"/>
    </xf>
    <xf numFmtId="164" fontId="3" fillId="481" borderId="0" xfId="0" applyNumberFormat="1" applyFont="1" applyFill="1" applyAlignment="1">
      <alignment horizontal="center"/>
    </xf>
    <xf numFmtId="164" fontId="3" fillId="482" borderId="0" xfId="0" applyNumberFormat="1" applyFont="1" applyFill="1" applyAlignment="1">
      <alignment horizontal="center"/>
    </xf>
    <xf numFmtId="164" fontId="3" fillId="483" borderId="0" xfId="0" applyNumberFormat="1" applyFont="1" applyFill="1" applyAlignment="1">
      <alignment horizontal="center"/>
    </xf>
    <xf numFmtId="164" fontId="3" fillId="484" borderId="0" xfId="0" applyNumberFormat="1" applyFont="1" applyFill="1" applyAlignment="1">
      <alignment horizontal="center"/>
    </xf>
    <xf numFmtId="164" fontId="3" fillId="485" borderId="0" xfId="0" applyNumberFormat="1" applyFont="1" applyFill="1" applyAlignment="1">
      <alignment horizontal="center"/>
    </xf>
    <xf numFmtId="164" fontId="3" fillId="486" borderId="0" xfId="0" applyNumberFormat="1" applyFont="1" applyFill="1" applyAlignment="1">
      <alignment horizontal="center"/>
    </xf>
    <xf numFmtId="164" fontId="3" fillId="487" borderId="0" xfId="0" applyNumberFormat="1" applyFont="1" applyFill="1" applyAlignment="1">
      <alignment horizontal="center"/>
    </xf>
    <xf numFmtId="164" fontId="3" fillId="488" borderId="0" xfId="0" applyNumberFormat="1" applyFont="1" applyFill="1" applyAlignment="1">
      <alignment horizontal="center"/>
    </xf>
    <xf numFmtId="164" fontId="3" fillId="489" borderId="0" xfId="0" applyNumberFormat="1" applyFont="1" applyFill="1" applyAlignment="1">
      <alignment horizontal="center"/>
    </xf>
    <xf numFmtId="164" fontId="3" fillId="490" borderId="0" xfId="0" applyNumberFormat="1" applyFont="1" applyFill="1" applyAlignment="1">
      <alignment horizontal="center"/>
    </xf>
    <xf numFmtId="164" fontId="3" fillId="491" borderId="0" xfId="0" applyNumberFormat="1" applyFont="1" applyFill="1" applyAlignment="1">
      <alignment horizontal="center"/>
    </xf>
    <xf numFmtId="49" fontId="3" fillId="380" borderId="0" xfId="0" applyNumberFormat="1" applyFont="1" applyFill="1" applyAlignment="1">
      <alignment horizontal="center"/>
    </xf>
    <xf numFmtId="164" fontId="3" fillId="492" borderId="0" xfId="0" applyNumberFormat="1" applyFont="1" applyFill="1" applyAlignment="1">
      <alignment horizontal="center"/>
    </xf>
    <xf numFmtId="164" fontId="3" fillId="493" borderId="0" xfId="0" applyNumberFormat="1" applyFont="1" applyFill="1" applyAlignment="1">
      <alignment horizontal="center"/>
    </xf>
    <xf numFmtId="164" fontId="3" fillId="494" borderId="0" xfId="0" applyNumberFormat="1" applyFont="1" applyFill="1" applyAlignment="1">
      <alignment horizontal="center"/>
    </xf>
    <xf numFmtId="164" fontId="3" fillId="495" borderId="0" xfId="0" applyNumberFormat="1" applyFont="1" applyFill="1" applyAlignment="1">
      <alignment horizontal="center"/>
    </xf>
    <xf numFmtId="164" fontId="3" fillId="496" borderId="0" xfId="0" applyNumberFormat="1" applyFont="1" applyFill="1" applyAlignment="1">
      <alignment horizontal="center"/>
    </xf>
    <xf numFmtId="164" fontId="3" fillId="497" borderId="0" xfId="0" applyNumberFormat="1" applyFont="1" applyFill="1" applyAlignment="1">
      <alignment horizontal="center"/>
    </xf>
    <xf numFmtId="164" fontId="3" fillId="498" borderId="0" xfId="0" applyNumberFormat="1" applyFont="1" applyFill="1" applyAlignment="1">
      <alignment horizontal="center"/>
    </xf>
    <xf numFmtId="164" fontId="3" fillId="499" borderId="0" xfId="0" applyNumberFormat="1" applyFont="1" applyFill="1" applyAlignment="1">
      <alignment horizontal="center"/>
    </xf>
    <xf numFmtId="164" fontId="3" fillId="500" borderId="0" xfId="0" applyNumberFormat="1" applyFont="1" applyFill="1" applyAlignment="1">
      <alignment horizontal="center"/>
    </xf>
    <xf numFmtId="164" fontId="3" fillId="501" borderId="0" xfId="0" applyNumberFormat="1" applyFont="1" applyFill="1" applyAlignment="1">
      <alignment horizontal="center"/>
    </xf>
    <xf numFmtId="164" fontId="3" fillId="502" borderId="0" xfId="0" applyNumberFormat="1" applyFont="1" applyFill="1" applyAlignment="1">
      <alignment horizontal="center"/>
    </xf>
    <xf numFmtId="164" fontId="3" fillId="503" borderId="0" xfId="0" applyNumberFormat="1" applyFont="1" applyFill="1" applyAlignment="1">
      <alignment horizontal="center"/>
    </xf>
    <xf numFmtId="164" fontId="3" fillId="18" borderId="0" xfId="0" applyNumberFormat="1" applyFont="1" applyFill="1" applyAlignment="1">
      <alignment horizontal="center"/>
    </xf>
    <xf numFmtId="164" fontId="3" fillId="504" borderId="0" xfId="0" applyNumberFormat="1" applyFont="1" applyFill="1" applyAlignment="1">
      <alignment horizontal="center"/>
    </xf>
    <xf numFmtId="164" fontId="3" fillId="505" borderId="0" xfId="0" applyNumberFormat="1" applyFont="1" applyFill="1" applyAlignment="1">
      <alignment horizontal="center"/>
    </xf>
    <xf numFmtId="164" fontId="3" fillId="506" borderId="0" xfId="0" applyNumberFormat="1" applyFont="1" applyFill="1" applyAlignment="1">
      <alignment horizontal="center"/>
    </xf>
    <xf numFmtId="164" fontId="3" fillId="507" borderId="0" xfId="0" applyNumberFormat="1" applyFont="1" applyFill="1" applyAlignment="1">
      <alignment horizontal="center"/>
    </xf>
    <xf numFmtId="164" fontId="3" fillId="508" borderId="0" xfId="0" applyNumberFormat="1" applyFont="1" applyFill="1" applyAlignment="1">
      <alignment horizontal="center"/>
    </xf>
    <xf numFmtId="164" fontId="3" fillId="509" borderId="0" xfId="0" applyNumberFormat="1" applyFont="1" applyFill="1" applyAlignment="1">
      <alignment horizontal="center"/>
    </xf>
    <xf numFmtId="164" fontId="3" fillId="510" borderId="0" xfId="0" applyNumberFormat="1" applyFont="1" applyFill="1" applyAlignment="1">
      <alignment horizontal="center"/>
    </xf>
    <xf numFmtId="164" fontId="3" fillId="511" borderId="0" xfId="0" applyNumberFormat="1" applyFont="1" applyFill="1" applyAlignment="1">
      <alignment horizontal="center"/>
    </xf>
    <xf numFmtId="164" fontId="3" fillId="512" borderId="0" xfId="0" applyNumberFormat="1" applyFont="1" applyFill="1" applyAlignment="1">
      <alignment horizontal="center"/>
    </xf>
    <xf numFmtId="164" fontId="3" fillId="513" borderId="0" xfId="0" applyNumberFormat="1" applyFont="1" applyFill="1" applyAlignment="1">
      <alignment horizontal="center"/>
    </xf>
    <xf numFmtId="164" fontId="3" fillId="514" borderId="0" xfId="0" applyNumberFormat="1" applyFont="1" applyFill="1" applyAlignment="1">
      <alignment horizontal="center"/>
    </xf>
    <xf numFmtId="164" fontId="3" fillId="245" borderId="0" xfId="0" applyNumberFormat="1" applyFont="1" applyFill="1" applyAlignment="1">
      <alignment horizontal="center"/>
    </xf>
    <xf numFmtId="164" fontId="3" fillId="515" borderId="0" xfId="0" applyNumberFormat="1" applyFont="1" applyFill="1" applyAlignment="1">
      <alignment horizontal="center"/>
    </xf>
    <xf numFmtId="164" fontId="3" fillId="516" borderId="0" xfId="0" applyNumberFormat="1" applyFont="1" applyFill="1" applyAlignment="1">
      <alignment horizontal="center"/>
    </xf>
    <xf numFmtId="164" fontId="3" fillId="517" borderId="0" xfId="0" applyNumberFormat="1" applyFont="1" applyFill="1" applyAlignment="1">
      <alignment horizontal="center"/>
    </xf>
    <xf numFmtId="164" fontId="3" fillId="518" borderId="0" xfId="0" applyNumberFormat="1" applyFont="1" applyFill="1" applyAlignment="1">
      <alignment horizontal="center"/>
    </xf>
    <xf numFmtId="164" fontId="3" fillId="519" borderId="0" xfId="0" applyNumberFormat="1" applyFont="1" applyFill="1" applyAlignment="1">
      <alignment horizontal="center"/>
    </xf>
    <xf numFmtId="164" fontId="3" fillId="522" borderId="0" xfId="0" applyNumberFormat="1" applyFont="1" applyFill="1" applyAlignment="1">
      <alignment horizontal="center"/>
    </xf>
    <xf numFmtId="164" fontId="3" fillId="523" borderId="0" xfId="0" applyNumberFormat="1" applyFont="1" applyFill="1" applyAlignment="1">
      <alignment horizontal="center"/>
    </xf>
    <xf numFmtId="164" fontId="3" fillId="528" borderId="0" xfId="0" applyNumberFormat="1" applyFont="1" applyFill="1" applyAlignment="1">
      <alignment horizontal="center"/>
    </xf>
    <xf numFmtId="164" fontId="3" fillId="529" borderId="0" xfId="0" applyNumberFormat="1" applyFont="1" applyFill="1" applyAlignment="1">
      <alignment horizontal="center"/>
    </xf>
    <xf numFmtId="164" fontId="3" fillId="194" borderId="0" xfId="0" applyNumberFormat="1" applyFont="1" applyFill="1" applyAlignment="1">
      <alignment horizontal="center"/>
    </xf>
    <xf numFmtId="164" fontId="3" fillId="179" borderId="0" xfId="0" applyNumberFormat="1" applyFont="1" applyFill="1" applyAlignment="1">
      <alignment horizontal="center"/>
    </xf>
    <xf numFmtId="164" fontId="3" fillId="541" borderId="0" xfId="0" applyNumberFormat="1" applyFont="1" applyFill="1" applyAlignment="1">
      <alignment horizontal="center"/>
    </xf>
    <xf numFmtId="164" fontId="3" fillId="542" borderId="0" xfId="0" applyNumberFormat="1" applyFont="1" applyFill="1" applyAlignment="1">
      <alignment horizontal="center"/>
    </xf>
    <xf numFmtId="164" fontId="3" fillId="543" borderId="0" xfId="0" applyNumberFormat="1" applyFont="1" applyFill="1" applyAlignment="1">
      <alignment horizontal="center"/>
    </xf>
    <xf numFmtId="164" fontId="3" fillId="545" borderId="0" xfId="0" applyNumberFormat="1" applyFont="1" applyFill="1" applyAlignment="1">
      <alignment horizontal="center"/>
    </xf>
    <xf numFmtId="164" fontId="3" fillId="546" borderId="0" xfId="0" applyNumberFormat="1" applyFont="1" applyFill="1" applyAlignment="1">
      <alignment horizontal="center"/>
    </xf>
    <xf numFmtId="164" fontId="3" fillId="179" borderId="0" xfId="0" applyNumberFormat="1" applyFont="1" applyFill="1" applyAlignment="1">
      <alignment horizontal="center"/>
    </xf>
    <xf numFmtId="164" fontId="3" fillId="188" borderId="0" xfId="0" applyNumberFormat="1" applyFont="1" applyFill="1" applyAlignment="1">
      <alignment horizontal="center"/>
    </xf>
    <xf numFmtId="164" fontId="3" fillId="553" borderId="0" xfId="0" applyNumberFormat="1" applyFont="1" applyFill="1" applyAlignment="1">
      <alignment horizontal="center"/>
    </xf>
    <xf numFmtId="164" fontId="3" fillId="173" borderId="0" xfId="0" applyNumberFormat="1" applyFont="1" applyFill="1" applyAlignment="1">
      <alignment horizontal="center"/>
    </xf>
    <xf numFmtId="164" fontId="3" fillId="310" borderId="0" xfId="0" applyNumberFormat="1" applyFont="1" applyFill="1" applyAlignment="1">
      <alignment horizontal="center"/>
    </xf>
    <xf numFmtId="164" fontId="3" fillId="559" borderId="0" xfId="0" applyNumberFormat="1" applyFont="1" applyFill="1" applyAlignment="1">
      <alignment horizontal="center"/>
    </xf>
    <xf numFmtId="164" fontId="3" fillId="560" borderId="0" xfId="0" applyNumberFormat="1" applyFont="1" applyFill="1" applyAlignment="1">
      <alignment horizontal="center"/>
    </xf>
    <xf numFmtId="164" fontId="3" fillId="564" borderId="0" xfId="0" applyNumberFormat="1" applyFont="1" applyFill="1" applyAlignment="1">
      <alignment horizontal="center"/>
    </xf>
    <xf numFmtId="164" fontId="3" fillId="565" borderId="0" xfId="0" applyNumberFormat="1" applyFont="1" applyFill="1" applyAlignment="1">
      <alignment horizontal="center"/>
    </xf>
    <xf numFmtId="164" fontId="3" fillId="566" borderId="0" xfId="0" applyNumberFormat="1" applyFont="1" applyFill="1" applyAlignment="1">
      <alignment horizontal="center"/>
    </xf>
    <xf numFmtId="164" fontId="3" fillId="569" borderId="0" xfId="0" applyNumberFormat="1" applyFont="1" applyFill="1" applyAlignment="1">
      <alignment horizontal="center"/>
    </xf>
    <xf numFmtId="164" fontId="3" fillId="570" borderId="0" xfId="0" applyNumberFormat="1" applyFont="1" applyFill="1" applyAlignment="1">
      <alignment horizontal="center"/>
    </xf>
    <xf numFmtId="164" fontId="3" fillId="571" borderId="0" xfId="0" applyNumberFormat="1" applyFont="1" applyFill="1" applyAlignment="1">
      <alignment horizontal="center"/>
    </xf>
    <xf numFmtId="164" fontId="3" fillId="572" borderId="0" xfId="0" applyNumberFormat="1" applyFont="1" applyFill="1" applyAlignment="1">
      <alignment horizontal="center"/>
    </xf>
    <xf numFmtId="164" fontId="3" fillId="573" borderId="0" xfId="0" applyNumberFormat="1" applyFont="1" applyFill="1" applyAlignment="1">
      <alignment horizontal="center"/>
    </xf>
    <xf numFmtId="164" fontId="3" fillId="574" borderId="0" xfId="0" applyNumberFormat="1" applyFont="1" applyFill="1" applyAlignment="1">
      <alignment horizontal="center"/>
    </xf>
    <xf numFmtId="164" fontId="3" fillId="575" borderId="0" xfId="0" applyNumberFormat="1" applyFont="1" applyFill="1" applyAlignment="1">
      <alignment horizontal="center"/>
    </xf>
    <xf numFmtId="164" fontId="3" fillId="576" borderId="0" xfId="0" applyNumberFormat="1" applyFont="1" applyFill="1" applyAlignment="1">
      <alignment horizontal="center"/>
    </xf>
    <xf numFmtId="164" fontId="3" fillId="577" borderId="0" xfId="0" applyNumberFormat="1" applyFont="1" applyFill="1" applyAlignment="1">
      <alignment horizontal="center"/>
    </xf>
    <xf numFmtId="164" fontId="3" fillId="578" borderId="0" xfId="0" applyNumberFormat="1" applyFont="1" applyFill="1" applyAlignment="1">
      <alignment horizontal="center"/>
    </xf>
    <xf numFmtId="164" fontId="3" fillId="579" borderId="0" xfId="0" applyNumberFormat="1" applyFont="1" applyFill="1" applyAlignment="1">
      <alignment horizontal="center"/>
    </xf>
    <xf numFmtId="164" fontId="3" fillId="580" borderId="0" xfId="0" applyNumberFormat="1" applyFont="1" applyFill="1" applyAlignment="1">
      <alignment horizontal="center"/>
    </xf>
    <xf numFmtId="164" fontId="3" fillId="581" borderId="0" xfId="0" applyNumberFormat="1" applyFont="1" applyFill="1" applyAlignment="1">
      <alignment horizontal="center"/>
    </xf>
    <xf numFmtId="164" fontId="3" fillId="582" borderId="0" xfId="0" applyNumberFormat="1" applyFont="1" applyFill="1" applyAlignment="1">
      <alignment horizontal="center"/>
    </xf>
    <xf numFmtId="164" fontId="3" fillId="246" borderId="0" xfId="0" applyNumberFormat="1" applyFont="1" applyFill="1" applyAlignment="1">
      <alignment horizontal="center"/>
    </xf>
    <xf numFmtId="164" fontId="3" fillId="583" borderId="0" xfId="0" applyNumberFormat="1" applyFont="1" applyFill="1" applyAlignment="1">
      <alignment horizontal="center"/>
    </xf>
    <xf numFmtId="164" fontId="3" fillId="584" borderId="0" xfId="0" applyNumberFormat="1" applyFont="1" applyFill="1" applyAlignment="1">
      <alignment horizontal="center"/>
    </xf>
    <xf numFmtId="164" fontId="3" fillId="585" borderId="0" xfId="0" applyNumberFormat="1" applyFont="1" applyFill="1" applyAlignment="1">
      <alignment horizontal="center"/>
    </xf>
    <xf numFmtId="164" fontId="3" fillId="253" borderId="0" xfId="0" applyNumberFormat="1" applyFont="1" applyFill="1" applyAlignment="1">
      <alignment horizontal="center"/>
    </xf>
    <xf numFmtId="164" fontId="3" fillId="254" borderId="0" xfId="0" applyNumberFormat="1" applyFont="1" applyFill="1" applyAlignment="1">
      <alignment horizontal="center"/>
    </xf>
    <xf numFmtId="164" fontId="3" fillId="255" borderId="0" xfId="0" applyNumberFormat="1" applyFont="1" applyFill="1" applyAlignment="1">
      <alignment horizontal="center"/>
    </xf>
    <xf numFmtId="164" fontId="3" fillId="238" borderId="0" xfId="0" applyNumberFormat="1" applyFont="1" applyFill="1" applyAlignment="1">
      <alignment horizontal="center"/>
    </xf>
    <xf numFmtId="164" fontId="3" fillId="586" borderId="0" xfId="0" applyNumberFormat="1" applyFont="1" applyFill="1" applyAlignment="1">
      <alignment horizontal="center"/>
    </xf>
    <xf numFmtId="164" fontId="3" fillId="164" borderId="0" xfId="0" applyNumberFormat="1" applyFont="1" applyFill="1" applyAlignment="1">
      <alignment horizontal="center"/>
    </xf>
    <xf numFmtId="164" fontId="3" fillId="587" borderId="0" xfId="0" applyNumberFormat="1" applyFont="1" applyFill="1" applyAlignment="1">
      <alignment horizontal="center"/>
    </xf>
    <xf numFmtId="164" fontId="3" fillId="588" borderId="0" xfId="0" applyNumberFormat="1" applyFont="1" applyFill="1" applyAlignment="1">
      <alignment horizontal="center"/>
    </xf>
    <xf numFmtId="164" fontId="3" fillId="589" borderId="0" xfId="0" applyNumberFormat="1" applyFont="1" applyFill="1" applyAlignment="1">
      <alignment horizontal="center"/>
    </xf>
    <xf numFmtId="164" fontId="3" fillId="590" borderId="0" xfId="0" applyNumberFormat="1" applyFont="1" applyFill="1" applyAlignment="1">
      <alignment horizontal="center"/>
    </xf>
    <xf numFmtId="164" fontId="3" fillId="591" borderId="0" xfId="0" applyNumberFormat="1" applyFont="1" applyFill="1" applyAlignment="1">
      <alignment horizontal="center"/>
    </xf>
    <xf numFmtId="164" fontId="3" fillId="594" borderId="0" xfId="0" applyNumberFormat="1" applyFont="1" applyFill="1" applyAlignment="1">
      <alignment horizontal="center"/>
    </xf>
    <xf numFmtId="164" fontId="3" fillId="595" borderId="0" xfId="0" applyNumberFormat="1" applyFont="1" applyFill="1" applyAlignment="1">
      <alignment horizontal="center"/>
    </xf>
    <xf numFmtId="164" fontId="3" fillId="596" borderId="0" xfId="0" applyNumberFormat="1" applyFont="1" applyFill="1" applyAlignment="1">
      <alignment horizontal="center"/>
    </xf>
    <xf numFmtId="164" fontId="3" fillId="597" borderId="0" xfId="0" applyNumberFormat="1" applyFont="1" applyFill="1" applyAlignment="1">
      <alignment horizontal="center"/>
    </xf>
    <xf numFmtId="164" fontId="3" fillId="598" borderId="0" xfId="0" applyNumberFormat="1" applyFont="1" applyFill="1" applyAlignment="1">
      <alignment horizontal="center"/>
    </xf>
    <xf numFmtId="164" fontId="3" fillId="599" borderId="0" xfId="0" applyNumberFormat="1" applyFont="1" applyFill="1" applyAlignment="1">
      <alignment horizontal="center"/>
    </xf>
    <xf numFmtId="164" fontId="3" fillId="600" borderId="0" xfId="0" applyNumberFormat="1" applyFont="1" applyFill="1" applyAlignment="1">
      <alignment horizontal="center"/>
    </xf>
    <xf numFmtId="164" fontId="3" fillId="601" borderId="0" xfId="0" applyNumberFormat="1" applyFont="1" applyFill="1" applyAlignment="1">
      <alignment horizontal="center"/>
    </xf>
    <xf numFmtId="164" fontId="3" fillId="602" borderId="0" xfId="0" applyNumberFormat="1" applyFont="1" applyFill="1" applyAlignment="1">
      <alignment horizontal="center"/>
    </xf>
    <xf numFmtId="164" fontId="3" fillId="603" borderId="0" xfId="0" applyNumberFormat="1" applyFont="1" applyFill="1" applyAlignment="1">
      <alignment horizontal="center"/>
    </xf>
    <xf numFmtId="164" fontId="3" fillId="604" borderId="0" xfId="0" applyNumberFormat="1" applyFont="1" applyFill="1" applyAlignment="1">
      <alignment horizontal="center"/>
    </xf>
    <xf numFmtId="164" fontId="3" fillId="605" borderId="0" xfId="0" applyNumberFormat="1" applyFont="1" applyFill="1" applyAlignment="1">
      <alignment horizontal="center"/>
    </xf>
    <xf numFmtId="164" fontId="3" fillId="606" borderId="0" xfId="0" applyNumberFormat="1" applyFont="1" applyFill="1" applyAlignment="1">
      <alignment horizontal="center"/>
    </xf>
    <xf numFmtId="164" fontId="3" fillId="607" borderId="0" xfId="0" applyNumberFormat="1" applyFont="1" applyFill="1" applyAlignment="1">
      <alignment horizontal="center"/>
    </xf>
    <xf numFmtId="164" fontId="3" fillId="608" borderId="0" xfId="0" applyNumberFormat="1" applyFont="1" applyFill="1" applyAlignment="1">
      <alignment horizontal="center"/>
    </xf>
    <xf numFmtId="164" fontId="3" fillId="609" borderId="0" xfId="0" applyNumberFormat="1" applyFont="1" applyFill="1" applyAlignment="1">
      <alignment horizontal="center"/>
    </xf>
    <xf numFmtId="164" fontId="3" fillId="610" borderId="0" xfId="0" applyNumberFormat="1" applyFont="1" applyFill="1" applyAlignment="1">
      <alignment horizontal="center"/>
    </xf>
    <xf numFmtId="164" fontId="3" fillId="611" borderId="0" xfId="0" applyNumberFormat="1" applyFont="1" applyFill="1" applyAlignment="1">
      <alignment horizontal="center"/>
    </xf>
    <xf numFmtId="164" fontId="3" fillId="612" borderId="0" xfId="0" applyNumberFormat="1" applyFont="1" applyFill="1" applyAlignment="1">
      <alignment horizontal="center"/>
    </xf>
    <xf numFmtId="164" fontId="3" fillId="613" borderId="0" xfId="0" applyNumberFormat="1" applyFont="1" applyFill="1" applyAlignment="1">
      <alignment horizontal="center"/>
    </xf>
    <xf numFmtId="164" fontId="3" fillId="614" borderId="0" xfId="0" applyNumberFormat="1" applyFont="1" applyFill="1" applyAlignment="1">
      <alignment horizontal="center"/>
    </xf>
    <xf numFmtId="164" fontId="3" fillId="615" borderId="0" xfId="0" applyNumberFormat="1" applyFont="1" applyFill="1" applyAlignment="1">
      <alignment horizontal="center"/>
    </xf>
    <xf numFmtId="164" fontId="3" fillId="616" borderId="0" xfId="0" applyNumberFormat="1" applyFont="1" applyFill="1" applyAlignment="1">
      <alignment horizontal="center"/>
    </xf>
    <xf numFmtId="164" fontId="3" fillId="617" borderId="0" xfId="0" applyNumberFormat="1" applyFont="1" applyFill="1" applyAlignment="1">
      <alignment horizontal="center"/>
    </xf>
    <xf numFmtId="164" fontId="3" fillId="618" borderId="0" xfId="0" applyNumberFormat="1" applyFont="1" applyFill="1" applyAlignment="1">
      <alignment horizontal="center"/>
    </xf>
    <xf numFmtId="164" fontId="3" fillId="619" borderId="0" xfId="0" applyNumberFormat="1" applyFont="1" applyFill="1" applyAlignment="1">
      <alignment horizontal="center"/>
    </xf>
    <xf numFmtId="164" fontId="3" fillId="620" borderId="0" xfId="0" applyNumberFormat="1" applyFont="1" applyFill="1" applyAlignment="1">
      <alignment horizontal="center"/>
    </xf>
    <xf numFmtId="164" fontId="3" fillId="621" borderId="0" xfId="0" applyNumberFormat="1" applyFont="1" applyFill="1" applyAlignment="1">
      <alignment horizontal="center"/>
    </xf>
    <xf numFmtId="164" fontId="3" fillId="622" borderId="0" xfId="0" applyNumberFormat="1" applyFont="1" applyFill="1" applyAlignment="1">
      <alignment horizontal="center"/>
    </xf>
    <xf numFmtId="164" fontId="3" fillId="623" borderId="0" xfId="0" applyNumberFormat="1" applyFont="1" applyFill="1" applyAlignment="1">
      <alignment horizontal="center"/>
    </xf>
    <xf numFmtId="164" fontId="3" fillId="624" borderId="0" xfId="0" applyNumberFormat="1" applyFont="1" applyFill="1" applyAlignment="1">
      <alignment horizontal="center"/>
    </xf>
    <xf numFmtId="164" fontId="3" fillId="625" borderId="0" xfId="0" applyNumberFormat="1" applyFont="1" applyFill="1" applyAlignment="1">
      <alignment horizontal="center"/>
    </xf>
    <xf numFmtId="164" fontId="3" fillId="626" borderId="0" xfId="0" applyNumberFormat="1" applyFont="1" applyFill="1" applyAlignment="1">
      <alignment horizontal="center"/>
    </xf>
    <xf numFmtId="164" fontId="3" fillId="627" borderId="0" xfId="0" applyNumberFormat="1" applyFont="1" applyFill="1" applyAlignment="1">
      <alignment horizontal="center"/>
    </xf>
    <xf numFmtId="164" fontId="3" fillId="628" borderId="0" xfId="0" applyNumberFormat="1" applyFont="1" applyFill="1" applyAlignment="1">
      <alignment horizontal="center"/>
    </xf>
    <xf numFmtId="164" fontId="3" fillId="629" borderId="0" xfId="0" applyNumberFormat="1" applyFont="1" applyFill="1" applyAlignment="1">
      <alignment horizontal="center"/>
    </xf>
    <xf numFmtId="164" fontId="3" fillId="630" borderId="0" xfId="0" applyNumberFormat="1" applyFont="1" applyFill="1" applyAlignment="1">
      <alignment horizontal="center"/>
    </xf>
    <xf numFmtId="164" fontId="3" fillId="631" borderId="0" xfId="0" applyNumberFormat="1" applyFont="1" applyFill="1" applyAlignment="1">
      <alignment horizontal="center"/>
    </xf>
    <xf numFmtId="164" fontId="3" fillId="632" borderId="0" xfId="0" applyNumberFormat="1" applyFont="1" applyFill="1" applyAlignment="1">
      <alignment horizontal="center"/>
    </xf>
    <xf numFmtId="164" fontId="3" fillId="633" borderId="0" xfId="0" applyNumberFormat="1" applyFont="1" applyFill="1" applyAlignment="1">
      <alignment horizontal="center"/>
    </xf>
    <xf numFmtId="164" fontId="3" fillId="634" borderId="0" xfId="0" applyNumberFormat="1" applyFont="1" applyFill="1" applyAlignment="1">
      <alignment horizontal="center"/>
    </xf>
    <xf numFmtId="164" fontId="3" fillId="636" borderId="0" xfId="0" applyNumberFormat="1" applyFont="1" applyFill="1" applyAlignment="1">
      <alignment horizontal="center"/>
    </xf>
    <xf numFmtId="164" fontId="3" fillId="637" borderId="0" xfId="0" applyNumberFormat="1" applyFont="1" applyFill="1" applyAlignment="1">
      <alignment horizontal="center"/>
    </xf>
    <xf numFmtId="164" fontId="3" fillId="638" borderId="0" xfId="0" applyNumberFormat="1" applyFont="1" applyFill="1" applyAlignment="1">
      <alignment horizontal="center"/>
    </xf>
    <xf numFmtId="164" fontId="3" fillId="639" borderId="0" xfId="0" applyNumberFormat="1" applyFont="1" applyFill="1" applyAlignment="1">
      <alignment horizontal="center"/>
    </xf>
    <xf numFmtId="164" fontId="3" fillId="640" borderId="0" xfId="0" applyNumberFormat="1" applyFont="1" applyFill="1" applyAlignment="1">
      <alignment horizontal="center"/>
    </xf>
    <xf numFmtId="164" fontId="3" fillId="641" borderId="0" xfId="0" applyNumberFormat="1" applyFont="1" applyFill="1" applyAlignment="1">
      <alignment horizontal="center"/>
    </xf>
    <xf numFmtId="164" fontId="3" fillId="642" borderId="0" xfId="0" applyNumberFormat="1" applyFont="1" applyFill="1" applyAlignment="1">
      <alignment horizontal="center"/>
    </xf>
    <xf numFmtId="164" fontId="3" fillId="643" borderId="0" xfId="0" applyNumberFormat="1" applyFont="1" applyFill="1" applyAlignment="1">
      <alignment horizontal="center"/>
    </xf>
    <xf numFmtId="164" fontId="3" fillId="644" borderId="0" xfId="0" applyNumberFormat="1" applyFont="1" applyFill="1" applyAlignment="1">
      <alignment horizontal="center"/>
    </xf>
    <xf numFmtId="164" fontId="3" fillId="645" borderId="0" xfId="0" applyNumberFormat="1" applyFont="1" applyFill="1" applyAlignment="1">
      <alignment horizontal="center"/>
    </xf>
    <xf numFmtId="164" fontId="3" fillId="185" borderId="0" xfId="0" applyNumberFormat="1" applyFont="1" applyFill="1" applyAlignment="1">
      <alignment horizontal="center"/>
    </xf>
    <xf numFmtId="164" fontId="3" fillId="646" borderId="0" xfId="0" applyNumberFormat="1" applyFont="1" applyFill="1" applyAlignment="1">
      <alignment horizontal="center"/>
    </xf>
    <xf numFmtId="164" fontId="3" fillId="647" borderId="0" xfId="0" applyNumberFormat="1" applyFont="1" applyFill="1" applyAlignment="1">
      <alignment horizontal="center"/>
    </xf>
    <xf numFmtId="164" fontId="3" fillId="648" borderId="0" xfId="0" applyNumberFormat="1" applyFont="1" applyFill="1" applyAlignment="1">
      <alignment horizontal="center"/>
    </xf>
    <xf numFmtId="164" fontId="3" fillId="649" borderId="0" xfId="0" applyNumberFormat="1" applyFont="1" applyFill="1" applyAlignment="1">
      <alignment horizontal="center"/>
    </xf>
    <xf numFmtId="164" fontId="3" fillId="651" borderId="0" xfId="0" applyNumberFormat="1" applyFont="1" applyFill="1" applyAlignment="1">
      <alignment horizontal="center"/>
    </xf>
    <xf numFmtId="164" fontId="3" fillId="655" borderId="0" xfId="0" applyNumberFormat="1" applyFont="1" applyFill="1" applyAlignment="1">
      <alignment horizontal="center"/>
    </xf>
    <xf numFmtId="164" fontId="3" fillId="656" borderId="0" xfId="0" applyNumberFormat="1" applyFont="1" applyFill="1" applyAlignment="1">
      <alignment horizontal="center"/>
    </xf>
    <xf numFmtId="49" fontId="3" fillId="0" borderId="0" xfId="0" applyNumberFormat="1" applyFont="1" applyAlignment="1"/>
    <xf numFmtId="164" fontId="3" fillId="657" borderId="0" xfId="0" applyNumberFormat="1" applyFont="1" applyFill="1" applyAlignment="1">
      <alignment horizontal="center"/>
    </xf>
    <xf numFmtId="164" fontId="3" fillId="658" borderId="0" xfId="0" applyNumberFormat="1" applyFont="1" applyFill="1" applyAlignment="1">
      <alignment horizontal="center"/>
    </xf>
    <xf numFmtId="164" fontId="3" fillId="659" borderId="0" xfId="0" applyNumberFormat="1" applyFont="1" applyFill="1" applyAlignment="1">
      <alignment horizontal="center"/>
    </xf>
    <xf numFmtId="164" fontId="3" fillId="663" borderId="0" xfId="0" applyNumberFormat="1" applyFont="1" applyFill="1" applyAlignment="1">
      <alignment horizontal="center"/>
    </xf>
    <xf numFmtId="164" fontId="3" fillId="665" borderId="0" xfId="0" applyNumberFormat="1" applyFont="1" applyFill="1" applyAlignment="1">
      <alignment horizontal="center"/>
    </xf>
    <xf numFmtId="164" fontId="3" fillId="666" borderId="0" xfId="0" applyNumberFormat="1" applyFont="1" applyFill="1" applyAlignment="1">
      <alignment horizontal="center"/>
    </xf>
    <xf numFmtId="164" fontId="3" fillId="667" borderId="0" xfId="0" applyNumberFormat="1" applyFont="1" applyFill="1" applyAlignment="1">
      <alignment horizontal="center"/>
    </xf>
    <xf numFmtId="164" fontId="3" fillId="668" borderId="0" xfId="0" applyNumberFormat="1" applyFont="1" applyFill="1" applyAlignment="1">
      <alignment horizontal="center"/>
    </xf>
    <xf numFmtId="164" fontId="3" fillId="669" borderId="0" xfId="0" applyNumberFormat="1" applyFont="1" applyFill="1" applyAlignment="1">
      <alignment horizontal="center"/>
    </xf>
    <xf numFmtId="164" fontId="3" fillId="670" borderId="0" xfId="0" applyNumberFormat="1" applyFont="1" applyFill="1" applyAlignment="1">
      <alignment horizontal="center"/>
    </xf>
    <xf numFmtId="164" fontId="3" fillId="671" borderId="0" xfId="0" applyNumberFormat="1" applyFont="1" applyFill="1" applyAlignment="1">
      <alignment horizontal="center"/>
    </xf>
    <xf numFmtId="164" fontId="3" fillId="672" borderId="0" xfId="0" applyNumberFormat="1" applyFont="1" applyFill="1" applyAlignment="1">
      <alignment horizontal="center"/>
    </xf>
    <xf numFmtId="164" fontId="3" fillId="167" borderId="0" xfId="0" applyNumberFormat="1" applyFont="1" applyFill="1" applyAlignment="1">
      <alignment horizontal="center"/>
    </xf>
    <xf numFmtId="164" fontId="3" fillId="674" borderId="0" xfId="0" applyNumberFormat="1" applyFont="1" applyFill="1" applyAlignment="1">
      <alignment horizontal="center"/>
    </xf>
    <xf numFmtId="164" fontId="3" fillId="675" borderId="0" xfId="0" applyNumberFormat="1" applyFont="1" applyFill="1" applyAlignment="1">
      <alignment horizontal="center"/>
    </xf>
    <xf numFmtId="164" fontId="3" fillId="678" borderId="0" xfId="0" applyNumberFormat="1" applyFont="1" applyFill="1" applyAlignment="1">
      <alignment horizontal="center"/>
    </xf>
    <xf numFmtId="164" fontId="3" fillId="693" borderId="0" xfId="0" applyNumberFormat="1" applyFont="1" applyFill="1" applyAlignment="1">
      <alignment horizontal="center"/>
    </xf>
    <xf numFmtId="164" fontId="3" fillId="694" borderId="0" xfId="0" applyNumberFormat="1" applyFont="1" applyFill="1" applyAlignment="1">
      <alignment horizontal="center"/>
    </xf>
    <xf numFmtId="164" fontId="3" fillId="695" borderId="0" xfId="0" applyNumberFormat="1" applyFont="1" applyFill="1" applyAlignment="1">
      <alignment horizontal="center"/>
    </xf>
    <xf numFmtId="164" fontId="3" fillId="48" borderId="0" xfId="0" applyNumberFormat="1" applyFont="1" applyFill="1" applyAlignment="1">
      <alignment horizontal="center"/>
    </xf>
    <xf numFmtId="164" fontId="3" fillId="696" borderId="0" xfId="0" applyNumberFormat="1" applyFont="1" applyFill="1" applyAlignment="1">
      <alignment horizontal="center"/>
    </xf>
    <xf numFmtId="164" fontId="3" fillId="697" borderId="0" xfId="0" applyNumberFormat="1" applyFont="1" applyFill="1" applyAlignment="1">
      <alignment horizontal="center"/>
    </xf>
    <xf numFmtId="164" fontId="3" fillId="698" borderId="0" xfId="0" applyNumberFormat="1" applyFont="1" applyFill="1" applyAlignment="1">
      <alignment horizontal="center"/>
    </xf>
    <xf numFmtId="164" fontId="3" fillId="122" borderId="0" xfId="0" applyNumberFormat="1" applyFont="1" applyFill="1" applyAlignment="1">
      <alignment horizontal="center"/>
    </xf>
    <xf numFmtId="164" fontId="3" fillId="374" borderId="0" xfId="0" applyNumberFormat="1" applyFont="1" applyFill="1" applyAlignment="1">
      <alignment horizontal="center"/>
    </xf>
    <xf numFmtId="1" fontId="3" fillId="0" borderId="0" xfId="0" applyNumberFormat="1" applyFont="1" applyAlignment="1"/>
    <xf numFmtId="164" fontId="3" fillId="699" borderId="0" xfId="0" applyNumberFormat="1" applyFont="1" applyFill="1" applyAlignment="1">
      <alignment horizontal="center"/>
    </xf>
    <xf numFmtId="164" fontId="3" fillId="375" borderId="0" xfId="0" applyNumberFormat="1" applyFont="1" applyFill="1" applyAlignment="1">
      <alignment horizontal="center"/>
    </xf>
    <xf numFmtId="164" fontId="3" fillId="700" borderId="0" xfId="0" applyNumberFormat="1" applyFont="1" applyFill="1" applyAlignment="1">
      <alignment horizontal="center"/>
    </xf>
    <xf numFmtId="164" fontId="3" fillId="701" borderId="0" xfId="0" applyNumberFormat="1" applyFont="1" applyFill="1" applyAlignment="1">
      <alignment horizontal="center"/>
    </xf>
    <xf numFmtId="164" fontId="3" fillId="702" borderId="0" xfId="0" applyNumberFormat="1" applyFont="1" applyFill="1" applyAlignment="1">
      <alignment horizontal="center"/>
    </xf>
    <xf numFmtId="164" fontId="3" fillId="703" borderId="0" xfId="0" applyNumberFormat="1" applyFont="1" applyFill="1" applyAlignment="1">
      <alignment horizontal="center"/>
    </xf>
    <xf numFmtId="164" fontId="3" fillId="704" borderId="0" xfId="0" applyNumberFormat="1" applyFont="1" applyFill="1" applyAlignment="1">
      <alignment horizontal="center"/>
    </xf>
    <xf numFmtId="164" fontId="3" fillId="705" borderId="0" xfId="0" applyNumberFormat="1" applyFont="1" applyFill="1" applyAlignment="1">
      <alignment horizontal="center"/>
    </xf>
    <xf numFmtId="164" fontId="3" fillId="706" borderId="0" xfId="0" applyNumberFormat="1" applyFont="1" applyFill="1" applyAlignment="1">
      <alignment horizontal="center"/>
    </xf>
    <xf numFmtId="164" fontId="3" fillId="280" borderId="0" xfId="0" applyNumberFormat="1" applyFont="1" applyFill="1" applyAlignment="1">
      <alignment horizontal="center"/>
    </xf>
    <xf numFmtId="164" fontId="3" fillId="281" borderId="0" xfId="0" applyNumberFormat="1" applyFont="1" applyFill="1" applyAlignment="1">
      <alignment horizontal="center"/>
    </xf>
    <xf numFmtId="164" fontId="3" fillId="259" borderId="0" xfId="0" applyNumberFormat="1" applyFont="1" applyFill="1" applyAlignment="1">
      <alignment horizontal="center"/>
    </xf>
    <xf numFmtId="164" fontId="3" fillId="707" borderId="0" xfId="0" applyNumberFormat="1" applyFont="1" applyFill="1" applyAlignment="1">
      <alignment horizontal="center"/>
    </xf>
    <xf numFmtId="164" fontId="3" fillId="261" borderId="0" xfId="0" applyNumberFormat="1" applyFont="1" applyFill="1" applyAlignment="1">
      <alignment horizontal="center"/>
    </xf>
    <xf numFmtId="164" fontId="3" fillId="708" borderId="0" xfId="0" applyNumberFormat="1" applyFont="1" applyFill="1" applyAlignment="1">
      <alignment horizontal="center"/>
    </xf>
    <xf numFmtId="164" fontId="3" fillId="709" borderId="0" xfId="0" applyNumberFormat="1" applyFont="1" applyFill="1" applyAlignment="1">
      <alignment horizontal="center"/>
    </xf>
    <xf numFmtId="164" fontId="3" fillId="710" borderId="0" xfId="0" applyNumberFormat="1" applyFont="1" applyFill="1" applyAlignment="1">
      <alignment horizontal="center"/>
    </xf>
    <xf numFmtId="164" fontId="3" fillId="711" borderId="0" xfId="0" applyNumberFormat="1" applyFont="1" applyFill="1" applyAlignment="1">
      <alignment horizontal="center"/>
    </xf>
    <xf numFmtId="164" fontId="3" fillId="284" borderId="0" xfId="0" applyNumberFormat="1" applyFont="1" applyFill="1" applyAlignment="1">
      <alignment horizontal="center"/>
    </xf>
    <xf numFmtId="164" fontId="3" fillId="285" borderId="0" xfId="0" applyNumberFormat="1" applyFont="1" applyFill="1" applyAlignment="1">
      <alignment horizontal="center"/>
    </xf>
    <xf numFmtId="164" fontId="3" fillId="0" borderId="0" xfId="0" applyNumberFormat="1" applyFont="1" applyAlignment="1"/>
    <xf numFmtId="164" fontId="3" fillId="712" borderId="0" xfId="0" applyNumberFormat="1" applyFont="1" applyFill="1" applyAlignment="1">
      <alignment horizontal="center"/>
    </xf>
    <xf numFmtId="164" fontId="3" fillId="271" borderId="0" xfId="0" applyNumberFormat="1" applyFont="1" applyFill="1" applyAlignment="1">
      <alignment horizontal="center"/>
    </xf>
    <xf numFmtId="164" fontId="3" fillId="272" borderId="0" xfId="0" applyNumberFormat="1" applyFont="1" applyFill="1" applyAlignment="1">
      <alignment horizontal="center"/>
    </xf>
    <xf numFmtId="164" fontId="3" fillId="172" borderId="0" xfId="0" applyNumberFormat="1" applyFont="1" applyFill="1" applyAlignment="1">
      <alignment horizontal="center"/>
    </xf>
    <xf numFmtId="164" fontId="3" fillId="273" borderId="0" xfId="0" applyNumberFormat="1" applyFont="1" applyFill="1" applyAlignment="1">
      <alignment horizontal="center"/>
    </xf>
    <xf numFmtId="164" fontId="3" fillId="274" borderId="0" xfId="0" applyNumberFormat="1" applyFont="1" applyFill="1" applyAlignment="1">
      <alignment horizontal="center"/>
    </xf>
    <xf numFmtId="164" fontId="3" fillId="266" borderId="0" xfId="0" applyNumberFormat="1" applyFont="1" applyFill="1" applyAlignment="1">
      <alignment horizontal="center"/>
    </xf>
    <xf numFmtId="164" fontId="3" fillId="267" borderId="0" xfId="0" applyNumberFormat="1" applyFont="1" applyFill="1" applyAlignment="1">
      <alignment horizontal="center"/>
    </xf>
    <xf numFmtId="164" fontId="3" fillId="264" borderId="0" xfId="0" applyNumberFormat="1" applyFont="1" applyFill="1" applyAlignment="1">
      <alignment horizontal="center"/>
    </xf>
    <xf numFmtId="164" fontId="3" fillId="265" borderId="0" xfId="0" applyNumberFormat="1" applyFont="1" applyFill="1" applyAlignment="1">
      <alignment horizontal="center"/>
    </xf>
    <xf numFmtId="164" fontId="3" fillId="268" borderId="0" xfId="0" applyNumberFormat="1" applyFont="1" applyFill="1" applyAlignment="1">
      <alignment horizontal="center"/>
    </xf>
    <xf numFmtId="164" fontId="3" fillId="269" borderId="0" xfId="0" applyNumberFormat="1" applyFont="1" applyFill="1" applyAlignment="1">
      <alignment horizontal="center"/>
    </xf>
    <xf numFmtId="164" fontId="3" fillId="270" borderId="0" xfId="0" applyNumberFormat="1" applyFont="1" applyFill="1" applyAlignment="1">
      <alignment horizontal="center"/>
    </xf>
    <xf numFmtId="164" fontId="3" fillId="275" borderId="0" xfId="0" applyNumberFormat="1" applyFont="1" applyFill="1" applyAlignment="1">
      <alignment horizontal="center"/>
    </xf>
    <xf numFmtId="164" fontId="3" fillId="276" borderId="0" xfId="0" applyNumberFormat="1" applyFont="1" applyFill="1" applyAlignment="1">
      <alignment horizontal="center"/>
    </xf>
    <xf numFmtId="164" fontId="3" fillId="277" borderId="0" xfId="0" applyNumberFormat="1" applyFont="1" applyFill="1" applyAlignment="1">
      <alignment horizontal="center"/>
    </xf>
    <xf numFmtId="164" fontId="3" fillId="262" borderId="0" xfId="0" applyNumberFormat="1" applyFont="1" applyFill="1" applyAlignment="1">
      <alignment horizontal="center"/>
    </xf>
    <xf numFmtId="0" fontId="3" fillId="4" borderId="0" xfId="0" applyFont="1" applyFill="1" applyAlignment="1"/>
    <xf numFmtId="164" fontId="3" fillId="278" borderId="0" xfId="0" applyNumberFormat="1" applyFont="1" applyFill="1" applyAlignment="1">
      <alignment horizontal="center"/>
    </xf>
    <xf numFmtId="164" fontId="3" fillId="279" borderId="0" xfId="0" applyNumberFormat="1" applyFont="1" applyFill="1" applyAlignment="1">
      <alignment horizontal="center"/>
    </xf>
    <xf numFmtId="164" fontId="3" fillId="713" borderId="0" xfId="0" applyNumberFormat="1" applyFont="1" applyFill="1" applyAlignment="1">
      <alignment horizontal="center"/>
    </xf>
    <xf numFmtId="164" fontId="3" fillId="714" borderId="0" xfId="0" applyNumberFormat="1" applyFont="1" applyFill="1" applyAlignment="1">
      <alignment horizontal="center"/>
    </xf>
    <xf numFmtId="164" fontId="3" fillId="715" borderId="0" xfId="0" applyNumberFormat="1" applyFont="1" applyFill="1" applyAlignment="1">
      <alignment horizontal="center"/>
    </xf>
    <xf numFmtId="164" fontId="3" fillId="716" borderId="0" xfId="0" applyNumberFormat="1" applyFont="1" applyFill="1" applyAlignment="1">
      <alignment horizontal="center"/>
    </xf>
    <xf numFmtId="164" fontId="3" fillId="717" borderId="0" xfId="0" applyNumberFormat="1" applyFont="1" applyFill="1" applyAlignment="1">
      <alignment horizontal="center"/>
    </xf>
    <xf numFmtId="164" fontId="3" fillId="718" borderId="0" xfId="0" applyNumberFormat="1" applyFont="1" applyFill="1" applyAlignment="1">
      <alignment horizontal="center"/>
    </xf>
    <xf numFmtId="164" fontId="3" fillId="719" borderId="0" xfId="0" applyNumberFormat="1" applyFont="1" applyFill="1" applyAlignment="1">
      <alignment horizontal="center"/>
    </xf>
    <xf numFmtId="164" fontId="3" fillId="720" borderId="0" xfId="0" applyNumberFormat="1" applyFont="1" applyFill="1" applyAlignment="1">
      <alignment horizontal="center"/>
    </xf>
    <xf numFmtId="164" fontId="3" fillId="721" borderId="0" xfId="0" applyNumberFormat="1" applyFont="1" applyFill="1" applyAlignment="1">
      <alignment horizontal="center"/>
    </xf>
    <xf numFmtId="164" fontId="3" fillId="722" borderId="0" xfId="0" applyNumberFormat="1" applyFont="1" applyFill="1" applyAlignment="1">
      <alignment horizontal="center"/>
    </xf>
    <xf numFmtId="164" fontId="3" fillId="723" borderId="0" xfId="0" applyNumberFormat="1" applyFont="1" applyFill="1" applyAlignment="1">
      <alignment horizontal="center"/>
    </xf>
    <xf numFmtId="164" fontId="3" fillId="724" borderId="0" xfId="0" applyNumberFormat="1" applyFont="1" applyFill="1" applyAlignment="1">
      <alignment horizontal="center"/>
    </xf>
    <xf numFmtId="164" fontId="3" fillId="352" borderId="0" xfId="0" applyNumberFormat="1" applyFont="1" applyFill="1" applyAlignment="1">
      <alignment horizontal="center"/>
    </xf>
    <xf numFmtId="164" fontId="3" fillId="725" borderId="0" xfId="0" applyNumberFormat="1" applyFont="1" applyFill="1" applyAlignment="1">
      <alignment horizontal="center"/>
    </xf>
    <xf numFmtId="164" fontId="3" fillId="726" borderId="0" xfId="0" applyNumberFormat="1" applyFont="1" applyFill="1" applyAlignment="1">
      <alignment horizontal="center"/>
    </xf>
    <xf numFmtId="164" fontId="3" fillId="727" borderId="0" xfId="0" applyNumberFormat="1" applyFont="1" applyFill="1" applyAlignment="1">
      <alignment horizontal="center"/>
    </xf>
    <xf numFmtId="164" fontId="3" fillId="728" borderId="0" xfId="0" applyNumberFormat="1" applyFont="1" applyFill="1" applyAlignment="1">
      <alignment horizontal="center"/>
    </xf>
    <xf numFmtId="164" fontId="3" fillId="369" borderId="0" xfId="0" applyNumberFormat="1" applyFont="1" applyFill="1" applyAlignment="1">
      <alignment horizontal="center"/>
    </xf>
    <xf numFmtId="164" fontId="3" fillId="371" borderId="0" xfId="0" applyNumberFormat="1" applyFont="1" applyFill="1" applyAlignment="1">
      <alignment horizontal="center"/>
    </xf>
    <xf numFmtId="164" fontId="3" fillId="62" borderId="0" xfId="0" applyNumberFormat="1" applyFont="1" applyFill="1" applyAlignment="1">
      <alignment horizontal="center"/>
    </xf>
    <xf numFmtId="164" fontId="3" fillId="729" borderId="0" xfId="0" applyNumberFormat="1" applyFont="1" applyFill="1" applyAlignment="1">
      <alignment horizontal="center"/>
    </xf>
    <xf numFmtId="164" fontId="3" fillId="730" borderId="0" xfId="0" applyNumberFormat="1" applyFont="1" applyFill="1" applyAlignment="1">
      <alignment horizontal="center"/>
    </xf>
    <xf numFmtId="164" fontId="3" fillId="731" borderId="0" xfId="0" applyNumberFormat="1" applyFont="1" applyFill="1" applyAlignment="1">
      <alignment horizontal="center"/>
    </xf>
    <xf numFmtId="164" fontId="3" fillId="732" borderId="0" xfId="0" applyNumberFormat="1" applyFont="1" applyFill="1" applyAlignment="1">
      <alignment horizontal="center"/>
    </xf>
    <xf numFmtId="164" fontId="3" fillId="304" borderId="0" xfId="0" applyNumberFormat="1" applyFont="1" applyFill="1" applyAlignment="1">
      <alignment horizontal="center"/>
    </xf>
    <xf numFmtId="164" fontId="3" fillId="305" borderId="0" xfId="0" applyNumberFormat="1" applyFont="1" applyFill="1" applyAlignment="1">
      <alignment horizontal="center"/>
    </xf>
    <xf numFmtId="164" fontId="3" fillId="306" borderId="0" xfId="0" applyNumberFormat="1" applyFont="1" applyFill="1" applyAlignment="1">
      <alignment horizontal="center"/>
    </xf>
    <xf numFmtId="164" fontId="3" fillId="301" borderId="0" xfId="0" applyNumberFormat="1" applyFont="1" applyFill="1" applyAlignment="1">
      <alignment horizontal="center"/>
    </xf>
    <xf numFmtId="164" fontId="3" fillId="80" borderId="0" xfId="0" applyNumberFormat="1" applyFont="1" applyFill="1" applyAlignment="1">
      <alignment horizontal="center"/>
    </xf>
    <xf numFmtId="164" fontId="3" fillId="297" borderId="0" xfId="0" applyNumberFormat="1" applyFont="1" applyFill="1" applyAlignment="1">
      <alignment horizontal="center"/>
    </xf>
    <xf numFmtId="164" fontId="3" fillId="293" borderId="0" xfId="0" applyNumberFormat="1" applyFont="1" applyFill="1" applyAlignment="1">
      <alignment horizontal="center"/>
    </xf>
    <xf numFmtId="164" fontId="3" fillId="294" borderId="0" xfId="0" applyNumberFormat="1" applyFont="1" applyFill="1" applyAlignment="1">
      <alignment horizontal="center"/>
    </xf>
    <xf numFmtId="164" fontId="3" fillId="733" borderId="0" xfId="0" applyNumberFormat="1" applyFont="1" applyFill="1" applyAlignment="1">
      <alignment horizontal="center"/>
    </xf>
    <xf numFmtId="164" fontId="3" fillId="288" borderId="0" xfId="0" applyNumberFormat="1" applyFont="1" applyFill="1" applyAlignment="1">
      <alignment horizontal="center"/>
    </xf>
    <xf numFmtId="164" fontId="3" fillId="289" borderId="0" xfId="0" applyNumberFormat="1" applyFont="1" applyFill="1" applyAlignment="1">
      <alignment horizontal="center"/>
    </xf>
    <xf numFmtId="164" fontId="3" fillId="302" borderId="0" xfId="0" applyNumberFormat="1" applyFont="1" applyFill="1" applyAlignment="1">
      <alignment horizontal="center"/>
    </xf>
    <xf numFmtId="164" fontId="3" fillId="303" borderId="0" xfId="0" applyNumberFormat="1" applyFont="1" applyFill="1" applyAlignment="1">
      <alignment horizontal="center"/>
    </xf>
    <xf numFmtId="164" fontId="3" fillId="295" borderId="0" xfId="0" applyNumberFormat="1" applyFont="1" applyFill="1" applyAlignment="1">
      <alignment horizontal="center"/>
    </xf>
    <xf numFmtId="164" fontId="3" fillId="296" borderId="0" xfId="0" applyNumberFormat="1" applyFont="1" applyFill="1" applyAlignment="1">
      <alignment horizontal="center"/>
    </xf>
    <xf numFmtId="164" fontId="3" fillId="225" borderId="0" xfId="0" applyNumberFormat="1" applyFont="1" applyFill="1" applyAlignment="1">
      <alignment horizontal="center"/>
    </xf>
    <xf numFmtId="164" fontId="3" fillId="734" borderId="0" xfId="0" applyNumberFormat="1" applyFont="1" applyFill="1" applyAlignment="1">
      <alignment horizontal="center"/>
    </xf>
    <xf numFmtId="164" fontId="3" fillId="735" borderId="0" xfId="0" applyNumberFormat="1" applyFont="1" applyFill="1" applyAlignment="1">
      <alignment horizontal="center"/>
    </xf>
    <xf numFmtId="164" fontId="3" fillId="193" borderId="0" xfId="0" applyNumberFormat="1" applyFont="1" applyFill="1" applyAlignment="1">
      <alignment horizontal="center"/>
    </xf>
    <xf numFmtId="164" fontId="3" fillId="736" borderId="0" xfId="0" applyNumberFormat="1" applyFont="1" applyFill="1" applyAlignment="1">
      <alignment horizontal="center"/>
    </xf>
    <xf numFmtId="164" fontId="3" fillId="737" borderId="0" xfId="0" applyNumberFormat="1" applyFont="1" applyFill="1" applyAlignment="1">
      <alignment horizontal="center"/>
    </xf>
    <xf numFmtId="164" fontId="3" fillId="738" borderId="0" xfId="0" applyNumberFormat="1" applyFont="1" applyFill="1" applyAlignment="1">
      <alignment horizontal="center"/>
    </xf>
    <xf numFmtId="164" fontId="3" fillId="739" borderId="0" xfId="0" applyNumberFormat="1" applyFont="1" applyFill="1" applyAlignment="1">
      <alignment horizontal="center"/>
    </xf>
    <xf numFmtId="164" fontId="3" fillId="740" borderId="0" xfId="0" applyNumberFormat="1" applyFont="1" applyFill="1" applyAlignment="1">
      <alignment horizontal="center"/>
    </xf>
    <xf numFmtId="164" fontId="3" fillId="741" borderId="0" xfId="0" applyNumberFormat="1" applyFont="1" applyFill="1" applyAlignment="1">
      <alignment horizontal="center"/>
    </xf>
    <xf numFmtId="164" fontId="3" fillId="742" borderId="0" xfId="0" applyNumberFormat="1" applyFont="1" applyFill="1" applyAlignment="1">
      <alignment horizontal="center"/>
    </xf>
    <xf numFmtId="164" fontId="3" fillId="743" borderId="0" xfId="0" applyNumberFormat="1" applyFont="1" applyFill="1" applyAlignment="1">
      <alignment horizontal="center"/>
    </xf>
    <xf numFmtId="164" fontId="3" fillId="744" borderId="0" xfId="0" applyNumberFormat="1" applyFont="1" applyFill="1" applyAlignment="1">
      <alignment horizontal="center"/>
    </xf>
    <xf numFmtId="164" fontId="3" fillId="745" borderId="0" xfId="0" applyNumberFormat="1" applyFont="1" applyFill="1" applyAlignment="1">
      <alignment horizontal="center"/>
    </xf>
    <xf numFmtId="164" fontId="3" fillId="746" borderId="0" xfId="0" applyNumberFormat="1" applyFont="1" applyFill="1" applyAlignment="1">
      <alignment horizontal="center"/>
    </xf>
    <xf numFmtId="164" fontId="3" fillId="747" borderId="0" xfId="0" applyNumberFormat="1" applyFont="1" applyFill="1" applyAlignment="1">
      <alignment horizontal="center"/>
    </xf>
    <xf numFmtId="164" fontId="3" fillId="748" borderId="0" xfId="0" applyNumberFormat="1" applyFont="1" applyFill="1" applyAlignment="1">
      <alignment horizontal="center"/>
    </xf>
    <xf numFmtId="164" fontId="3" fillId="749" borderId="0" xfId="0" applyNumberFormat="1" applyFont="1" applyFill="1" applyAlignment="1">
      <alignment horizontal="center"/>
    </xf>
    <xf numFmtId="164" fontId="3" fillId="750" borderId="0" xfId="0" applyNumberFormat="1" applyFont="1" applyFill="1" applyAlignment="1">
      <alignment horizontal="center"/>
    </xf>
    <xf numFmtId="164" fontId="3" fillId="751" borderId="0" xfId="0" applyNumberFormat="1" applyFont="1" applyFill="1" applyAlignment="1">
      <alignment horizontal="center"/>
    </xf>
    <xf numFmtId="164" fontId="3" fillId="752" borderId="0" xfId="0" applyNumberFormat="1" applyFont="1" applyFill="1" applyAlignment="1">
      <alignment horizontal="center"/>
    </xf>
    <xf numFmtId="164" fontId="3" fillId="753" borderId="0" xfId="0" applyNumberFormat="1" applyFont="1" applyFill="1" applyAlignment="1">
      <alignment horizontal="center"/>
    </xf>
    <xf numFmtId="164" fontId="3" fillId="754" borderId="0" xfId="0" applyNumberFormat="1" applyFont="1" applyFill="1" applyAlignment="1">
      <alignment horizontal="center"/>
    </xf>
    <xf numFmtId="164" fontId="3" fillId="755" borderId="0" xfId="0" applyNumberFormat="1" applyFont="1" applyFill="1" applyAlignment="1">
      <alignment horizontal="center"/>
    </xf>
    <xf numFmtId="164" fontId="3" fillId="756" borderId="0" xfId="0" applyNumberFormat="1" applyFont="1" applyFill="1" applyAlignment="1">
      <alignment horizontal="center"/>
    </xf>
    <xf numFmtId="164" fontId="3" fillId="757" borderId="0" xfId="0" applyNumberFormat="1" applyFont="1" applyFill="1" applyAlignment="1">
      <alignment horizontal="center"/>
    </xf>
    <xf numFmtId="164" fontId="3" fillId="758" borderId="0" xfId="0" applyNumberFormat="1" applyFont="1" applyFill="1" applyAlignment="1">
      <alignment horizontal="center"/>
    </xf>
    <xf numFmtId="164" fontId="3" fillId="759" borderId="0" xfId="0" applyNumberFormat="1" applyFont="1" applyFill="1" applyAlignment="1">
      <alignment horizontal="center"/>
    </xf>
    <xf numFmtId="164" fontId="3" fillId="760" borderId="0" xfId="0" applyNumberFormat="1" applyFont="1" applyFill="1" applyAlignment="1">
      <alignment horizontal="center"/>
    </xf>
    <xf numFmtId="164" fontId="3" fillId="761" borderId="0" xfId="0" applyNumberFormat="1" applyFont="1" applyFill="1" applyAlignment="1">
      <alignment horizontal="center"/>
    </xf>
    <xf numFmtId="164" fontId="3" fillId="762" borderId="0" xfId="0" applyNumberFormat="1" applyFont="1" applyFill="1" applyAlignment="1">
      <alignment horizontal="center"/>
    </xf>
    <xf numFmtId="164" fontId="3" fillId="763" borderId="0" xfId="0" applyNumberFormat="1" applyFont="1" applyFill="1" applyAlignment="1">
      <alignment horizontal="center"/>
    </xf>
    <xf numFmtId="164" fontId="3" fillId="764" borderId="0" xfId="0" applyNumberFormat="1" applyFont="1" applyFill="1" applyAlignment="1">
      <alignment horizontal="center"/>
    </xf>
    <xf numFmtId="164" fontId="3" fillId="765" borderId="0" xfId="0" applyNumberFormat="1" applyFont="1" applyFill="1" applyAlignment="1">
      <alignment horizontal="center"/>
    </xf>
    <xf numFmtId="164" fontId="3" fillId="766" borderId="0" xfId="0" applyNumberFormat="1" applyFont="1" applyFill="1" applyAlignment="1">
      <alignment horizontal="center"/>
    </xf>
    <xf numFmtId="164" fontId="3" fillId="767" borderId="0" xfId="0" applyNumberFormat="1" applyFont="1" applyFill="1" applyAlignment="1">
      <alignment horizontal="center"/>
    </xf>
    <xf numFmtId="164" fontId="3" fillId="768" borderId="0" xfId="0" applyNumberFormat="1" applyFont="1" applyFill="1" applyAlignment="1">
      <alignment horizontal="center"/>
    </xf>
    <xf numFmtId="164" fontId="3" fillId="769" borderId="0" xfId="0" applyNumberFormat="1" applyFont="1" applyFill="1" applyAlignment="1">
      <alignment horizontal="center"/>
    </xf>
    <xf numFmtId="164" fontId="3" fillId="49" borderId="0" xfId="0" applyNumberFormat="1" applyFont="1" applyFill="1" applyAlignment="1">
      <alignment horizontal="center"/>
    </xf>
    <xf numFmtId="164" fontId="3" fillId="770" borderId="0" xfId="0" applyNumberFormat="1" applyFont="1" applyFill="1" applyAlignment="1">
      <alignment horizontal="center"/>
    </xf>
    <xf numFmtId="164" fontId="3" fillId="771" borderId="0" xfId="0" applyNumberFormat="1" applyFont="1" applyFill="1" applyAlignment="1">
      <alignment horizontal="center"/>
    </xf>
    <xf numFmtId="164" fontId="3" fillId="772" borderId="0" xfId="0" applyNumberFormat="1" applyFont="1" applyFill="1" applyAlignment="1">
      <alignment horizontal="center"/>
    </xf>
    <xf numFmtId="164" fontId="3" fillId="773" borderId="0" xfId="0" applyNumberFormat="1" applyFont="1" applyFill="1" applyAlignment="1">
      <alignment horizontal="center"/>
    </xf>
    <xf numFmtId="164" fontId="3" fillId="774" borderId="0" xfId="0" applyNumberFormat="1" applyFont="1" applyFill="1" applyAlignment="1">
      <alignment horizontal="center"/>
    </xf>
    <xf numFmtId="164" fontId="3" fillId="211" borderId="0" xfId="0" applyNumberFormat="1" applyFont="1" applyFill="1" applyAlignment="1">
      <alignment horizontal="center"/>
    </xf>
    <xf numFmtId="164" fontId="3" fillId="181" borderId="0" xfId="0" applyNumberFormat="1" applyFont="1" applyFill="1" applyAlignment="1">
      <alignment horizontal="center"/>
    </xf>
    <xf numFmtId="164" fontId="3" fillId="775" borderId="0" xfId="0" applyNumberFormat="1" applyFont="1" applyFill="1" applyAlignment="1">
      <alignment horizontal="center"/>
    </xf>
    <xf numFmtId="164" fontId="3" fillId="776" borderId="0" xfId="0" applyNumberFormat="1" applyFont="1" applyFill="1" applyAlignment="1">
      <alignment horizontal="center"/>
    </xf>
    <xf numFmtId="164" fontId="3" fillId="777" borderId="0" xfId="0" applyNumberFormat="1" applyFont="1" applyFill="1" applyAlignment="1">
      <alignment horizontal="center"/>
    </xf>
    <xf numFmtId="164" fontId="3" fillId="778" borderId="0" xfId="0" applyNumberFormat="1" applyFont="1" applyFill="1" applyAlignment="1">
      <alignment horizontal="center"/>
    </xf>
    <xf numFmtId="164" fontId="3" fillId="779" borderId="0" xfId="0" applyNumberFormat="1" applyFont="1" applyFill="1" applyAlignment="1">
      <alignment horizontal="center"/>
    </xf>
    <xf numFmtId="164" fontId="3" fillId="780" borderId="0" xfId="0" applyNumberFormat="1" applyFont="1" applyFill="1" applyAlignment="1">
      <alignment horizontal="center"/>
    </xf>
    <xf numFmtId="164" fontId="3" fillId="781" borderId="0" xfId="0" applyNumberFormat="1" applyFont="1" applyFill="1" applyAlignment="1">
      <alignment horizontal="center"/>
    </xf>
    <xf numFmtId="164" fontId="3" fillId="782" borderId="0" xfId="0" applyNumberFormat="1" applyFont="1" applyFill="1" applyAlignment="1">
      <alignment horizontal="center"/>
    </xf>
    <xf numFmtId="164" fontId="3" fillId="783" borderId="0" xfId="0" applyNumberFormat="1" applyFont="1" applyFill="1" applyAlignment="1">
      <alignment horizontal="center"/>
    </xf>
    <xf numFmtId="164" fontId="3" fillId="784" borderId="0" xfId="0" applyNumberFormat="1" applyFont="1" applyFill="1" applyAlignment="1">
      <alignment horizontal="center"/>
    </xf>
    <xf numFmtId="164" fontId="4" fillId="785" borderId="0" xfId="0" applyNumberFormat="1" applyFont="1" applyFill="1" applyAlignment="1">
      <alignment horizontal="center"/>
    </xf>
    <xf numFmtId="164" fontId="3" fillId="786" borderId="0" xfId="0" applyNumberFormat="1" applyFont="1" applyFill="1" applyAlignment="1">
      <alignment horizontal="center"/>
    </xf>
    <xf numFmtId="164" fontId="3" fillId="787" borderId="0" xfId="0" applyNumberFormat="1" applyFont="1" applyFill="1" applyAlignment="1">
      <alignment horizontal="center"/>
    </xf>
    <xf numFmtId="164" fontId="3" fillId="788" borderId="0" xfId="0" applyNumberFormat="1" applyFont="1" applyFill="1" applyAlignment="1">
      <alignment horizontal="center"/>
    </xf>
    <xf numFmtId="164" fontId="3" fillId="789" borderId="0" xfId="0" applyNumberFormat="1" applyFont="1" applyFill="1" applyAlignment="1">
      <alignment horizontal="center"/>
    </xf>
    <xf numFmtId="164" fontId="3" fillId="790" borderId="0" xfId="0" applyNumberFormat="1" applyFont="1" applyFill="1" applyAlignment="1">
      <alignment horizontal="center"/>
    </xf>
    <xf numFmtId="164" fontId="3" fillId="669" borderId="0" xfId="0" applyNumberFormat="1" applyFont="1" applyFill="1" applyAlignment="1">
      <alignment horizontal="center"/>
    </xf>
    <xf numFmtId="164" fontId="3" fillId="791" borderId="0" xfId="0" applyNumberFormat="1" applyFont="1" applyFill="1" applyAlignment="1">
      <alignment horizontal="center"/>
    </xf>
    <xf numFmtId="164" fontId="3" fillId="792" borderId="0" xfId="0" applyNumberFormat="1" applyFont="1" applyFill="1" applyAlignment="1">
      <alignment horizontal="center"/>
    </xf>
    <xf numFmtId="164" fontId="3" fillId="793" borderId="0" xfId="0" applyNumberFormat="1" applyFont="1" applyFill="1" applyAlignment="1">
      <alignment horizontal="center"/>
    </xf>
    <xf numFmtId="164" fontId="3" fillId="794" borderId="0" xfId="0" applyNumberFormat="1" applyFont="1" applyFill="1" applyAlignment="1">
      <alignment horizontal="center"/>
    </xf>
    <xf numFmtId="164" fontId="3" fillId="795" borderId="0" xfId="0" applyNumberFormat="1" applyFont="1" applyFill="1" applyAlignment="1">
      <alignment horizontal="center"/>
    </xf>
    <xf numFmtId="164" fontId="3" fillId="796" borderId="0" xfId="0" applyNumberFormat="1" applyFont="1" applyFill="1" applyAlignment="1">
      <alignment horizontal="center"/>
    </xf>
    <xf numFmtId="164" fontId="3" fillId="797" borderId="0" xfId="0" applyNumberFormat="1" applyFont="1" applyFill="1" applyAlignment="1">
      <alignment horizontal="center"/>
    </xf>
    <xf numFmtId="164" fontId="3" fillId="798" borderId="0" xfId="0" applyNumberFormat="1" applyFont="1" applyFill="1" applyAlignment="1">
      <alignment horizontal="center"/>
    </xf>
    <xf numFmtId="164" fontId="3" fillId="799" borderId="0" xfId="0" applyNumberFormat="1" applyFont="1" applyFill="1" applyAlignment="1">
      <alignment horizontal="center"/>
    </xf>
    <xf numFmtId="164" fontId="3" fillId="800" borderId="0" xfId="0" applyNumberFormat="1" applyFont="1" applyFill="1" applyAlignment="1">
      <alignment horizontal="center"/>
    </xf>
    <xf numFmtId="164" fontId="3" fillId="801" borderId="0" xfId="0" applyNumberFormat="1" applyFont="1" applyFill="1" applyAlignment="1">
      <alignment horizontal="center"/>
    </xf>
    <xf numFmtId="164" fontId="3" fillId="802" borderId="0" xfId="0" applyNumberFormat="1" applyFont="1" applyFill="1" applyAlignment="1">
      <alignment horizontal="center"/>
    </xf>
    <xf numFmtId="164" fontId="3" fillId="803" borderId="0" xfId="0" applyNumberFormat="1" applyFont="1" applyFill="1" applyAlignment="1">
      <alignment horizontal="center"/>
    </xf>
    <xf numFmtId="164" fontId="3" fillId="804" borderId="0" xfId="0" applyNumberFormat="1" applyFont="1" applyFill="1" applyAlignment="1">
      <alignment horizontal="center"/>
    </xf>
    <xf numFmtId="164" fontId="3" fillId="805" borderId="0" xfId="0" applyNumberFormat="1" applyFont="1" applyFill="1" applyAlignment="1">
      <alignment horizontal="center"/>
    </xf>
    <xf numFmtId="164" fontId="3" fillId="806" borderId="0" xfId="0" applyNumberFormat="1" applyFont="1" applyFill="1" applyAlignment="1">
      <alignment horizontal="center"/>
    </xf>
    <xf numFmtId="164" fontId="3" fillId="807" borderId="0" xfId="0" applyNumberFormat="1" applyFont="1" applyFill="1" applyAlignment="1">
      <alignment horizontal="center"/>
    </xf>
    <xf numFmtId="164" fontId="3" fillId="808" borderId="0" xfId="0" applyNumberFormat="1" applyFont="1" applyFill="1" applyAlignment="1">
      <alignment horizontal="center"/>
    </xf>
    <xf numFmtId="164" fontId="3" fillId="809" borderId="0" xfId="0" applyNumberFormat="1" applyFont="1" applyFill="1" applyAlignment="1">
      <alignment horizontal="center"/>
    </xf>
    <xf numFmtId="164" fontId="3" fillId="810" borderId="0" xfId="0" applyNumberFormat="1" applyFont="1" applyFill="1" applyAlignment="1">
      <alignment horizontal="center"/>
    </xf>
    <xf numFmtId="164" fontId="3" fillId="811" borderId="0" xfId="0" applyNumberFormat="1" applyFont="1" applyFill="1" applyAlignment="1">
      <alignment horizontal="center"/>
    </xf>
    <xf numFmtId="164" fontId="3" fillId="812" borderId="0" xfId="0" applyNumberFormat="1" applyFont="1" applyFill="1" applyAlignment="1">
      <alignment horizontal="center"/>
    </xf>
    <xf numFmtId="164" fontId="3" fillId="813" borderId="0" xfId="0" applyNumberFormat="1" applyFont="1" applyFill="1" applyAlignment="1">
      <alignment horizontal="center"/>
    </xf>
    <xf numFmtId="164" fontId="3" fillId="814" borderId="0" xfId="0" applyNumberFormat="1" applyFont="1" applyFill="1" applyAlignment="1">
      <alignment horizontal="center"/>
    </xf>
    <xf numFmtId="164" fontId="3" fillId="815" borderId="0" xfId="0" applyNumberFormat="1" applyFont="1" applyFill="1" applyAlignment="1">
      <alignment horizontal="center"/>
    </xf>
    <xf numFmtId="164" fontId="3" fillId="816" borderId="0" xfId="0" applyNumberFormat="1" applyFont="1" applyFill="1" applyAlignment="1">
      <alignment horizontal="center"/>
    </xf>
    <xf numFmtId="164" fontId="3" fillId="817" borderId="0" xfId="0" applyNumberFormat="1" applyFont="1" applyFill="1" applyAlignment="1">
      <alignment horizontal="center"/>
    </xf>
    <xf numFmtId="164" fontId="3" fillId="818" borderId="0" xfId="0" applyNumberFormat="1" applyFont="1" applyFill="1" applyAlignment="1">
      <alignment horizontal="center"/>
    </xf>
    <xf numFmtId="164" fontId="3" fillId="819" borderId="0" xfId="0" applyNumberFormat="1" applyFont="1" applyFill="1" applyAlignment="1">
      <alignment horizontal="center"/>
    </xf>
    <xf numFmtId="164" fontId="3" fillId="820" borderId="0" xfId="0" applyNumberFormat="1" applyFont="1" applyFill="1" applyAlignment="1">
      <alignment horizontal="center"/>
    </xf>
    <xf numFmtId="164" fontId="3" fillId="821" borderId="0" xfId="0" applyNumberFormat="1" applyFont="1" applyFill="1" applyAlignment="1">
      <alignment horizontal="center"/>
    </xf>
    <xf numFmtId="164" fontId="3" fillId="822" borderId="0" xfId="0" applyNumberFormat="1" applyFont="1" applyFill="1" applyAlignment="1">
      <alignment horizontal="center"/>
    </xf>
    <xf numFmtId="164" fontId="3" fillId="823" borderId="0" xfId="0" applyNumberFormat="1" applyFont="1" applyFill="1" applyAlignment="1">
      <alignment horizontal="center"/>
    </xf>
    <xf numFmtId="164" fontId="3" fillId="824" borderId="0" xfId="0" applyNumberFormat="1" applyFont="1" applyFill="1" applyAlignment="1">
      <alignment horizontal="center"/>
    </xf>
    <xf numFmtId="164" fontId="3" fillId="825" borderId="0" xfId="0" applyNumberFormat="1" applyFont="1" applyFill="1" applyAlignment="1">
      <alignment horizontal="center"/>
    </xf>
    <xf numFmtId="164" fontId="3" fillId="826" borderId="0" xfId="0" applyNumberFormat="1" applyFont="1" applyFill="1" applyAlignment="1">
      <alignment horizontal="center"/>
    </xf>
    <xf numFmtId="164" fontId="3" fillId="827" borderId="0" xfId="0" applyNumberFormat="1" applyFont="1" applyFill="1" applyAlignment="1">
      <alignment horizontal="center"/>
    </xf>
    <xf numFmtId="164" fontId="3" fillId="828" borderId="0" xfId="0" applyNumberFormat="1" applyFont="1" applyFill="1" applyAlignment="1">
      <alignment horizontal="center"/>
    </xf>
    <xf numFmtId="164" fontId="3" fillId="829" borderId="0" xfId="0" applyNumberFormat="1" applyFont="1" applyFill="1" applyAlignment="1">
      <alignment horizontal="center"/>
    </xf>
    <xf numFmtId="164" fontId="3" fillId="830" borderId="0" xfId="0" applyNumberFormat="1" applyFont="1" applyFill="1" applyAlignment="1">
      <alignment horizontal="center"/>
    </xf>
    <xf numFmtId="164" fontId="3" fillId="831" borderId="0" xfId="0" applyNumberFormat="1" applyFont="1" applyFill="1" applyAlignment="1">
      <alignment horizontal="center"/>
    </xf>
    <xf numFmtId="164" fontId="3" fillId="832" borderId="0" xfId="0" applyNumberFormat="1" applyFont="1" applyFill="1" applyAlignment="1">
      <alignment horizontal="center"/>
    </xf>
    <xf numFmtId="164" fontId="3" fillId="833" borderId="0" xfId="0" applyNumberFormat="1" applyFont="1" applyFill="1" applyAlignment="1">
      <alignment horizontal="center"/>
    </xf>
    <xf numFmtId="164" fontId="3" fillId="834" borderId="0" xfId="0" applyNumberFormat="1" applyFont="1" applyFill="1" applyAlignment="1">
      <alignment horizontal="center"/>
    </xf>
    <xf numFmtId="164" fontId="3" fillId="835" borderId="0" xfId="0" applyNumberFormat="1" applyFont="1" applyFill="1" applyAlignment="1">
      <alignment horizontal="center"/>
    </xf>
    <xf numFmtId="164" fontId="3" fillId="836" borderId="0" xfId="0" applyNumberFormat="1" applyFont="1" applyFill="1" applyAlignment="1">
      <alignment horizontal="center"/>
    </xf>
    <xf numFmtId="164" fontId="3" fillId="837" borderId="0" xfId="0" applyNumberFormat="1" applyFont="1" applyFill="1" applyAlignment="1">
      <alignment horizontal="center"/>
    </xf>
    <xf numFmtId="164" fontId="3" fillId="838" borderId="0" xfId="0" applyNumberFormat="1" applyFont="1" applyFill="1" applyAlignment="1">
      <alignment horizontal="center"/>
    </xf>
    <xf numFmtId="164" fontId="3" fillId="839" borderId="0" xfId="0" applyNumberFormat="1" applyFont="1" applyFill="1" applyAlignment="1">
      <alignment horizontal="center"/>
    </xf>
    <xf numFmtId="164" fontId="3" fillId="840" borderId="0" xfId="0" applyNumberFormat="1" applyFont="1" applyFill="1" applyAlignment="1">
      <alignment horizontal="center"/>
    </xf>
    <xf numFmtId="164" fontId="3" fillId="325" borderId="0" xfId="0" applyNumberFormat="1" applyFont="1" applyFill="1" applyAlignment="1">
      <alignment horizontal="center"/>
    </xf>
    <xf numFmtId="164" fontId="3" fillId="312" borderId="0" xfId="0" applyNumberFormat="1" applyFont="1" applyFill="1" applyAlignment="1">
      <alignment horizontal="center"/>
    </xf>
    <xf numFmtId="164" fontId="3" fillId="841" borderId="0" xfId="0" applyNumberFormat="1" applyFont="1" applyFill="1" applyAlignment="1">
      <alignment horizontal="center"/>
    </xf>
    <xf numFmtId="164" fontId="3" fillId="260" borderId="0" xfId="0" applyNumberFormat="1" applyFont="1" applyFill="1" applyAlignment="1">
      <alignment horizontal="center"/>
    </xf>
    <xf numFmtId="164" fontId="3" fillId="320" borderId="0" xfId="0" applyNumberFormat="1" applyFont="1" applyFill="1" applyAlignment="1">
      <alignment horizontal="center"/>
    </xf>
    <xf numFmtId="164" fontId="3" fillId="842" borderId="0" xfId="0" applyNumberFormat="1" applyFont="1" applyFill="1" applyAlignment="1">
      <alignment horizontal="center"/>
    </xf>
    <xf numFmtId="164" fontId="3" fillId="121" borderId="0" xfId="0" applyNumberFormat="1" applyFont="1" applyFill="1" applyAlignment="1">
      <alignment horizontal="center"/>
    </xf>
    <xf numFmtId="164" fontId="3" fillId="319" borderId="0" xfId="0" applyNumberFormat="1" applyFont="1" applyFill="1" applyAlignment="1">
      <alignment horizontal="center"/>
    </xf>
    <xf numFmtId="164" fontId="3" fillId="321" borderId="0" xfId="0" applyNumberFormat="1" applyFont="1" applyFill="1" applyAlignment="1">
      <alignment horizontal="center"/>
    </xf>
    <xf numFmtId="164" fontId="3" fillId="322" borderId="0" xfId="0" applyNumberFormat="1" applyFont="1" applyFill="1" applyAlignment="1">
      <alignment horizontal="center"/>
    </xf>
    <xf numFmtId="164" fontId="3" fillId="326" borderId="0" xfId="0" applyNumberFormat="1" applyFont="1" applyFill="1" applyAlignment="1">
      <alignment horizontal="center"/>
    </xf>
    <xf numFmtId="164" fontId="3" fillId="327" borderId="0" xfId="0" applyNumberFormat="1" applyFont="1" applyFill="1" applyAlignment="1">
      <alignment horizontal="center"/>
    </xf>
    <xf numFmtId="164" fontId="3" fillId="328" borderId="0" xfId="0" applyNumberFormat="1" applyFont="1" applyFill="1" applyAlignment="1">
      <alignment horizontal="center"/>
    </xf>
    <xf numFmtId="164" fontId="3" fillId="183" borderId="0" xfId="0" applyNumberFormat="1" applyFont="1" applyFill="1" applyAlignment="1">
      <alignment horizontal="center"/>
    </xf>
    <xf numFmtId="164" fontId="3" fillId="317" borderId="0" xfId="0" applyNumberFormat="1" applyFont="1" applyFill="1" applyAlignment="1">
      <alignment horizontal="center"/>
    </xf>
    <xf numFmtId="164" fontId="3" fillId="318" borderId="0" xfId="0" applyNumberFormat="1" applyFont="1" applyFill="1" applyAlignment="1">
      <alignment horizontal="center"/>
    </xf>
    <xf numFmtId="164" fontId="3" fillId="843" borderId="0" xfId="0" applyNumberFormat="1" applyFont="1" applyFill="1" applyAlignment="1">
      <alignment horizontal="center"/>
    </xf>
    <xf numFmtId="164" fontId="3" fillId="844" borderId="0" xfId="0" applyNumberFormat="1" applyFont="1" applyFill="1" applyAlignment="1">
      <alignment horizontal="center"/>
    </xf>
    <xf numFmtId="164" fontId="3" fillId="845" borderId="0" xfId="0" applyNumberFormat="1" applyFont="1" applyFill="1" applyAlignment="1">
      <alignment horizontal="center"/>
    </xf>
    <xf numFmtId="164" fontId="3" fillId="846" borderId="0" xfId="0" applyNumberFormat="1" applyFont="1" applyFill="1" applyAlignment="1">
      <alignment horizontal="center"/>
    </xf>
    <xf numFmtId="164" fontId="3" fillId="847" borderId="0" xfId="0" applyNumberFormat="1" applyFont="1" applyFill="1" applyAlignment="1">
      <alignment horizontal="center"/>
    </xf>
    <xf numFmtId="164" fontId="3" fillId="848" borderId="0" xfId="0" applyNumberFormat="1" applyFont="1" applyFill="1" applyAlignment="1">
      <alignment horizontal="center"/>
    </xf>
    <xf numFmtId="164" fontId="3" fillId="849" borderId="0" xfId="0" applyNumberFormat="1" applyFont="1" applyFill="1" applyAlignment="1">
      <alignment horizontal="center"/>
    </xf>
    <xf numFmtId="164" fontId="3" fillId="850" borderId="0" xfId="0" applyNumberFormat="1" applyFont="1" applyFill="1" applyAlignment="1">
      <alignment horizontal="center"/>
    </xf>
    <xf numFmtId="164" fontId="3" fillId="851" borderId="0" xfId="0" applyNumberFormat="1" applyFont="1" applyFill="1" applyAlignment="1">
      <alignment horizontal="center"/>
    </xf>
    <xf numFmtId="164" fontId="3" fillId="852" borderId="0" xfId="0" applyNumberFormat="1" applyFont="1" applyFill="1" applyAlignment="1">
      <alignment horizontal="center"/>
    </xf>
    <xf numFmtId="164" fontId="3" fillId="853" borderId="0" xfId="0" applyNumberFormat="1" applyFont="1" applyFill="1" applyAlignment="1">
      <alignment horizontal="center"/>
    </xf>
    <xf numFmtId="164" fontId="3" fillId="854" borderId="0" xfId="0" applyNumberFormat="1" applyFont="1" applyFill="1" applyAlignment="1">
      <alignment horizontal="center"/>
    </xf>
    <xf numFmtId="164" fontId="3" fillId="855" borderId="0" xfId="0" applyNumberFormat="1" applyFont="1" applyFill="1" applyAlignment="1">
      <alignment horizontal="center"/>
    </xf>
    <xf numFmtId="164" fontId="3" fillId="856" borderId="0" xfId="0" applyNumberFormat="1" applyFont="1" applyFill="1" applyAlignment="1">
      <alignment horizontal="center"/>
    </xf>
    <xf numFmtId="164" fontId="3" fillId="857" borderId="0" xfId="0" applyNumberFormat="1" applyFont="1" applyFill="1" applyAlignment="1">
      <alignment horizontal="center"/>
    </xf>
    <xf numFmtId="164" fontId="3" fillId="858" borderId="0" xfId="0" applyNumberFormat="1" applyFont="1" applyFill="1" applyAlignment="1">
      <alignment horizontal="center"/>
    </xf>
    <xf numFmtId="164" fontId="3" fillId="859" borderId="0" xfId="0" applyNumberFormat="1" applyFont="1" applyFill="1" applyAlignment="1">
      <alignment horizontal="center"/>
    </xf>
    <xf numFmtId="164" fontId="3" fillId="860" borderId="0" xfId="0" applyNumberFormat="1" applyFont="1" applyFill="1" applyAlignment="1">
      <alignment horizontal="center"/>
    </xf>
    <xf numFmtId="164" fontId="3" fillId="45" borderId="0" xfId="0" applyNumberFormat="1" applyFont="1" applyFill="1" applyAlignment="1">
      <alignment horizontal="center"/>
    </xf>
    <xf numFmtId="164" fontId="3" fillId="861" borderId="0" xfId="0" applyNumberFormat="1" applyFont="1" applyFill="1" applyAlignment="1">
      <alignment horizontal="center"/>
    </xf>
    <xf numFmtId="164" fontId="3" fillId="862" borderId="0" xfId="0" applyNumberFormat="1" applyFont="1" applyFill="1" applyAlignment="1">
      <alignment horizontal="center"/>
    </xf>
    <xf numFmtId="164" fontId="3" fillId="863" borderId="0" xfId="0" applyNumberFormat="1" applyFont="1" applyFill="1" applyAlignment="1">
      <alignment horizontal="center"/>
    </xf>
    <xf numFmtId="164" fontId="3" fillId="864" borderId="0" xfId="0" applyNumberFormat="1" applyFont="1" applyFill="1" applyAlignment="1">
      <alignment horizontal="center"/>
    </xf>
    <xf numFmtId="164" fontId="3" fillId="865" borderId="0" xfId="0" applyNumberFormat="1" applyFont="1" applyFill="1" applyAlignment="1">
      <alignment horizontal="center"/>
    </xf>
    <xf numFmtId="164" fontId="3" fillId="866" borderId="0" xfId="0" applyNumberFormat="1" applyFont="1" applyFill="1" applyAlignment="1">
      <alignment horizontal="center"/>
    </xf>
    <xf numFmtId="164" fontId="3" fillId="867" borderId="0" xfId="0" applyNumberFormat="1" applyFont="1" applyFill="1" applyAlignment="1">
      <alignment horizontal="center"/>
    </xf>
    <xf numFmtId="164" fontId="3" fillId="868" borderId="0" xfId="0" applyNumberFormat="1" applyFont="1" applyFill="1" applyAlignment="1">
      <alignment horizontal="center"/>
    </xf>
    <xf numFmtId="164" fontId="3" fillId="869" borderId="0" xfId="0" applyNumberFormat="1" applyFont="1" applyFill="1" applyAlignment="1">
      <alignment horizontal="center"/>
    </xf>
    <xf numFmtId="164" fontId="3" fillId="870" borderId="0" xfId="0" applyNumberFormat="1" applyFont="1" applyFill="1" applyAlignment="1">
      <alignment horizontal="center"/>
    </xf>
    <xf numFmtId="164" fontId="3" fillId="871" borderId="0" xfId="0" applyNumberFormat="1" applyFont="1" applyFill="1" applyAlignment="1">
      <alignment horizontal="center"/>
    </xf>
    <xf numFmtId="164" fontId="3" fillId="872" borderId="0" xfId="0" applyNumberFormat="1" applyFont="1" applyFill="1" applyAlignment="1">
      <alignment horizontal="center"/>
    </xf>
    <xf numFmtId="164" fontId="3" fillId="873" borderId="0" xfId="0" applyNumberFormat="1" applyFont="1" applyFill="1" applyAlignment="1">
      <alignment horizontal="center"/>
    </xf>
    <xf numFmtId="164" fontId="3" fillId="874" borderId="0" xfId="0" applyNumberFormat="1" applyFont="1" applyFill="1" applyAlignment="1">
      <alignment horizontal="center"/>
    </xf>
    <xf numFmtId="164" fontId="3" fillId="875" borderId="0" xfId="0" applyNumberFormat="1" applyFont="1" applyFill="1" applyAlignment="1">
      <alignment horizontal="center"/>
    </xf>
    <xf numFmtId="164" fontId="3" fillId="876" borderId="0" xfId="0" applyNumberFormat="1" applyFont="1" applyFill="1" applyAlignment="1">
      <alignment horizontal="center"/>
    </xf>
    <xf numFmtId="164" fontId="3" fillId="877" borderId="0" xfId="0" applyNumberFormat="1" applyFont="1" applyFill="1" applyAlignment="1">
      <alignment horizontal="center"/>
    </xf>
    <xf numFmtId="164" fontId="3" fillId="878" borderId="0" xfId="0" applyNumberFormat="1" applyFont="1" applyFill="1" applyAlignment="1">
      <alignment horizontal="center"/>
    </xf>
    <xf numFmtId="164" fontId="3" fillId="879" borderId="0" xfId="0" applyNumberFormat="1" applyFont="1" applyFill="1" applyAlignment="1">
      <alignment horizontal="center"/>
    </xf>
    <xf numFmtId="164" fontId="3" fillId="880" borderId="0" xfId="0" applyNumberFormat="1" applyFont="1" applyFill="1" applyAlignment="1">
      <alignment horizontal="center"/>
    </xf>
    <xf numFmtId="164" fontId="3" fillId="881" borderId="0" xfId="0" applyNumberFormat="1" applyFont="1" applyFill="1" applyAlignment="1">
      <alignment horizontal="center"/>
    </xf>
    <xf numFmtId="164" fontId="3" fillId="882" borderId="0" xfId="0" applyNumberFormat="1" applyFont="1" applyFill="1" applyAlignment="1">
      <alignment horizontal="center"/>
    </xf>
    <xf numFmtId="164" fontId="3" fillId="883" borderId="0" xfId="0" applyNumberFormat="1" applyFont="1" applyFill="1" applyAlignment="1">
      <alignment horizontal="center"/>
    </xf>
    <xf numFmtId="164" fontId="3" fillId="884" borderId="0" xfId="0" applyNumberFormat="1" applyFont="1" applyFill="1" applyAlignment="1">
      <alignment horizontal="center"/>
    </xf>
    <xf numFmtId="164" fontId="3" fillId="885" borderId="0" xfId="0" applyNumberFormat="1" applyFont="1" applyFill="1" applyAlignment="1">
      <alignment horizontal="center"/>
    </xf>
    <xf numFmtId="164" fontId="3" fillId="886" borderId="0" xfId="0" applyNumberFormat="1" applyFont="1" applyFill="1" applyAlignment="1">
      <alignment horizontal="center"/>
    </xf>
    <xf numFmtId="164" fontId="3" fillId="887" borderId="0" xfId="0" applyNumberFormat="1" applyFont="1" applyFill="1" applyAlignment="1">
      <alignment horizontal="center"/>
    </xf>
    <xf numFmtId="164" fontId="3" fillId="888" borderId="0" xfId="0" applyNumberFormat="1" applyFont="1" applyFill="1" applyAlignment="1">
      <alignment horizontal="center"/>
    </xf>
    <xf numFmtId="164" fontId="3" fillId="889" borderId="0" xfId="0" applyNumberFormat="1" applyFont="1" applyFill="1" applyAlignment="1">
      <alignment horizontal="center"/>
    </xf>
    <xf numFmtId="164" fontId="3" fillId="890" borderId="0" xfId="0" applyNumberFormat="1" applyFont="1" applyFill="1" applyAlignment="1">
      <alignment horizontal="center"/>
    </xf>
    <xf numFmtId="164" fontId="3" fillId="891" borderId="0" xfId="0" applyNumberFormat="1" applyFont="1" applyFill="1" applyAlignment="1">
      <alignment horizontal="center"/>
    </xf>
    <xf numFmtId="164" fontId="3" fillId="73" borderId="0" xfId="0" applyNumberFormat="1" applyFont="1" applyFill="1" applyAlignment="1">
      <alignment horizontal="center"/>
    </xf>
    <xf numFmtId="164" fontId="3" fillId="892" borderId="0" xfId="0" applyNumberFormat="1" applyFont="1" applyFill="1" applyAlignment="1">
      <alignment horizontal="center"/>
    </xf>
    <xf numFmtId="164" fontId="3" fillId="893" borderId="0" xfId="0" applyNumberFormat="1" applyFont="1" applyFill="1" applyAlignment="1">
      <alignment horizontal="center"/>
    </xf>
    <xf numFmtId="164" fontId="3" fillId="894" borderId="0" xfId="0" applyNumberFormat="1" applyFont="1" applyFill="1" applyAlignment="1">
      <alignment horizontal="center"/>
    </xf>
    <xf numFmtId="164" fontId="3" fillId="895" borderId="0" xfId="0" applyNumberFormat="1" applyFont="1" applyFill="1" applyAlignment="1">
      <alignment horizontal="center"/>
    </xf>
    <xf numFmtId="164" fontId="3" fillId="896" borderId="0" xfId="0" applyNumberFormat="1" applyFont="1" applyFill="1" applyAlignment="1">
      <alignment horizontal="center"/>
    </xf>
    <xf numFmtId="164" fontId="3" fillId="897" borderId="0" xfId="0" applyNumberFormat="1" applyFont="1" applyFill="1" applyAlignment="1">
      <alignment horizontal="center"/>
    </xf>
    <xf numFmtId="164" fontId="3" fillId="898" borderId="0" xfId="0" applyNumberFormat="1" applyFont="1" applyFill="1" applyAlignment="1">
      <alignment horizontal="center"/>
    </xf>
    <xf numFmtId="164" fontId="3" fillId="899" borderId="0" xfId="0" applyNumberFormat="1" applyFont="1" applyFill="1" applyAlignment="1">
      <alignment horizontal="center"/>
    </xf>
    <xf numFmtId="164" fontId="3" fillId="900" borderId="0" xfId="0" applyNumberFormat="1" applyFont="1" applyFill="1" applyAlignment="1">
      <alignment horizontal="center"/>
    </xf>
    <xf numFmtId="164" fontId="3" fillId="901" borderId="0" xfId="0" applyNumberFormat="1" applyFont="1" applyFill="1" applyAlignment="1">
      <alignment horizontal="center"/>
    </xf>
    <xf numFmtId="164" fontId="3" fillId="902" borderId="0" xfId="0" applyNumberFormat="1" applyFont="1" applyFill="1" applyAlignment="1">
      <alignment horizontal="center"/>
    </xf>
    <xf numFmtId="164" fontId="3" fillId="903" borderId="0" xfId="0" applyNumberFormat="1" applyFont="1" applyFill="1" applyAlignment="1">
      <alignment horizontal="center"/>
    </xf>
    <xf numFmtId="164" fontId="3" fillId="904" borderId="0" xfId="0" applyNumberFormat="1" applyFont="1" applyFill="1" applyAlignment="1">
      <alignment horizontal="center"/>
    </xf>
    <xf numFmtId="164" fontId="3" fillId="905" borderId="0" xfId="0" applyNumberFormat="1" applyFont="1" applyFill="1" applyAlignment="1">
      <alignment horizontal="center"/>
    </xf>
    <xf numFmtId="164" fontId="3" fillId="906" borderId="0" xfId="0" applyNumberFormat="1" applyFont="1" applyFill="1" applyAlignment="1">
      <alignment horizontal="center"/>
    </xf>
    <xf numFmtId="164" fontId="3" fillId="907" borderId="0" xfId="0" applyNumberFormat="1" applyFont="1" applyFill="1" applyAlignment="1">
      <alignment horizontal="center"/>
    </xf>
    <xf numFmtId="164" fontId="3" fillId="908" borderId="0" xfId="0" applyNumberFormat="1" applyFont="1" applyFill="1" applyAlignment="1">
      <alignment horizontal="center"/>
    </xf>
    <xf numFmtId="164" fontId="3" fillId="909" borderId="0" xfId="0" applyNumberFormat="1" applyFont="1" applyFill="1" applyAlignment="1">
      <alignment horizontal="center"/>
    </xf>
    <xf numFmtId="164" fontId="3" fillId="910" borderId="0" xfId="0" applyNumberFormat="1" applyFont="1" applyFill="1" applyAlignment="1">
      <alignment horizontal="center"/>
    </xf>
    <xf numFmtId="164" fontId="3" fillId="911" borderId="0" xfId="0" applyNumberFormat="1" applyFont="1" applyFill="1" applyAlignment="1">
      <alignment horizontal="center"/>
    </xf>
    <xf numFmtId="164" fontId="3" fillId="912" borderId="0" xfId="0" applyNumberFormat="1" applyFont="1" applyFill="1" applyAlignment="1">
      <alignment horizontal="center"/>
    </xf>
    <xf numFmtId="164" fontId="3" fillId="913" borderId="0" xfId="0" applyNumberFormat="1" applyFont="1" applyFill="1" applyAlignment="1">
      <alignment horizontal="center"/>
    </xf>
    <xf numFmtId="164" fontId="3" fillId="914" borderId="0" xfId="0" applyNumberFormat="1" applyFont="1" applyFill="1" applyAlignment="1">
      <alignment horizontal="center"/>
    </xf>
    <xf numFmtId="164" fontId="3" fillId="915" borderId="0" xfId="0" applyNumberFormat="1" applyFont="1" applyFill="1" applyAlignment="1">
      <alignment horizontal="center"/>
    </xf>
    <xf numFmtId="164" fontId="3" fillId="916" borderId="0" xfId="0" applyNumberFormat="1" applyFont="1" applyFill="1" applyAlignment="1">
      <alignment horizontal="center"/>
    </xf>
    <xf numFmtId="164" fontId="3" fillId="917" borderId="0" xfId="0" applyNumberFormat="1" applyFont="1" applyFill="1" applyAlignment="1">
      <alignment horizontal="center"/>
    </xf>
    <xf numFmtId="164" fontId="3" fillId="918" borderId="0" xfId="0" applyNumberFormat="1" applyFont="1" applyFill="1" applyAlignment="1">
      <alignment horizontal="center"/>
    </xf>
    <xf numFmtId="164" fontId="3" fillId="919" borderId="0" xfId="0" applyNumberFormat="1" applyFont="1" applyFill="1" applyAlignment="1">
      <alignment horizontal="center"/>
    </xf>
    <xf numFmtId="164" fontId="3" fillId="920" borderId="0" xfId="0" applyNumberFormat="1" applyFont="1" applyFill="1" applyAlignment="1">
      <alignment horizontal="center"/>
    </xf>
    <xf numFmtId="164" fontId="3" fillId="921" borderId="0" xfId="0" applyNumberFormat="1" applyFont="1" applyFill="1" applyAlignment="1">
      <alignment horizontal="center"/>
    </xf>
    <xf numFmtId="164" fontId="3" fillId="922" borderId="0" xfId="0" applyNumberFormat="1" applyFont="1" applyFill="1" applyAlignment="1">
      <alignment horizontal="center"/>
    </xf>
    <xf numFmtId="164" fontId="3" fillId="923" borderId="0" xfId="0" applyNumberFormat="1" applyFont="1" applyFill="1" applyAlignment="1">
      <alignment horizontal="center"/>
    </xf>
    <xf numFmtId="164" fontId="3" fillId="924" borderId="0" xfId="0" applyNumberFormat="1" applyFont="1" applyFill="1" applyAlignment="1">
      <alignment horizontal="center"/>
    </xf>
    <xf numFmtId="164" fontId="3" fillId="925" borderId="0" xfId="0" applyNumberFormat="1" applyFont="1" applyFill="1" applyAlignment="1">
      <alignment horizontal="center"/>
    </xf>
    <xf numFmtId="164" fontId="3" fillId="926" borderId="0" xfId="0" applyNumberFormat="1" applyFont="1" applyFill="1" applyAlignment="1">
      <alignment horizontal="center"/>
    </xf>
    <xf numFmtId="164" fontId="3" fillId="927" borderId="0" xfId="0" applyNumberFormat="1" applyFont="1" applyFill="1" applyAlignment="1">
      <alignment horizontal="center"/>
    </xf>
    <xf numFmtId="164" fontId="3" fillId="928" borderId="0" xfId="0" applyNumberFormat="1" applyFont="1" applyFill="1" applyAlignment="1">
      <alignment horizontal="center"/>
    </xf>
    <xf numFmtId="164" fontId="3" fillId="929" borderId="0" xfId="0" applyNumberFormat="1" applyFont="1" applyFill="1" applyAlignment="1">
      <alignment horizontal="center"/>
    </xf>
    <xf numFmtId="164" fontId="3" fillId="930" borderId="0" xfId="0" applyNumberFormat="1" applyFont="1" applyFill="1" applyAlignment="1">
      <alignment horizontal="center"/>
    </xf>
    <xf numFmtId="164" fontId="3" fillId="931" borderId="0" xfId="0" applyNumberFormat="1" applyFont="1" applyFill="1" applyAlignment="1">
      <alignment horizontal="center"/>
    </xf>
    <xf numFmtId="164" fontId="3" fillId="932" borderId="0" xfId="0" applyNumberFormat="1" applyFont="1" applyFill="1" applyAlignment="1">
      <alignment horizontal="center"/>
    </xf>
    <xf numFmtId="164" fontId="3" fillId="933" borderId="0" xfId="0" applyNumberFormat="1" applyFont="1" applyFill="1" applyAlignment="1">
      <alignment horizontal="center"/>
    </xf>
    <xf numFmtId="164" fontId="3" fillId="934" borderId="0" xfId="0" applyNumberFormat="1" applyFont="1" applyFill="1" applyAlignment="1">
      <alignment horizontal="center"/>
    </xf>
    <xf numFmtId="164" fontId="3" fillId="935" borderId="0" xfId="0" applyNumberFormat="1" applyFont="1" applyFill="1" applyAlignment="1">
      <alignment horizontal="center"/>
    </xf>
    <xf numFmtId="164" fontId="3" fillId="936" borderId="0" xfId="0" applyNumberFormat="1" applyFont="1" applyFill="1" applyAlignment="1">
      <alignment horizontal="center"/>
    </xf>
    <xf numFmtId="164" fontId="3" fillId="937" borderId="0" xfId="0" applyNumberFormat="1" applyFont="1" applyFill="1" applyAlignment="1">
      <alignment horizontal="center"/>
    </xf>
    <xf numFmtId="164" fontId="3" fillId="938" borderId="0" xfId="0" applyNumberFormat="1" applyFont="1" applyFill="1" applyAlignment="1">
      <alignment horizontal="center"/>
    </xf>
    <xf numFmtId="164" fontId="3" fillId="939" borderId="0" xfId="0" applyNumberFormat="1" applyFont="1" applyFill="1" applyAlignment="1">
      <alignment horizontal="center"/>
    </xf>
    <xf numFmtId="164" fontId="3" fillId="940" borderId="0" xfId="0" applyNumberFormat="1" applyFont="1" applyFill="1" applyAlignment="1">
      <alignment horizontal="center"/>
    </xf>
    <xf numFmtId="164" fontId="3" fillId="941" borderId="0" xfId="0" applyNumberFormat="1" applyFont="1" applyFill="1" applyAlignment="1">
      <alignment horizontal="center"/>
    </xf>
    <xf numFmtId="164" fontId="3" fillId="942" borderId="0" xfId="0" applyNumberFormat="1" applyFont="1" applyFill="1" applyAlignment="1">
      <alignment horizontal="center"/>
    </xf>
    <xf numFmtId="164" fontId="3" fillId="943" borderId="0" xfId="0" applyNumberFormat="1" applyFont="1" applyFill="1" applyAlignment="1">
      <alignment horizontal="center"/>
    </xf>
    <xf numFmtId="164" fontId="3" fillId="944" borderId="0" xfId="0" applyNumberFormat="1" applyFont="1" applyFill="1" applyAlignment="1">
      <alignment horizontal="center"/>
    </xf>
    <xf numFmtId="164" fontId="3" fillId="945" borderId="0" xfId="0" applyNumberFormat="1" applyFont="1" applyFill="1" applyAlignment="1">
      <alignment horizontal="center"/>
    </xf>
    <xf numFmtId="164" fontId="3" fillId="946" borderId="0" xfId="0" applyNumberFormat="1" applyFont="1" applyFill="1" applyAlignment="1">
      <alignment horizontal="center"/>
    </xf>
    <xf numFmtId="164" fontId="3" fillId="947" borderId="0" xfId="0" applyNumberFormat="1" applyFont="1" applyFill="1" applyAlignment="1">
      <alignment horizontal="center"/>
    </xf>
    <xf numFmtId="164" fontId="3" fillId="948" borderId="0" xfId="0" applyNumberFormat="1" applyFont="1" applyFill="1" applyAlignment="1">
      <alignment horizontal="center"/>
    </xf>
    <xf numFmtId="164" fontId="3" fillId="949" borderId="0" xfId="0" applyNumberFormat="1" applyFont="1" applyFill="1" applyAlignment="1">
      <alignment horizontal="center"/>
    </xf>
    <xf numFmtId="164" fontId="3" fillId="950" borderId="0" xfId="0" applyNumberFormat="1" applyFont="1" applyFill="1" applyAlignment="1">
      <alignment horizontal="center"/>
    </xf>
    <xf numFmtId="164" fontId="3" fillId="951" borderId="0" xfId="0" applyNumberFormat="1" applyFont="1" applyFill="1" applyAlignment="1">
      <alignment horizontal="center"/>
    </xf>
    <xf numFmtId="164" fontId="3" fillId="952" borderId="0" xfId="0" applyNumberFormat="1" applyFont="1" applyFill="1" applyAlignment="1">
      <alignment horizontal="center"/>
    </xf>
    <xf numFmtId="49" fontId="3" fillId="953" borderId="0" xfId="0" applyNumberFormat="1" applyFont="1" applyFill="1" applyAlignment="1">
      <alignment horizontal="right"/>
    </xf>
    <xf numFmtId="49" fontId="3" fillId="953" borderId="0" xfId="0" applyNumberFormat="1" applyFont="1" applyFill="1" applyAlignment="1"/>
    <xf numFmtId="164" fontId="3" fillId="954" borderId="0" xfId="0" applyNumberFormat="1" applyFont="1" applyFill="1" applyAlignment="1">
      <alignment horizontal="center"/>
    </xf>
    <xf numFmtId="164" fontId="3" fillId="955" borderId="0" xfId="0" applyNumberFormat="1" applyFont="1" applyFill="1" applyAlignment="1">
      <alignment horizontal="center"/>
    </xf>
    <xf numFmtId="164" fontId="3" fillId="956" borderId="0" xfId="0" applyNumberFormat="1" applyFont="1" applyFill="1" applyAlignment="1">
      <alignment horizontal="center"/>
    </xf>
    <xf numFmtId="164" fontId="3" fillId="957" borderId="0" xfId="0" applyNumberFormat="1" applyFont="1" applyFill="1" applyAlignment="1">
      <alignment horizontal="center"/>
    </xf>
    <xf numFmtId="164" fontId="3" fillId="958" borderId="0" xfId="0" applyNumberFormat="1" applyFont="1" applyFill="1" applyAlignment="1">
      <alignment horizontal="center"/>
    </xf>
    <xf numFmtId="164" fontId="3" fillId="959" borderId="0" xfId="0" applyNumberFormat="1" applyFont="1" applyFill="1" applyAlignment="1">
      <alignment horizontal="center"/>
    </xf>
    <xf numFmtId="164" fontId="3" fillId="960" borderId="0" xfId="0" applyNumberFormat="1" applyFont="1" applyFill="1" applyAlignment="1">
      <alignment horizontal="center"/>
    </xf>
    <xf numFmtId="164" fontId="3" fillId="961" borderId="0" xfId="0" applyNumberFormat="1" applyFont="1" applyFill="1" applyAlignment="1">
      <alignment horizontal="center"/>
    </xf>
    <xf numFmtId="164" fontId="3" fillId="962" borderId="0" xfId="0" applyNumberFormat="1" applyFont="1" applyFill="1" applyAlignment="1">
      <alignment horizontal="center"/>
    </xf>
    <xf numFmtId="164" fontId="3" fillId="963" borderId="0" xfId="0" applyNumberFormat="1" applyFont="1" applyFill="1" applyAlignment="1">
      <alignment horizontal="center"/>
    </xf>
    <xf numFmtId="164" fontId="3" fillId="964" borderId="0" xfId="0" applyNumberFormat="1" applyFont="1" applyFill="1" applyAlignment="1">
      <alignment horizontal="center"/>
    </xf>
    <xf numFmtId="164" fontId="3" fillId="965" borderId="0" xfId="0" applyNumberFormat="1" applyFont="1" applyFill="1" applyAlignment="1">
      <alignment horizontal="center"/>
    </xf>
    <xf numFmtId="164" fontId="3" fillId="966" borderId="0" xfId="0" applyNumberFormat="1" applyFont="1" applyFill="1" applyAlignment="1">
      <alignment horizontal="center"/>
    </xf>
    <xf numFmtId="164" fontId="3" fillId="967" borderId="0" xfId="0" applyNumberFormat="1" applyFont="1" applyFill="1" applyAlignment="1">
      <alignment horizontal="center"/>
    </xf>
    <xf numFmtId="164" fontId="3" fillId="337" borderId="0" xfId="0" applyNumberFormat="1" applyFont="1" applyFill="1" applyAlignment="1">
      <alignment horizontal="center"/>
    </xf>
    <xf numFmtId="164" fontId="3" fillId="338" borderId="0" xfId="0" applyNumberFormat="1" applyFont="1" applyFill="1" applyAlignment="1">
      <alignment horizontal="center"/>
    </xf>
    <xf numFmtId="164" fontId="3" fillId="54" borderId="0" xfId="0" applyNumberFormat="1" applyFont="1" applyFill="1" applyAlignment="1">
      <alignment horizontal="center"/>
    </xf>
    <xf numFmtId="164" fontId="3" fillId="335" borderId="0" xfId="0" applyNumberFormat="1" applyFont="1" applyFill="1" applyAlignment="1">
      <alignment horizontal="center"/>
    </xf>
    <xf numFmtId="164" fontId="3" fillId="336" borderId="0" xfId="0" applyNumberFormat="1" applyFont="1" applyFill="1" applyAlignment="1">
      <alignment horizontal="center"/>
    </xf>
    <xf numFmtId="164" fontId="3" fillId="334" borderId="0" xfId="0" applyNumberFormat="1" applyFont="1" applyFill="1" applyAlignment="1">
      <alignment horizontal="center"/>
    </xf>
    <xf numFmtId="164" fontId="3" fillId="74" borderId="0" xfId="0" applyNumberFormat="1" applyFont="1" applyFill="1" applyAlignment="1">
      <alignment horizontal="center"/>
    </xf>
    <xf numFmtId="164" fontId="3" fillId="34" borderId="0" xfId="0" applyNumberFormat="1" applyFont="1" applyFill="1" applyAlignment="1">
      <alignment horizontal="center"/>
    </xf>
    <xf numFmtId="164" fontId="3" fillId="347" borderId="0" xfId="0" applyNumberFormat="1" applyFont="1" applyFill="1" applyAlignment="1">
      <alignment horizontal="center"/>
    </xf>
    <xf numFmtId="164" fontId="3" fillId="341" borderId="0" xfId="0" applyNumberFormat="1" applyFont="1" applyFill="1" applyAlignment="1">
      <alignment horizontal="center"/>
    </xf>
    <xf numFmtId="164" fontId="3" fillId="332" borderId="0" xfId="0" applyNumberFormat="1" applyFont="1" applyFill="1" applyAlignment="1">
      <alignment horizontal="center"/>
    </xf>
    <xf numFmtId="164" fontId="3" fillId="333" borderId="0" xfId="0" applyNumberFormat="1" applyFont="1" applyFill="1" applyAlignment="1">
      <alignment horizontal="center"/>
    </xf>
    <xf numFmtId="164" fontId="3" fillId="344" borderId="0" xfId="0" applyNumberFormat="1" applyFont="1" applyFill="1" applyAlignment="1">
      <alignment horizontal="center"/>
    </xf>
    <xf numFmtId="164" fontId="3" fillId="331" borderId="0" xfId="0" applyNumberFormat="1" applyFont="1" applyFill="1" applyAlignment="1">
      <alignment horizontal="center"/>
    </xf>
    <xf numFmtId="164" fontId="3" fillId="356" borderId="0" xfId="0" applyNumberFormat="1" applyFont="1" applyFill="1" applyAlignment="1">
      <alignment horizontal="center"/>
    </xf>
    <xf numFmtId="164" fontId="3" fillId="61" borderId="0" xfId="0" applyNumberFormat="1" applyFont="1" applyFill="1" applyAlignment="1">
      <alignment horizontal="center"/>
    </xf>
    <xf numFmtId="164" fontId="3" fillId="31" borderId="0" xfId="0" applyNumberFormat="1" applyFont="1" applyFill="1" applyAlignment="1">
      <alignment horizontal="center"/>
    </xf>
    <xf numFmtId="164" fontId="3" fillId="340" borderId="0" xfId="0" applyNumberFormat="1" applyFont="1" applyFill="1" applyAlignment="1">
      <alignment horizontal="center"/>
    </xf>
    <xf numFmtId="164" fontId="3" fillId="968" borderId="0" xfId="0" applyNumberFormat="1" applyFont="1" applyFill="1" applyAlignment="1">
      <alignment horizontal="center"/>
    </xf>
    <xf numFmtId="164" fontId="3" fillId="969" borderId="0" xfId="0" applyNumberFormat="1" applyFont="1" applyFill="1" applyAlignment="1">
      <alignment horizontal="center"/>
    </xf>
    <xf numFmtId="164" fontId="3" fillId="970" borderId="0" xfId="0" applyNumberFormat="1" applyFont="1" applyFill="1" applyAlignment="1">
      <alignment horizontal="center"/>
    </xf>
    <xf numFmtId="164" fontId="3" fillId="971" borderId="0" xfId="0" applyNumberFormat="1" applyFont="1" applyFill="1" applyAlignment="1">
      <alignment horizontal="center"/>
    </xf>
    <xf numFmtId="164" fontId="3" fillId="972" borderId="0" xfId="0" applyNumberFormat="1" applyFont="1" applyFill="1" applyAlignment="1">
      <alignment horizontal="center"/>
    </xf>
    <xf numFmtId="164" fontId="3" fillId="973" borderId="0" xfId="0" applyNumberFormat="1" applyFont="1" applyFill="1" applyAlignment="1">
      <alignment horizontal="center"/>
    </xf>
    <xf numFmtId="164" fontId="3" fillId="974" borderId="0" xfId="0" applyNumberFormat="1" applyFont="1" applyFill="1" applyAlignment="1">
      <alignment horizontal="center"/>
    </xf>
    <xf numFmtId="164" fontId="3" fillId="975" borderId="0" xfId="0" applyNumberFormat="1" applyFont="1" applyFill="1" applyAlignment="1">
      <alignment horizontal="center"/>
    </xf>
    <xf numFmtId="164" fontId="3" fillId="670" borderId="0" xfId="0" applyNumberFormat="1" applyFont="1" applyFill="1" applyAlignment="1">
      <alignment horizontal="center"/>
    </xf>
    <xf numFmtId="164" fontId="3" fillId="976" borderId="0" xfId="0" applyNumberFormat="1" applyFont="1" applyFill="1" applyAlignment="1">
      <alignment horizontal="center"/>
    </xf>
    <xf numFmtId="164" fontId="3" fillId="977" borderId="0" xfId="0" applyNumberFormat="1" applyFont="1" applyFill="1" applyAlignment="1">
      <alignment horizontal="center"/>
    </xf>
    <xf numFmtId="164" fontId="3" fillId="978" borderId="0" xfId="0" applyNumberFormat="1" applyFont="1" applyFill="1" applyAlignment="1">
      <alignment horizontal="center"/>
    </xf>
    <xf numFmtId="164" fontId="3" fillId="979" borderId="0" xfId="0" applyNumberFormat="1" applyFont="1" applyFill="1" applyAlignment="1">
      <alignment horizontal="center"/>
    </xf>
    <xf numFmtId="164" fontId="3" fillId="980" borderId="0" xfId="0" applyNumberFormat="1" applyFont="1" applyFill="1" applyAlignment="1">
      <alignment horizontal="center"/>
    </xf>
    <xf numFmtId="164" fontId="3" fillId="981" borderId="0" xfId="0" applyNumberFormat="1" applyFont="1" applyFill="1" applyAlignment="1">
      <alignment horizontal="center"/>
    </xf>
    <xf numFmtId="164" fontId="3" fillId="982" borderId="0" xfId="0" applyNumberFormat="1" applyFont="1" applyFill="1" applyAlignment="1">
      <alignment horizontal="center"/>
    </xf>
    <xf numFmtId="164" fontId="3" fillId="983" borderId="0" xfId="0" applyNumberFormat="1" applyFont="1" applyFill="1" applyAlignment="1">
      <alignment horizontal="center"/>
    </xf>
    <xf numFmtId="164" fontId="3" fillId="984" borderId="0" xfId="0" applyNumberFormat="1" applyFont="1" applyFill="1" applyAlignment="1">
      <alignment horizontal="center"/>
    </xf>
    <xf numFmtId="164" fontId="3" fillId="985" borderId="0" xfId="0" applyNumberFormat="1" applyFont="1" applyFill="1" applyAlignment="1">
      <alignment horizontal="center"/>
    </xf>
    <xf numFmtId="164" fontId="3" fillId="986" borderId="0" xfId="0" applyNumberFormat="1" applyFont="1" applyFill="1" applyAlignment="1">
      <alignment horizontal="center"/>
    </xf>
    <xf numFmtId="164" fontId="3" fillId="987" borderId="0" xfId="0" applyNumberFormat="1" applyFont="1" applyFill="1" applyAlignment="1">
      <alignment horizontal="center"/>
    </xf>
    <xf numFmtId="164" fontId="3" fillId="988" borderId="0" xfId="0" applyNumberFormat="1" applyFont="1" applyFill="1" applyAlignment="1">
      <alignment horizontal="center"/>
    </xf>
    <xf numFmtId="164" fontId="3" fillId="989" borderId="0" xfId="0" applyNumberFormat="1" applyFont="1" applyFill="1" applyAlignment="1">
      <alignment horizontal="center"/>
    </xf>
    <xf numFmtId="164" fontId="3" fillId="990" borderId="0" xfId="0" applyNumberFormat="1" applyFont="1" applyFill="1" applyAlignment="1">
      <alignment horizontal="center"/>
    </xf>
    <xf numFmtId="164" fontId="3" fillId="991" borderId="0" xfId="0" applyNumberFormat="1" applyFont="1" applyFill="1" applyAlignment="1">
      <alignment horizontal="center"/>
    </xf>
    <xf numFmtId="164" fontId="3" fillId="992" borderId="0" xfId="0" applyNumberFormat="1" applyFont="1" applyFill="1" applyAlignment="1">
      <alignment horizontal="center"/>
    </xf>
    <xf numFmtId="164" fontId="3" fillId="993" borderId="0" xfId="0" applyNumberFormat="1" applyFont="1" applyFill="1" applyAlignment="1">
      <alignment horizontal="center"/>
    </xf>
    <xf numFmtId="164" fontId="3" fillId="994" borderId="0" xfId="0" applyNumberFormat="1" applyFont="1" applyFill="1" applyAlignment="1">
      <alignment horizontal="center"/>
    </xf>
    <xf numFmtId="164" fontId="3" fillId="995" borderId="0" xfId="0" applyNumberFormat="1" applyFont="1" applyFill="1" applyAlignment="1">
      <alignment horizontal="center"/>
    </xf>
    <xf numFmtId="164" fontId="3" fillId="996" borderId="0" xfId="0" applyNumberFormat="1" applyFont="1" applyFill="1" applyAlignment="1">
      <alignment horizontal="center"/>
    </xf>
    <xf numFmtId="164" fontId="3" fillId="997" borderId="0" xfId="0" applyNumberFormat="1" applyFont="1" applyFill="1" applyAlignment="1">
      <alignment horizontal="center"/>
    </xf>
    <xf numFmtId="164" fontId="3" fillId="998" borderId="0" xfId="0" applyNumberFormat="1" applyFont="1" applyFill="1" applyAlignment="1">
      <alignment horizontal="center"/>
    </xf>
    <xf numFmtId="164" fontId="3" fillId="999" borderId="0" xfId="0" applyNumberFormat="1" applyFont="1" applyFill="1" applyAlignment="1">
      <alignment horizontal="center"/>
    </xf>
    <xf numFmtId="164" fontId="3" fillId="1000" borderId="0" xfId="0" applyNumberFormat="1" applyFont="1" applyFill="1" applyAlignment="1">
      <alignment horizontal="center"/>
    </xf>
    <xf numFmtId="164" fontId="3" fillId="1001" borderId="0" xfId="0" applyNumberFormat="1" applyFont="1" applyFill="1" applyAlignment="1">
      <alignment horizontal="center"/>
    </xf>
    <xf numFmtId="164" fontId="3" fillId="1002" borderId="0" xfId="0" applyNumberFormat="1" applyFont="1" applyFill="1" applyAlignment="1">
      <alignment horizontal="center"/>
    </xf>
    <xf numFmtId="164" fontId="3" fillId="1003" borderId="0" xfId="0" applyNumberFormat="1" applyFont="1" applyFill="1" applyAlignment="1">
      <alignment horizontal="center"/>
    </xf>
    <xf numFmtId="164" fontId="3" fillId="1004" borderId="0" xfId="0" applyNumberFormat="1" applyFont="1" applyFill="1" applyAlignment="1">
      <alignment horizontal="center"/>
    </xf>
    <xf numFmtId="164" fontId="3" fillId="1005" borderId="0" xfId="0" applyNumberFormat="1" applyFont="1" applyFill="1" applyAlignment="1">
      <alignment horizontal="center"/>
    </xf>
    <xf numFmtId="164" fontId="3" fillId="1006" borderId="0" xfId="0" applyNumberFormat="1" applyFont="1" applyFill="1" applyAlignment="1">
      <alignment horizontal="center"/>
    </xf>
    <xf numFmtId="164" fontId="3" fillId="1007" borderId="0" xfId="0" applyNumberFormat="1" applyFont="1" applyFill="1" applyAlignment="1">
      <alignment horizontal="center"/>
    </xf>
    <xf numFmtId="164" fontId="3" fillId="1008" borderId="0" xfId="0" applyNumberFormat="1" applyFont="1" applyFill="1" applyAlignment="1">
      <alignment horizontal="center"/>
    </xf>
    <xf numFmtId="164" fontId="3" fillId="1009" borderId="0" xfId="0" applyNumberFormat="1" applyFont="1" applyFill="1" applyAlignment="1">
      <alignment horizontal="center"/>
    </xf>
    <xf numFmtId="164" fontId="3" fillId="1010" borderId="0" xfId="0" applyNumberFormat="1" applyFont="1" applyFill="1" applyAlignment="1">
      <alignment horizontal="center"/>
    </xf>
    <xf numFmtId="164" fontId="3" fillId="1011" borderId="0" xfId="0" applyNumberFormat="1" applyFont="1" applyFill="1" applyAlignment="1">
      <alignment horizontal="center"/>
    </xf>
    <xf numFmtId="164" fontId="3" fillId="1012" borderId="0" xfId="0" applyNumberFormat="1" applyFont="1" applyFill="1" applyAlignment="1">
      <alignment horizontal="center"/>
    </xf>
    <xf numFmtId="164" fontId="3" fillId="1013" borderId="0" xfId="0" applyNumberFormat="1" applyFont="1" applyFill="1" applyAlignment="1">
      <alignment horizontal="center"/>
    </xf>
    <xf numFmtId="164" fontId="3" fillId="1014" borderId="0" xfId="0" applyNumberFormat="1" applyFont="1" applyFill="1" applyAlignment="1">
      <alignment horizontal="center"/>
    </xf>
    <xf numFmtId="164" fontId="3" fillId="1015" borderId="0" xfId="0" applyNumberFormat="1" applyFont="1" applyFill="1" applyAlignment="1">
      <alignment horizontal="center"/>
    </xf>
    <xf numFmtId="164" fontId="3" fillId="1016" borderId="0" xfId="0" applyNumberFormat="1" applyFont="1" applyFill="1" applyAlignment="1">
      <alignment horizontal="center"/>
    </xf>
    <xf numFmtId="164" fontId="3" fillId="1017" borderId="0" xfId="0" applyNumberFormat="1" applyFont="1" applyFill="1" applyAlignment="1">
      <alignment horizontal="center"/>
    </xf>
    <xf numFmtId="164" fontId="3" fillId="1018" borderId="0" xfId="0" applyNumberFormat="1" applyFont="1" applyFill="1" applyAlignment="1">
      <alignment horizontal="center"/>
    </xf>
    <xf numFmtId="164" fontId="3" fillId="1019" borderId="0" xfId="0" applyNumberFormat="1" applyFont="1" applyFill="1" applyAlignment="1">
      <alignment horizontal="center"/>
    </xf>
    <xf numFmtId="164" fontId="3" fillId="1020" borderId="0" xfId="0" applyNumberFormat="1" applyFont="1" applyFill="1" applyAlignment="1">
      <alignment horizontal="center"/>
    </xf>
    <xf numFmtId="164" fontId="3" fillId="1021" borderId="0" xfId="0" applyNumberFormat="1" applyFont="1" applyFill="1" applyAlignment="1">
      <alignment horizontal="center"/>
    </xf>
    <xf numFmtId="164" fontId="3" fillId="1022" borderId="0" xfId="0" applyNumberFormat="1" applyFont="1" applyFill="1" applyAlignment="1">
      <alignment horizontal="center"/>
    </xf>
    <xf numFmtId="164" fontId="3" fillId="1023" borderId="0" xfId="0" applyNumberFormat="1" applyFont="1" applyFill="1" applyAlignment="1">
      <alignment horizontal="center"/>
    </xf>
    <xf numFmtId="164" fontId="3" fillId="1024" borderId="0" xfId="0" applyNumberFormat="1" applyFont="1" applyFill="1" applyAlignment="1">
      <alignment horizontal="center"/>
    </xf>
    <xf numFmtId="164" fontId="3" fillId="1025" borderId="0" xfId="0" applyNumberFormat="1" applyFont="1" applyFill="1" applyAlignment="1">
      <alignment horizontal="center"/>
    </xf>
    <xf numFmtId="164" fontId="3" fillId="1026" borderId="0" xfId="0" applyNumberFormat="1" applyFont="1" applyFill="1" applyAlignment="1">
      <alignment horizontal="center"/>
    </xf>
    <xf numFmtId="164" fontId="3" fillId="1027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1028" borderId="0" xfId="0" applyNumberFormat="1" applyFont="1" applyFill="1" applyAlignment="1">
      <alignment horizontal="center"/>
    </xf>
    <xf numFmtId="164" fontId="3" fillId="1029" borderId="0" xfId="0" applyNumberFormat="1" applyFont="1" applyFill="1" applyAlignment="1">
      <alignment horizontal="center"/>
    </xf>
    <xf numFmtId="164" fontId="3" fillId="1030" borderId="0" xfId="0" applyNumberFormat="1" applyFont="1" applyFill="1" applyAlignment="1">
      <alignment horizontal="center"/>
    </xf>
    <xf numFmtId="164" fontId="3" fillId="1031" borderId="0" xfId="0" applyNumberFormat="1" applyFont="1" applyFill="1" applyAlignment="1">
      <alignment horizontal="center"/>
    </xf>
    <xf numFmtId="164" fontId="3" fillId="1032" borderId="0" xfId="0" applyNumberFormat="1" applyFont="1" applyFill="1" applyAlignment="1">
      <alignment horizontal="center"/>
    </xf>
    <xf numFmtId="164" fontId="3" fillId="1033" borderId="0" xfId="0" applyNumberFormat="1" applyFont="1" applyFill="1" applyAlignment="1">
      <alignment horizontal="center"/>
    </xf>
    <xf numFmtId="164" fontId="3" fillId="1034" borderId="0" xfId="0" applyNumberFormat="1" applyFont="1" applyFill="1" applyAlignment="1">
      <alignment horizontal="center"/>
    </xf>
    <xf numFmtId="164" fontId="3" fillId="1035" borderId="0" xfId="0" applyNumberFormat="1" applyFont="1" applyFill="1" applyAlignment="1">
      <alignment horizontal="center"/>
    </xf>
    <xf numFmtId="164" fontId="3" fillId="1036" borderId="0" xfId="0" applyNumberFormat="1" applyFont="1" applyFill="1" applyAlignment="1">
      <alignment horizontal="center"/>
    </xf>
    <xf numFmtId="164" fontId="3" fillId="1037" borderId="0" xfId="0" applyNumberFormat="1" applyFont="1" applyFill="1" applyAlignment="1">
      <alignment horizontal="center"/>
    </xf>
    <xf numFmtId="164" fontId="3" fillId="1038" borderId="0" xfId="0" applyNumberFormat="1" applyFont="1" applyFill="1" applyAlignment="1">
      <alignment horizontal="center"/>
    </xf>
    <xf numFmtId="164" fontId="3" fillId="1039" borderId="0" xfId="0" applyNumberFormat="1" applyFont="1" applyFill="1" applyAlignment="1">
      <alignment horizontal="center"/>
    </xf>
    <xf numFmtId="164" fontId="3" fillId="1040" borderId="0" xfId="0" applyNumberFormat="1" applyFont="1" applyFill="1" applyAlignment="1">
      <alignment horizontal="center"/>
    </xf>
    <xf numFmtId="164" fontId="3" fillId="1041" borderId="0" xfId="0" applyNumberFormat="1" applyFont="1" applyFill="1" applyAlignment="1">
      <alignment horizontal="center"/>
    </xf>
    <xf numFmtId="164" fontId="3" fillId="1042" borderId="0" xfId="0" applyNumberFormat="1" applyFont="1" applyFill="1" applyAlignment="1">
      <alignment horizontal="center"/>
    </xf>
    <xf numFmtId="164" fontId="3" fillId="1043" borderId="0" xfId="0" applyNumberFormat="1" applyFont="1" applyFill="1" applyAlignment="1">
      <alignment horizontal="center"/>
    </xf>
    <xf numFmtId="164" fontId="3" fillId="1044" borderId="0" xfId="0" applyNumberFormat="1" applyFont="1" applyFill="1" applyAlignment="1">
      <alignment horizontal="center"/>
    </xf>
    <xf numFmtId="164" fontId="3" fillId="1045" borderId="0" xfId="0" applyNumberFormat="1" applyFont="1" applyFill="1" applyAlignment="1">
      <alignment horizontal="center"/>
    </xf>
    <xf numFmtId="164" fontId="3" fillId="1046" borderId="0" xfId="0" applyNumberFormat="1" applyFont="1" applyFill="1" applyAlignment="1">
      <alignment horizontal="center"/>
    </xf>
    <xf numFmtId="164" fontId="3" fillId="1047" borderId="0" xfId="0" applyNumberFormat="1" applyFont="1" applyFill="1" applyAlignment="1">
      <alignment horizontal="center"/>
    </xf>
    <xf numFmtId="164" fontId="3" fillId="1048" borderId="0" xfId="0" applyNumberFormat="1" applyFont="1" applyFill="1" applyAlignment="1">
      <alignment horizontal="center"/>
    </xf>
    <xf numFmtId="164" fontId="3" fillId="1049" borderId="0" xfId="0" applyNumberFormat="1" applyFont="1" applyFill="1" applyAlignment="1">
      <alignment horizontal="center"/>
    </xf>
    <xf numFmtId="164" fontId="3" fillId="1050" borderId="0" xfId="0" applyNumberFormat="1" applyFont="1" applyFill="1" applyAlignment="1">
      <alignment horizontal="center"/>
    </xf>
    <xf numFmtId="164" fontId="3" fillId="1051" borderId="0" xfId="0" applyNumberFormat="1" applyFont="1" applyFill="1" applyAlignment="1">
      <alignment horizontal="center"/>
    </xf>
    <xf numFmtId="164" fontId="3" fillId="1052" borderId="0" xfId="0" applyNumberFormat="1" applyFont="1" applyFill="1" applyAlignment="1">
      <alignment horizontal="center"/>
    </xf>
    <xf numFmtId="164" fontId="3" fillId="1053" borderId="0" xfId="0" applyNumberFormat="1" applyFont="1" applyFill="1" applyAlignment="1">
      <alignment horizontal="center"/>
    </xf>
    <xf numFmtId="164" fontId="3" fillId="1054" borderId="0" xfId="0" applyNumberFormat="1" applyFont="1" applyFill="1" applyAlignment="1">
      <alignment horizontal="center"/>
    </xf>
    <xf numFmtId="164" fontId="3" fillId="1055" borderId="0" xfId="0" applyNumberFormat="1" applyFont="1" applyFill="1" applyAlignment="1">
      <alignment horizontal="center"/>
    </xf>
    <xf numFmtId="164" fontId="3" fillId="1056" borderId="0" xfId="0" applyNumberFormat="1" applyFont="1" applyFill="1" applyAlignment="1">
      <alignment horizontal="center"/>
    </xf>
    <xf numFmtId="164" fontId="3" fillId="1057" borderId="0" xfId="0" applyNumberFormat="1" applyFont="1" applyFill="1" applyAlignment="1">
      <alignment horizontal="center"/>
    </xf>
    <xf numFmtId="164" fontId="3" fillId="1058" borderId="0" xfId="0" applyNumberFormat="1" applyFont="1" applyFill="1" applyAlignment="1">
      <alignment horizontal="center"/>
    </xf>
    <xf numFmtId="164" fontId="3" fillId="1059" borderId="0" xfId="0" applyNumberFormat="1" applyFont="1" applyFill="1" applyAlignment="1">
      <alignment horizontal="center"/>
    </xf>
    <xf numFmtId="164" fontId="3" fillId="1060" borderId="0" xfId="0" applyNumberFormat="1" applyFont="1" applyFill="1" applyAlignment="1">
      <alignment horizontal="center"/>
    </xf>
    <xf numFmtId="164" fontId="3" fillId="1061" borderId="0" xfId="0" applyNumberFormat="1" applyFont="1" applyFill="1" applyAlignment="1">
      <alignment horizontal="center"/>
    </xf>
    <xf numFmtId="164" fontId="3" fillId="1062" borderId="0" xfId="0" applyNumberFormat="1" applyFont="1" applyFill="1" applyAlignment="1">
      <alignment horizontal="center"/>
    </xf>
    <xf numFmtId="164" fontId="3" fillId="1063" borderId="0" xfId="0" applyNumberFormat="1" applyFont="1" applyFill="1" applyAlignment="1">
      <alignment horizontal="center"/>
    </xf>
    <xf numFmtId="164" fontId="3" fillId="1064" borderId="0" xfId="0" applyNumberFormat="1" applyFont="1" applyFill="1" applyAlignment="1">
      <alignment horizontal="center"/>
    </xf>
    <xf numFmtId="164" fontId="3" fillId="59" borderId="0" xfId="0" applyNumberFormat="1" applyFont="1" applyFill="1" applyAlignment="1">
      <alignment horizontal="center"/>
    </xf>
    <xf numFmtId="164" fontId="3" fillId="1065" borderId="0" xfId="0" applyNumberFormat="1" applyFont="1" applyFill="1" applyAlignment="1">
      <alignment horizontal="center"/>
    </xf>
    <xf numFmtId="164" fontId="3" fillId="1066" borderId="0" xfId="0" applyNumberFormat="1" applyFont="1" applyFill="1" applyAlignment="1">
      <alignment horizontal="center"/>
    </xf>
    <xf numFmtId="164" fontId="3" fillId="1067" borderId="0" xfId="0" applyNumberFormat="1" applyFont="1" applyFill="1" applyAlignment="1">
      <alignment horizontal="center"/>
    </xf>
    <xf numFmtId="164" fontId="3" fillId="1068" borderId="0" xfId="0" applyNumberFormat="1" applyFont="1" applyFill="1" applyAlignment="1">
      <alignment horizontal="center"/>
    </xf>
    <xf numFmtId="164" fontId="3" fillId="1069" borderId="0" xfId="0" applyNumberFormat="1" applyFont="1" applyFill="1" applyAlignment="1">
      <alignment horizontal="center"/>
    </xf>
    <xf numFmtId="1" fontId="4" fillId="4" borderId="0" xfId="0" applyNumberFormat="1" applyFont="1" applyFill="1" applyAlignment="1"/>
    <xf numFmtId="164" fontId="3" fillId="1070" borderId="0" xfId="0" applyNumberFormat="1" applyFont="1" applyFill="1" applyAlignment="1">
      <alignment horizontal="center"/>
    </xf>
    <xf numFmtId="164" fontId="3" fillId="1071" borderId="0" xfId="0" applyNumberFormat="1" applyFont="1" applyFill="1" applyAlignment="1">
      <alignment horizontal="center"/>
    </xf>
    <xf numFmtId="164" fontId="3" fillId="1072" borderId="0" xfId="0" applyNumberFormat="1" applyFont="1" applyFill="1" applyAlignment="1">
      <alignment horizontal="center"/>
    </xf>
    <xf numFmtId="164" fontId="3" fillId="1073" borderId="0" xfId="0" applyNumberFormat="1" applyFont="1" applyFill="1" applyAlignment="1">
      <alignment horizontal="center"/>
    </xf>
    <xf numFmtId="164" fontId="3" fillId="1074" borderId="0" xfId="0" applyNumberFormat="1" applyFont="1" applyFill="1" applyAlignment="1">
      <alignment horizontal="center"/>
    </xf>
    <xf numFmtId="164" fontId="3" fillId="1075" borderId="0" xfId="0" applyNumberFormat="1" applyFont="1" applyFill="1" applyAlignment="1">
      <alignment horizontal="center"/>
    </xf>
    <xf numFmtId="164" fontId="3" fillId="1076" borderId="0" xfId="0" applyNumberFormat="1" applyFont="1" applyFill="1" applyAlignment="1">
      <alignment horizontal="center"/>
    </xf>
    <xf numFmtId="164" fontId="3" fillId="528" borderId="0" xfId="0" applyNumberFormat="1" applyFont="1" applyFill="1" applyAlignment="1">
      <alignment horizontal="center"/>
    </xf>
    <xf numFmtId="164" fontId="3" fillId="1077" borderId="0" xfId="0" applyNumberFormat="1" applyFont="1" applyFill="1" applyAlignment="1">
      <alignment horizontal="center"/>
    </xf>
    <xf numFmtId="164" fontId="3" fillId="533" borderId="0" xfId="0" applyNumberFormat="1" applyFont="1" applyFill="1" applyAlignment="1">
      <alignment horizontal="center"/>
    </xf>
    <xf numFmtId="164" fontId="3" fillId="1078" borderId="0" xfId="0" applyNumberFormat="1" applyFont="1" applyFill="1" applyAlignment="1">
      <alignment horizontal="center"/>
    </xf>
    <xf numFmtId="164" fontId="3" fillId="1079" borderId="0" xfId="0" applyNumberFormat="1" applyFont="1" applyFill="1" applyAlignment="1">
      <alignment horizontal="center"/>
    </xf>
    <xf numFmtId="164" fontId="3" fillId="1080" borderId="0" xfId="0" applyNumberFormat="1" applyFont="1" applyFill="1" applyAlignment="1">
      <alignment horizontal="center"/>
    </xf>
    <xf numFmtId="164" fontId="3" fillId="1081" borderId="0" xfId="0" applyNumberFormat="1" applyFont="1" applyFill="1" applyAlignment="1">
      <alignment horizontal="center"/>
    </xf>
    <xf numFmtId="164" fontId="3" fillId="534" borderId="0" xfId="0" applyNumberFormat="1" applyFont="1" applyFill="1" applyAlignment="1">
      <alignment horizontal="center"/>
    </xf>
    <xf numFmtId="164" fontId="3" fillId="1082" borderId="0" xfId="0" applyNumberFormat="1" applyFont="1" applyFill="1" applyAlignment="1">
      <alignment horizontal="center"/>
    </xf>
    <xf numFmtId="164" fontId="3" fillId="1083" borderId="0" xfId="0" applyNumberFormat="1" applyFont="1" applyFill="1" applyAlignment="1">
      <alignment horizontal="center"/>
    </xf>
    <xf numFmtId="164" fontId="3" fillId="1084" borderId="0" xfId="0" applyNumberFormat="1" applyFont="1" applyFill="1" applyAlignment="1">
      <alignment horizontal="center"/>
    </xf>
    <xf numFmtId="164" fontId="3" fillId="1085" borderId="0" xfId="0" applyNumberFormat="1" applyFont="1" applyFill="1" applyAlignment="1">
      <alignment horizontal="center"/>
    </xf>
    <xf numFmtId="164" fontId="3" fillId="1086" borderId="0" xfId="0" applyNumberFormat="1" applyFont="1" applyFill="1" applyAlignment="1">
      <alignment horizontal="center"/>
    </xf>
    <xf numFmtId="164" fontId="3" fillId="1087" borderId="0" xfId="0" applyNumberFormat="1" applyFont="1" applyFill="1" applyAlignment="1">
      <alignment horizontal="center"/>
    </xf>
    <xf numFmtId="164" fontId="3" fillId="1088" borderId="0" xfId="0" applyNumberFormat="1" applyFont="1" applyFill="1" applyAlignment="1">
      <alignment horizontal="center"/>
    </xf>
    <xf numFmtId="164" fontId="3" fillId="1089" borderId="0" xfId="0" applyNumberFormat="1" applyFont="1" applyFill="1" applyAlignment="1">
      <alignment horizontal="center"/>
    </xf>
    <xf numFmtId="164" fontId="3" fillId="1090" borderId="0" xfId="0" applyNumberFormat="1" applyFont="1" applyFill="1" applyAlignment="1">
      <alignment horizontal="center"/>
    </xf>
    <xf numFmtId="164" fontId="3" fillId="1091" borderId="0" xfId="0" applyNumberFormat="1" applyFont="1" applyFill="1" applyAlignment="1">
      <alignment horizontal="center"/>
    </xf>
    <xf numFmtId="164" fontId="3" fillId="1092" borderId="0" xfId="0" applyNumberFormat="1" applyFont="1" applyFill="1" applyAlignment="1">
      <alignment horizontal="center"/>
    </xf>
    <xf numFmtId="164" fontId="3" fillId="1093" borderId="0" xfId="0" applyNumberFormat="1" applyFont="1" applyFill="1" applyAlignment="1">
      <alignment horizontal="center"/>
    </xf>
    <xf numFmtId="164" fontId="3" fillId="1094" borderId="0" xfId="0" applyNumberFormat="1" applyFont="1" applyFill="1" applyAlignment="1">
      <alignment horizontal="center"/>
    </xf>
    <xf numFmtId="164" fontId="3" fillId="1095" borderId="0" xfId="0" applyNumberFormat="1" applyFont="1" applyFill="1" applyAlignment="1">
      <alignment horizontal="center"/>
    </xf>
    <xf numFmtId="164" fontId="3" fillId="1096" borderId="0" xfId="0" applyNumberFormat="1" applyFont="1" applyFill="1" applyAlignment="1">
      <alignment horizontal="center"/>
    </xf>
    <xf numFmtId="164" fontId="3" fillId="1097" borderId="0" xfId="0" applyNumberFormat="1" applyFont="1" applyFill="1" applyAlignment="1">
      <alignment horizontal="center"/>
    </xf>
    <xf numFmtId="164" fontId="3" fillId="1098" borderId="0" xfId="0" applyNumberFormat="1" applyFont="1" applyFill="1" applyAlignment="1">
      <alignment horizontal="center"/>
    </xf>
    <xf numFmtId="164" fontId="3" fillId="1099" borderId="0" xfId="0" applyNumberFormat="1" applyFont="1" applyFill="1" applyAlignment="1">
      <alignment horizontal="center"/>
    </xf>
    <xf numFmtId="164" fontId="3" fillId="1100" borderId="0" xfId="0" applyNumberFormat="1" applyFont="1" applyFill="1" applyAlignment="1">
      <alignment horizontal="center"/>
    </xf>
    <xf numFmtId="164" fontId="3" fillId="1101" borderId="0" xfId="0" applyNumberFormat="1" applyFont="1" applyFill="1" applyAlignment="1">
      <alignment horizontal="center"/>
    </xf>
    <xf numFmtId="164" fontId="3" fillId="1102" borderId="0" xfId="0" applyNumberFormat="1" applyFont="1" applyFill="1" applyAlignment="1">
      <alignment horizontal="center"/>
    </xf>
    <xf numFmtId="164" fontId="3" fillId="1103" borderId="0" xfId="0" applyNumberFormat="1" applyFont="1" applyFill="1" applyAlignment="1">
      <alignment horizontal="center"/>
    </xf>
    <xf numFmtId="164" fontId="3" fillId="1104" borderId="0" xfId="0" applyNumberFormat="1" applyFont="1" applyFill="1" applyAlignment="1">
      <alignment horizontal="center"/>
    </xf>
    <xf numFmtId="164" fontId="3" fillId="1105" borderId="0" xfId="0" applyNumberFormat="1" applyFont="1" applyFill="1" applyAlignment="1">
      <alignment horizontal="center"/>
    </xf>
    <xf numFmtId="164" fontId="3" fillId="1106" borderId="0" xfId="0" applyNumberFormat="1" applyFont="1" applyFill="1" applyAlignment="1">
      <alignment horizontal="center"/>
    </xf>
    <xf numFmtId="164" fontId="3" fillId="1107" borderId="0" xfId="0" applyNumberFormat="1" applyFont="1" applyFill="1" applyAlignment="1">
      <alignment horizontal="center"/>
    </xf>
    <xf numFmtId="164" fontId="3" fillId="1108" borderId="0" xfId="0" applyNumberFormat="1" applyFont="1" applyFill="1" applyAlignment="1">
      <alignment horizontal="center"/>
    </xf>
    <xf numFmtId="164" fontId="3" fillId="1109" borderId="0" xfId="0" applyNumberFormat="1" applyFont="1" applyFill="1" applyAlignment="1">
      <alignment horizontal="center"/>
    </xf>
    <xf numFmtId="164" fontId="3" fillId="1110" borderId="0" xfId="0" applyNumberFormat="1" applyFont="1" applyFill="1" applyAlignment="1">
      <alignment horizontal="center"/>
    </xf>
    <xf numFmtId="164" fontId="3" fillId="1111" borderId="0" xfId="0" applyNumberFormat="1" applyFont="1" applyFill="1" applyAlignment="1">
      <alignment horizontal="center"/>
    </xf>
    <xf numFmtId="164" fontId="3" fillId="535" borderId="0" xfId="0" applyNumberFormat="1" applyFont="1" applyFill="1" applyAlignment="1">
      <alignment horizontal="center"/>
    </xf>
    <xf numFmtId="164" fontId="3" fillId="1112" borderId="0" xfId="0" applyNumberFormat="1" applyFont="1" applyFill="1" applyAlignment="1">
      <alignment horizontal="center"/>
    </xf>
    <xf numFmtId="164" fontId="3" fillId="541" borderId="0" xfId="0" applyNumberFormat="1" applyFont="1" applyFill="1" applyAlignment="1">
      <alignment horizontal="center"/>
    </xf>
    <xf numFmtId="164" fontId="3" fillId="194" borderId="0" xfId="0" applyNumberFormat="1" applyFont="1" applyFill="1" applyAlignment="1">
      <alignment horizontal="center"/>
    </xf>
    <xf numFmtId="164" fontId="3" fillId="1113" borderId="0" xfId="0" applyNumberFormat="1" applyFont="1" applyFill="1" applyAlignment="1">
      <alignment horizontal="center"/>
    </xf>
    <xf numFmtId="164" fontId="3" fillId="538" borderId="0" xfId="0" applyNumberFormat="1" applyFont="1" applyFill="1" applyAlignment="1">
      <alignment horizontal="center"/>
    </xf>
    <xf numFmtId="164" fontId="3" fillId="539" borderId="0" xfId="0" applyNumberFormat="1" applyFont="1" applyFill="1" applyAlignment="1">
      <alignment horizontal="center"/>
    </xf>
    <xf numFmtId="164" fontId="3" fillId="540" borderId="0" xfId="0" applyNumberFormat="1" applyFont="1" applyFill="1" applyAlignment="1">
      <alignment horizontal="center"/>
    </xf>
    <xf numFmtId="164" fontId="3" fillId="1114" borderId="0" xfId="0" applyNumberFormat="1" applyFont="1" applyFill="1" applyAlignment="1">
      <alignment horizontal="center"/>
    </xf>
    <xf numFmtId="164" fontId="3" fillId="1115" borderId="0" xfId="0" applyNumberFormat="1" applyFont="1" applyFill="1" applyAlignment="1">
      <alignment horizontal="center"/>
    </xf>
    <xf numFmtId="164" fontId="3" fillId="531" borderId="0" xfId="0" applyNumberFormat="1" applyFont="1" applyFill="1" applyAlignment="1">
      <alignment horizontal="center"/>
    </xf>
    <xf numFmtId="164" fontId="3" fillId="532" borderId="0" xfId="0" applyNumberFormat="1" applyFont="1" applyFill="1" applyAlignment="1">
      <alignment horizontal="center"/>
    </xf>
    <xf numFmtId="164" fontId="3" fillId="1116" borderId="0" xfId="0" applyNumberFormat="1" applyFont="1" applyFill="1" applyAlignment="1">
      <alignment horizontal="center"/>
    </xf>
    <xf numFmtId="164" fontId="3" fillId="527" borderId="0" xfId="0" applyNumberFormat="1" applyFont="1" applyFill="1" applyAlignment="1">
      <alignment horizontal="center"/>
    </xf>
    <xf numFmtId="164" fontId="3" fillId="1117" borderId="0" xfId="0" applyNumberFormat="1" applyFont="1" applyFill="1" applyAlignment="1">
      <alignment horizontal="center"/>
    </xf>
    <xf numFmtId="164" fontId="3" fillId="536" borderId="0" xfId="0" applyNumberFormat="1" applyFont="1" applyFill="1" applyAlignment="1">
      <alignment horizontal="center"/>
    </xf>
    <xf numFmtId="164" fontId="3" fillId="537" borderId="0" xfId="0" applyNumberFormat="1" applyFont="1" applyFill="1" applyAlignment="1">
      <alignment horizontal="center"/>
    </xf>
    <xf numFmtId="164" fontId="3" fillId="1118" borderId="0" xfId="0" applyNumberFormat="1" applyFont="1" applyFill="1" applyAlignment="1">
      <alignment horizontal="center"/>
    </xf>
    <xf numFmtId="164" fontId="3" fillId="1119" borderId="0" xfId="0" applyNumberFormat="1" applyFont="1" applyFill="1" applyAlignment="1">
      <alignment horizontal="center"/>
    </xf>
    <xf numFmtId="164" fontId="3" fillId="529" borderId="0" xfId="0" applyNumberFormat="1" applyFont="1" applyFill="1" applyAlignment="1">
      <alignment horizontal="center"/>
    </xf>
    <xf numFmtId="164" fontId="3" fillId="1120" borderId="0" xfId="0" applyNumberFormat="1" applyFont="1" applyFill="1" applyAlignment="1">
      <alignment horizontal="center"/>
    </xf>
    <xf numFmtId="164" fontId="3" fillId="1121" borderId="0" xfId="0" applyNumberFormat="1" applyFont="1" applyFill="1" applyAlignment="1">
      <alignment horizontal="center"/>
    </xf>
    <xf numFmtId="164" fontId="3" fillId="1122" borderId="0" xfId="0" applyNumberFormat="1" applyFont="1" applyFill="1" applyAlignment="1">
      <alignment horizontal="center"/>
    </xf>
    <xf numFmtId="164" fontId="3" fillId="1123" borderId="0" xfId="0" applyNumberFormat="1" applyFont="1" applyFill="1" applyAlignment="1">
      <alignment horizontal="center"/>
    </xf>
    <xf numFmtId="164" fontId="3" fillId="1124" borderId="0" xfId="0" applyNumberFormat="1" applyFont="1" applyFill="1" applyAlignment="1">
      <alignment horizontal="center"/>
    </xf>
    <xf numFmtId="164" fontId="3" fillId="1125" borderId="0" xfId="0" applyNumberFormat="1" applyFont="1" applyFill="1" applyAlignment="1">
      <alignment horizontal="center"/>
    </xf>
    <xf numFmtId="164" fontId="3" fillId="1126" borderId="0" xfId="0" applyNumberFormat="1" applyFont="1" applyFill="1" applyAlignment="1">
      <alignment horizontal="center"/>
    </xf>
    <xf numFmtId="164" fontId="3" fillId="1127" borderId="0" xfId="0" applyNumberFormat="1" applyFont="1" applyFill="1" applyAlignment="1">
      <alignment horizontal="center"/>
    </xf>
    <xf numFmtId="164" fontId="3" fillId="1128" borderId="0" xfId="0" applyNumberFormat="1" applyFont="1" applyFill="1" applyAlignment="1">
      <alignment horizontal="center"/>
    </xf>
    <xf numFmtId="164" fontId="3" fillId="1129" borderId="0" xfId="0" applyNumberFormat="1" applyFont="1" applyFill="1" applyAlignment="1">
      <alignment horizontal="center"/>
    </xf>
    <xf numFmtId="164" fontId="3" fillId="1130" borderId="0" xfId="0" applyNumberFormat="1" applyFont="1" applyFill="1" applyAlignment="1">
      <alignment horizontal="center"/>
    </xf>
    <xf numFmtId="164" fontId="3" fillId="526" borderId="0" xfId="0" applyNumberFormat="1" applyFont="1" applyFill="1" applyAlignment="1">
      <alignment horizontal="center"/>
    </xf>
    <xf numFmtId="164" fontId="3" fillId="1131" borderId="0" xfId="0" applyNumberFormat="1" applyFont="1" applyFill="1" applyAlignment="1">
      <alignment horizontal="center"/>
    </xf>
    <xf numFmtId="164" fontId="3" fillId="1132" borderId="0" xfId="0" applyNumberFormat="1" applyFont="1" applyFill="1" applyAlignment="1">
      <alignment horizontal="center"/>
    </xf>
    <xf numFmtId="164" fontId="3" fillId="1133" borderId="0" xfId="0" applyNumberFormat="1" applyFont="1" applyFill="1" applyAlignment="1">
      <alignment horizontal="center"/>
    </xf>
    <xf numFmtId="164" fontId="3" fillId="1134" borderId="0" xfId="0" applyNumberFormat="1" applyFont="1" applyFill="1" applyAlignment="1">
      <alignment horizontal="center"/>
    </xf>
    <xf numFmtId="164" fontId="3" fillId="1135" borderId="0" xfId="0" applyNumberFormat="1" applyFont="1" applyFill="1" applyAlignment="1">
      <alignment horizontal="center"/>
    </xf>
    <xf numFmtId="164" fontId="3" fillId="1136" borderId="0" xfId="0" applyNumberFormat="1" applyFont="1" applyFill="1" applyAlignment="1">
      <alignment horizontal="center"/>
    </xf>
    <xf numFmtId="164" fontId="3" fillId="1137" borderId="0" xfId="0" applyNumberFormat="1" applyFont="1" applyFill="1" applyAlignment="1">
      <alignment horizontal="center"/>
    </xf>
    <xf numFmtId="164" fontId="3" fillId="1138" borderId="0" xfId="0" applyNumberFormat="1" applyFont="1" applyFill="1" applyAlignment="1">
      <alignment horizontal="center"/>
    </xf>
    <xf numFmtId="164" fontId="3" fillId="1139" borderId="0" xfId="0" applyNumberFormat="1" applyFont="1" applyFill="1" applyAlignment="1">
      <alignment horizontal="center"/>
    </xf>
    <xf numFmtId="164" fontId="3" fillId="1140" borderId="0" xfId="0" applyNumberFormat="1" applyFont="1" applyFill="1" applyAlignment="1">
      <alignment horizontal="center"/>
    </xf>
    <xf numFmtId="164" fontId="3" fillId="1141" borderId="0" xfId="0" applyNumberFormat="1" applyFont="1" applyFill="1" applyAlignment="1">
      <alignment horizontal="center"/>
    </xf>
    <xf numFmtId="164" fontId="3" fillId="1142" borderId="0" xfId="0" applyNumberFormat="1" applyFont="1" applyFill="1" applyAlignment="1">
      <alignment horizontal="center"/>
    </xf>
    <xf numFmtId="164" fontId="3" fillId="1143" borderId="0" xfId="0" applyNumberFormat="1" applyFont="1" applyFill="1" applyAlignment="1">
      <alignment horizontal="center"/>
    </xf>
    <xf numFmtId="164" fontId="3" fillId="1144" borderId="0" xfId="0" applyNumberFormat="1" applyFont="1" applyFill="1" applyAlignment="1">
      <alignment horizontal="center"/>
    </xf>
    <xf numFmtId="164" fontId="3" fillId="1145" borderId="0" xfId="0" applyNumberFormat="1" applyFont="1" applyFill="1" applyAlignment="1">
      <alignment horizontal="center"/>
    </xf>
    <xf numFmtId="164" fontId="3" fillId="1146" borderId="0" xfId="0" applyNumberFormat="1" applyFont="1" applyFill="1" applyAlignment="1">
      <alignment horizontal="center"/>
    </xf>
    <xf numFmtId="164" fontId="3" fillId="1147" borderId="0" xfId="0" applyNumberFormat="1" applyFont="1" applyFill="1" applyAlignment="1">
      <alignment horizontal="center"/>
    </xf>
    <xf numFmtId="164" fontId="3" fillId="1148" borderId="0" xfId="0" applyNumberFormat="1" applyFont="1" applyFill="1" applyAlignment="1">
      <alignment horizontal="center"/>
    </xf>
    <xf numFmtId="164" fontId="3" fillId="1149" borderId="0" xfId="0" applyNumberFormat="1" applyFont="1" applyFill="1" applyAlignment="1">
      <alignment horizontal="center"/>
    </xf>
    <xf numFmtId="164" fontId="3" fillId="1150" borderId="0" xfId="0" applyNumberFormat="1" applyFont="1" applyFill="1" applyAlignment="1">
      <alignment horizontal="center"/>
    </xf>
    <xf numFmtId="164" fontId="3" fillId="1151" borderId="0" xfId="0" applyNumberFormat="1" applyFont="1" applyFill="1" applyAlignment="1">
      <alignment horizontal="center"/>
    </xf>
    <xf numFmtId="164" fontId="3" fillId="1152" borderId="0" xfId="0" applyNumberFormat="1" applyFont="1" applyFill="1" applyAlignment="1">
      <alignment horizontal="center"/>
    </xf>
    <xf numFmtId="164" fontId="3" fillId="1153" borderId="0" xfId="0" applyNumberFormat="1" applyFont="1" applyFill="1" applyAlignment="1">
      <alignment horizontal="center"/>
    </xf>
    <xf numFmtId="164" fontId="3" fillId="1154" borderId="0" xfId="0" applyNumberFormat="1" applyFont="1" applyFill="1" applyAlignment="1">
      <alignment horizontal="center"/>
    </xf>
    <xf numFmtId="164" fontId="3" fillId="1155" borderId="0" xfId="0" applyNumberFormat="1" applyFont="1" applyFill="1" applyAlignment="1">
      <alignment horizontal="center"/>
    </xf>
    <xf numFmtId="164" fontId="3" fillId="1156" borderId="0" xfId="0" applyNumberFormat="1" applyFont="1" applyFill="1" applyAlignment="1">
      <alignment horizontal="center"/>
    </xf>
    <xf numFmtId="164" fontId="3" fillId="1157" borderId="0" xfId="0" applyNumberFormat="1" applyFont="1" applyFill="1" applyAlignment="1">
      <alignment horizontal="center"/>
    </xf>
    <xf numFmtId="164" fontId="3" fillId="1158" borderId="0" xfId="0" applyNumberFormat="1" applyFont="1" applyFill="1" applyAlignment="1">
      <alignment horizontal="center"/>
    </xf>
    <xf numFmtId="164" fontId="3" fillId="1159" borderId="0" xfId="0" applyNumberFormat="1" applyFont="1" applyFill="1" applyAlignment="1">
      <alignment horizontal="center"/>
    </xf>
    <xf numFmtId="164" fontId="3" fillId="530" borderId="0" xfId="0" applyNumberFormat="1" applyFont="1" applyFill="1" applyAlignment="1">
      <alignment horizontal="center"/>
    </xf>
    <xf numFmtId="164" fontId="3" fillId="1160" borderId="0" xfId="0" applyNumberFormat="1" applyFont="1" applyFill="1" applyAlignment="1">
      <alignment horizontal="center"/>
    </xf>
    <xf numFmtId="164" fontId="3" fillId="525" borderId="0" xfId="0" applyNumberFormat="1" applyFont="1" applyFill="1" applyAlignment="1">
      <alignment horizontal="center"/>
    </xf>
    <xf numFmtId="164" fontId="3" fillId="1161" borderId="0" xfId="0" applyNumberFormat="1" applyFont="1" applyFill="1" applyAlignment="1">
      <alignment horizontal="center"/>
    </xf>
    <xf numFmtId="164" fontId="3" fillId="1162" borderId="0" xfId="0" applyNumberFormat="1" applyFont="1" applyFill="1" applyAlignment="1">
      <alignment horizontal="center"/>
    </xf>
    <xf numFmtId="164" fontId="3" fillId="1163" borderId="0" xfId="0" applyNumberFormat="1" applyFont="1" applyFill="1" applyAlignment="1">
      <alignment horizontal="center"/>
    </xf>
    <xf numFmtId="164" fontId="3" fillId="524" borderId="0" xfId="0" applyNumberFormat="1" applyFont="1" applyFill="1" applyAlignment="1">
      <alignment horizontal="center"/>
    </xf>
    <xf numFmtId="164" fontId="3" fillId="1164" borderId="0" xfId="0" applyNumberFormat="1" applyFont="1" applyFill="1" applyAlignment="1">
      <alignment horizontal="center"/>
    </xf>
    <xf numFmtId="164" fontId="3" fillId="1165" borderId="0" xfId="0" applyNumberFormat="1" applyFont="1" applyFill="1" applyAlignment="1">
      <alignment horizontal="center"/>
    </xf>
    <xf numFmtId="164" fontId="3" fillId="1166" borderId="0" xfId="0" applyNumberFormat="1" applyFont="1" applyFill="1" applyAlignment="1">
      <alignment horizontal="center"/>
    </xf>
    <xf numFmtId="164" fontId="3" fillId="1167" borderId="0" xfId="0" applyNumberFormat="1" applyFont="1" applyFill="1" applyAlignment="1">
      <alignment horizontal="center"/>
    </xf>
    <xf numFmtId="164" fontId="3" fillId="1168" borderId="0" xfId="0" applyNumberFormat="1" applyFont="1" applyFill="1" applyAlignment="1">
      <alignment horizontal="center"/>
    </xf>
    <xf numFmtId="164" fontId="3" fillId="1169" borderId="0" xfId="0" applyNumberFormat="1" applyFont="1" applyFill="1" applyAlignment="1">
      <alignment horizontal="center"/>
    </xf>
    <xf numFmtId="164" fontId="3" fillId="1170" borderId="0" xfId="0" applyNumberFormat="1" applyFont="1" applyFill="1" applyAlignment="1">
      <alignment horizontal="center"/>
    </xf>
    <xf numFmtId="164" fontId="3" fillId="1171" borderId="0" xfId="0" applyNumberFormat="1" applyFont="1" applyFill="1" applyAlignment="1">
      <alignment horizontal="center"/>
    </xf>
    <xf numFmtId="164" fontId="3" fillId="1172" borderId="0" xfId="0" applyNumberFormat="1" applyFont="1" applyFill="1" applyAlignment="1">
      <alignment horizontal="center"/>
    </xf>
    <xf numFmtId="164" fontId="3" fillId="1173" borderId="0" xfId="0" applyNumberFormat="1" applyFont="1" applyFill="1" applyAlignment="1">
      <alignment horizontal="center"/>
    </xf>
    <xf numFmtId="164" fontId="3" fillId="1174" borderId="0" xfId="0" applyNumberFormat="1" applyFont="1" applyFill="1" applyAlignment="1">
      <alignment horizontal="center"/>
    </xf>
    <xf numFmtId="164" fontId="3" fillId="1175" borderId="0" xfId="0" applyNumberFormat="1" applyFont="1" applyFill="1" applyAlignment="1">
      <alignment horizontal="center"/>
    </xf>
    <xf numFmtId="164" fontId="3" fillId="1176" borderId="0" xfId="0" applyNumberFormat="1" applyFont="1" applyFill="1" applyAlignment="1">
      <alignment horizontal="center"/>
    </xf>
    <xf numFmtId="164" fontId="3" fillId="1177" borderId="0" xfId="0" applyNumberFormat="1" applyFont="1" applyFill="1" applyAlignment="1">
      <alignment horizontal="center"/>
    </xf>
    <xf numFmtId="164" fontId="3" fillId="1178" borderId="0" xfId="0" applyNumberFormat="1" applyFont="1" applyFill="1" applyAlignment="1">
      <alignment horizontal="center"/>
    </xf>
    <xf numFmtId="164" fontId="3" fillId="1179" borderId="0" xfId="0" applyNumberFormat="1" applyFont="1" applyFill="1" applyAlignment="1">
      <alignment horizontal="center"/>
    </xf>
    <xf numFmtId="164" fontId="3" fillId="1180" borderId="0" xfId="0" applyNumberFormat="1" applyFont="1" applyFill="1" applyAlignment="1">
      <alignment horizontal="center"/>
    </xf>
    <xf numFmtId="164" fontId="3" fillId="1181" borderId="0" xfId="0" applyNumberFormat="1" applyFont="1" applyFill="1" applyAlignment="1">
      <alignment horizontal="center"/>
    </xf>
    <xf numFmtId="164" fontId="3" fillId="1182" borderId="0" xfId="0" applyNumberFormat="1" applyFont="1" applyFill="1" applyAlignment="1">
      <alignment horizontal="center"/>
    </xf>
    <xf numFmtId="164" fontId="3" fillId="1183" borderId="0" xfId="0" applyNumberFormat="1" applyFont="1" applyFill="1" applyAlignment="1">
      <alignment horizontal="center"/>
    </xf>
    <xf numFmtId="164" fontId="3" fillId="1184" borderId="0" xfId="0" applyNumberFormat="1" applyFont="1" applyFill="1" applyAlignment="1">
      <alignment horizontal="center"/>
    </xf>
    <xf numFmtId="164" fontId="3" fillId="1185" borderId="0" xfId="0" applyNumberFormat="1" applyFont="1" applyFill="1" applyAlignment="1">
      <alignment horizontal="center"/>
    </xf>
    <xf numFmtId="164" fontId="3" fillId="1186" borderId="0" xfId="0" applyNumberFormat="1" applyFont="1" applyFill="1" applyAlignment="1">
      <alignment horizontal="center"/>
    </xf>
    <xf numFmtId="164" fontId="3" fillId="1187" borderId="0" xfId="0" applyNumberFormat="1" applyFont="1" applyFill="1" applyAlignment="1">
      <alignment horizontal="center"/>
    </xf>
    <xf numFmtId="164" fontId="3" fillId="1188" borderId="0" xfId="0" applyNumberFormat="1" applyFont="1" applyFill="1" applyAlignment="1">
      <alignment horizontal="center"/>
    </xf>
    <xf numFmtId="164" fontId="3" fillId="1189" borderId="0" xfId="0" applyNumberFormat="1" applyFont="1" applyFill="1" applyAlignment="1">
      <alignment horizontal="center"/>
    </xf>
    <xf numFmtId="164" fontId="3" fillId="1190" borderId="0" xfId="0" applyNumberFormat="1" applyFont="1" applyFill="1" applyAlignment="1">
      <alignment horizontal="center"/>
    </xf>
    <xf numFmtId="164" fontId="3" fillId="1191" borderId="0" xfId="0" applyNumberFormat="1" applyFont="1" applyFill="1" applyAlignment="1">
      <alignment horizontal="center"/>
    </xf>
    <xf numFmtId="164" fontId="3" fillId="1192" borderId="0" xfId="0" applyNumberFormat="1" applyFont="1" applyFill="1" applyAlignment="1">
      <alignment horizontal="center"/>
    </xf>
    <xf numFmtId="164" fontId="3" fillId="1193" borderId="0" xfId="0" applyNumberFormat="1" applyFont="1" applyFill="1" applyAlignment="1">
      <alignment horizontal="center"/>
    </xf>
    <xf numFmtId="164" fontId="3" fillId="1194" borderId="0" xfId="0" applyNumberFormat="1" applyFont="1" applyFill="1" applyAlignment="1">
      <alignment horizontal="center"/>
    </xf>
    <xf numFmtId="164" fontId="3" fillId="1195" borderId="0" xfId="0" applyNumberFormat="1" applyFont="1" applyFill="1" applyAlignment="1">
      <alignment horizontal="center"/>
    </xf>
    <xf numFmtId="164" fontId="3" fillId="1196" borderId="0" xfId="0" applyNumberFormat="1" applyFont="1" applyFill="1" applyAlignment="1">
      <alignment horizontal="center"/>
    </xf>
    <xf numFmtId="164" fontId="3" fillId="1197" borderId="0" xfId="0" applyNumberFormat="1" applyFont="1" applyFill="1" applyAlignment="1">
      <alignment horizontal="center"/>
    </xf>
    <xf numFmtId="164" fontId="3" fillId="1198" borderId="0" xfId="0" applyNumberFormat="1" applyFont="1" applyFill="1" applyAlignment="1">
      <alignment horizontal="center"/>
    </xf>
    <xf numFmtId="164" fontId="3" fillId="1199" borderId="0" xfId="0" applyNumberFormat="1" applyFont="1" applyFill="1" applyAlignment="1">
      <alignment horizontal="center"/>
    </xf>
    <xf numFmtId="164" fontId="3" fillId="1200" borderId="0" xfId="0" applyNumberFormat="1" applyFont="1" applyFill="1" applyAlignment="1">
      <alignment horizontal="center"/>
    </xf>
    <xf numFmtId="164" fontId="3" fillId="1201" borderId="0" xfId="0" applyNumberFormat="1" applyFont="1" applyFill="1" applyAlignment="1">
      <alignment horizontal="center"/>
    </xf>
    <xf numFmtId="164" fontId="3" fillId="1202" borderId="0" xfId="0" applyNumberFormat="1" applyFont="1" applyFill="1" applyAlignment="1">
      <alignment horizontal="center"/>
    </xf>
    <xf numFmtId="164" fontId="3" fillId="1203" borderId="0" xfId="0" applyNumberFormat="1" applyFont="1" applyFill="1" applyAlignment="1">
      <alignment horizontal="center"/>
    </xf>
    <xf numFmtId="164" fontId="3" fillId="1204" borderId="0" xfId="0" applyNumberFormat="1" applyFont="1" applyFill="1" applyAlignment="1">
      <alignment horizontal="center"/>
    </xf>
    <xf numFmtId="164" fontId="3" fillId="1205" borderId="0" xfId="0" applyNumberFormat="1" applyFont="1" applyFill="1" applyAlignment="1">
      <alignment horizontal="center"/>
    </xf>
    <xf numFmtId="164" fontId="3" fillId="1206" borderId="0" xfId="0" applyNumberFormat="1" applyFont="1" applyFill="1" applyAlignment="1">
      <alignment horizontal="center"/>
    </xf>
    <xf numFmtId="164" fontId="3" fillId="1207" borderId="0" xfId="0" applyNumberFormat="1" applyFont="1" applyFill="1" applyAlignment="1">
      <alignment horizontal="center"/>
    </xf>
    <xf numFmtId="164" fontId="3" fillId="1208" borderId="0" xfId="0" applyNumberFormat="1" applyFont="1" applyFill="1" applyAlignment="1">
      <alignment horizontal="center"/>
    </xf>
    <xf numFmtId="164" fontId="3" fillId="1209" borderId="0" xfId="0" applyNumberFormat="1" applyFont="1" applyFill="1" applyAlignment="1">
      <alignment horizontal="center"/>
    </xf>
    <xf numFmtId="164" fontId="3" fillId="1210" borderId="0" xfId="0" applyNumberFormat="1" applyFont="1" applyFill="1" applyAlignment="1">
      <alignment horizontal="center"/>
    </xf>
    <xf numFmtId="164" fontId="3" fillId="1211" borderId="0" xfId="0" applyNumberFormat="1" applyFont="1" applyFill="1" applyAlignment="1">
      <alignment horizontal="center"/>
    </xf>
    <xf numFmtId="164" fontId="3" fillId="1212" borderId="0" xfId="0" applyNumberFormat="1" applyFont="1" applyFill="1" applyAlignment="1">
      <alignment horizontal="center"/>
    </xf>
    <xf numFmtId="164" fontId="3" fillId="1213" borderId="0" xfId="0" applyNumberFormat="1" applyFont="1" applyFill="1" applyAlignment="1">
      <alignment horizontal="center"/>
    </xf>
    <xf numFmtId="164" fontId="3" fillId="1214" borderId="0" xfId="0" applyNumberFormat="1" applyFont="1" applyFill="1" applyAlignment="1">
      <alignment horizontal="center"/>
    </xf>
    <xf numFmtId="164" fontId="3" fillId="1215" borderId="0" xfId="0" applyNumberFormat="1" applyFont="1" applyFill="1" applyAlignment="1">
      <alignment horizontal="center"/>
    </xf>
    <xf numFmtId="164" fontId="3" fillId="1216" borderId="0" xfId="0" applyNumberFormat="1" applyFont="1" applyFill="1" applyAlignment="1">
      <alignment horizontal="center"/>
    </xf>
    <xf numFmtId="164" fontId="3" fillId="1217" borderId="0" xfId="0" applyNumberFormat="1" applyFont="1" applyFill="1" applyAlignment="1">
      <alignment horizontal="center"/>
    </xf>
    <xf numFmtId="164" fontId="3" fillId="1218" borderId="0" xfId="0" applyNumberFormat="1" applyFont="1" applyFill="1" applyAlignment="1">
      <alignment horizontal="center"/>
    </xf>
    <xf numFmtId="164" fontId="3" fillId="1219" borderId="0" xfId="0" applyNumberFormat="1" applyFont="1" applyFill="1" applyAlignment="1">
      <alignment horizontal="center"/>
    </xf>
    <xf numFmtId="164" fontId="3" fillId="1220" borderId="0" xfId="0" applyNumberFormat="1" applyFont="1" applyFill="1" applyAlignment="1">
      <alignment horizontal="center"/>
    </xf>
    <xf numFmtId="164" fontId="3" fillId="1221" borderId="0" xfId="0" applyNumberFormat="1" applyFont="1" applyFill="1" applyAlignment="1">
      <alignment horizontal="center"/>
    </xf>
    <xf numFmtId="164" fontId="3" fillId="1222" borderId="0" xfId="0" applyNumberFormat="1" applyFont="1" applyFill="1" applyAlignment="1">
      <alignment horizontal="center"/>
    </xf>
    <xf numFmtId="164" fontId="3" fillId="1223" borderId="0" xfId="0" applyNumberFormat="1" applyFont="1" applyFill="1" applyAlignment="1">
      <alignment horizontal="center"/>
    </xf>
    <xf numFmtId="164" fontId="3" fillId="1224" borderId="0" xfId="0" applyNumberFormat="1" applyFont="1" applyFill="1" applyAlignment="1">
      <alignment horizontal="center"/>
    </xf>
    <xf numFmtId="164" fontId="3" fillId="1225" borderId="0" xfId="0" applyNumberFormat="1" applyFont="1" applyFill="1" applyAlignment="1">
      <alignment horizontal="center"/>
    </xf>
    <xf numFmtId="164" fontId="3" fillId="1226" borderId="0" xfId="0" applyNumberFormat="1" applyFont="1" applyFill="1" applyAlignment="1">
      <alignment horizontal="center"/>
    </xf>
    <xf numFmtId="164" fontId="3" fillId="1227" borderId="0" xfId="0" applyNumberFormat="1" applyFont="1" applyFill="1" applyAlignment="1">
      <alignment horizontal="center"/>
    </xf>
    <xf numFmtId="164" fontId="3" fillId="1228" borderId="0" xfId="0" applyNumberFormat="1" applyFont="1" applyFill="1" applyAlignment="1">
      <alignment horizontal="center"/>
    </xf>
    <xf numFmtId="164" fontId="3" fillId="1229" borderId="0" xfId="0" applyNumberFormat="1" applyFont="1" applyFill="1" applyAlignment="1">
      <alignment horizontal="center"/>
    </xf>
    <xf numFmtId="164" fontId="3" fillId="1230" borderId="0" xfId="0" applyNumberFormat="1" applyFont="1" applyFill="1" applyAlignment="1">
      <alignment horizontal="center"/>
    </xf>
    <xf numFmtId="164" fontId="3" fillId="1231" borderId="0" xfId="0" applyNumberFormat="1" applyFont="1" applyFill="1" applyAlignment="1">
      <alignment horizontal="center"/>
    </xf>
    <xf numFmtId="164" fontId="3" fillId="1232" borderId="0" xfId="0" applyNumberFormat="1" applyFont="1" applyFill="1" applyAlignment="1">
      <alignment horizontal="center"/>
    </xf>
    <xf numFmtId="164" fontId="3" fillId="1233" borderId="0" xfId="0" applyNumberFormat="1" applyFont="1" applyFill="1" applyAlignment="1">
      <alignment horizontal="center"/>
    </xf>
    <xf numFmtId="164" fontId="3" fillId="1234" borderId="0" xfId="0" applyNumberFormat="1" applyFont="1" applyFill="1" applyAlignment="1">
      <alignment horizontal="center"/>
    </xf>
    <xf numFmtId="164" fontId="3" fillId="1235" borderId="0" xfId="0" applyNumberFormat="1" applyFont="1" applyFill="1" applyAlignment="1">
      <alignment horizontal="center"/>
    </xf>
    <xf numFmtId="164" fontId="3" fillId="1236" borderId="0" xfId="0" applyNumberFormat="1" applyFont="1" applyFill="1" applyAlignment="1">
      <alignment horizontal="center"/>
    </xf>
    <xf numFmtId="164" fontId="3" fillId="1237" borderId="0" xfId="0" applyNumberFormat="1" applyFont="1" applyFill="1" applyAlignment="1">
      <alignment horizontal="center"/>
    </xf>
    <xf numFmtId="164" fontId="3" fillId="1238" borderId="0" xfId="0" applyNumberFormat="1" applyFont="1" applyFill="1" applyAlignment="1">
      <alignment horizontal="center"/>
    </xf>
    <xf numFmtId="164" fontId="3" fillId="1239" borderId="0" xfId="0" applyNumberFormat="1" applyFont="1" applyFill="1" applyAlignment="1">
      <alignment horizontal="center"/>
    </xf>
    <xf numFmtId="164" fontId="3" fillId="1240" borderId="0" xfId="0" applyNumberFormat="1" applyFont="1" applyFill="1" applyAlignment="1">
      <alignment horizontal="center"/>
    </xf>
    <xf numFmtId="164" fontId="3" fillId="1241" borderId="0" xfId="0" applyNumberFormat="1" applyFont="1" applyFill="1" applyAlignment="1">
      <alignment horizontal="center"/>
    </xf>
    <xf numFmtId="164" fontId="3" fillId="1242" borderId="0" xfId="0" applyNumberFormat="1" applyFont="1" applyFill="1" applyAlignment="1">
      <alignment horizontal="center"/>
    </xf>
    <xf numFmtId="164" fontId="3" fillId="1243" borderId="0" xfId="0" applyNumberFormat="1" applyFont="1" applyFill="1" applyAlignment="1">
      <alignment horizontal="center"/>
    </xf>
    <xf numFmtId="164" fontId="3" fillId="1244" borderId="0" xfId="0" applyNumberFormat="1" applyFont="1" applyFill="1" applyAlignment="1">
      <alignment horizontal="center"/>
    </xf>
    <xf numFmtId="164" fontId="3" fillId="1245" borderId="0" xfId="0" applyNumberFormat="1" applyFont="1" applyFill="1" applyAlignment="1">
      <alignment horizontal="center"/>
    </xf>
    <xf numFmtId="164" fontId="3" fillId="1246" borderId="0" xfId="0" applyNumberFormat="1" applyFont="1" applyFill="1" applyAlignment="1">
      <alignment horizontal="center"/>
    </xf>
    <xf numFmtId="164" fontId="3" fillId="1247" borderId="0" xfId="0" applyNumberFormat="1" applyFont="1" applyFill="1" applyAlignment="1">
      <alignment horizontal="center"/>
    </xf>
    <xf numFmtId="164" fontId="3" fillId="1248" borderId="0" xfId="0" applyNumberFormat="1" applyFont="1" applyFill="1" applyAlignment="1">
      <alignment horizontal="center"/>
    </xf>
    <xf numFmtId="164" fontId="3" fillId="1249" borderId="0" xfId="0" applyNumberFormat="1" applyFont="1" applyFill="1" applyAlignment="1">
      <alignment horizontal="center"/>
    </xf>
    <xf numFmtId="164" fontId="3" fillId="1250" borderId="0" xfId="0" applyNumberFormat="1" applyFont="1" applyFill="1" applyAlignment="1">
      <alignment horizontal="center"/>
    </xf>
    <xf numFmtId="164" fontId="3" fillId="1251" borderId="0" xfId="0" applyNumberFormat="1" applyFont="1" applyFill="1" applyAlignment="1">
      <alignment horizontal="center"/>
    </xf>
    <xf numFmtId="164" fontId="3" fillId="1252" borderId="0" xfId="0" applyNumberFormat="1" applyFont="1" applyFill="1" applyAlignment="1">
      <alignment horizontal="center"/>
    </xf>
    <xf numFmtId="164" fontId="3" fillId="1253" borderId="0" xfId="0" applyNumberFormat="1" applyFont="1" applyFill="1" applyAlignment="1">
      <alignment horizontal="center"/>
    </xf>
    <xf numFmtId="164" fontId="3" fillId="1254" borderId="0" xfId="0" applyNumberFormat="1" applyFont="1" applyFill="1" applyAlignment="1">
      <alignment horizontal="center"/>
    </xf>
    <xf numFmtId="164" fontId="3" fillId="1255" borderId="0" xfId="0" applyNumberFormat="1" applyFont="1" applyFill="1" applyAlignment="1">
      <alignment horizontal="center"/>
    </xf>
    <xf numFmtId="164" fontId="3" fillId="1256" borderId="0" xfId="0" applyNumberFormat="1" applyFont="1" applyFill="1" applyAlignment="1">
      <alignment horizontal="center"/>
    </xf>
    <xf numFmtId="164" fontId="3" fillId="1257" borderId="0" xfId="0" applyNumberFormat="1" applyFont="1" applyFill="1" applyAlignment="1">
      <alignment horizontal="center"/>
    </xf>
    <xf numFmtId="164" fontId="3" fillId="1258" borderId="0" xfId="0" applyNumberFormat="1" applyFont="1" applyFill="1" applyAlignment="1">
      <alignment horizontal="center"/>
    </xf>
    <xf numFmtId="164" fontId="3" fillId="1259" borderId="0" xfId="0" applyNumberFormat="1" applyFont="1" applyFill="1" applyAlignment="1">
      <alignment horizontal="center"/>
    </xf>
    <xf numFmtId="164" fontId="3" fillId="1260" borderId="0" xfId="0" applyNumberFormat="1" applyFont="1" applyFill="1" applyAlignment="1">
      <alignment horizontal="center"/>
    </xf>
    <xf numFmtId="164" fontId="3" fillId="1261" borderId="0" xfId="0" applyNumberFormat="1" applyFont="1" applyFill="1" applyAlignment="1">
      <alignment horizontal="center"/>
    </xf>
    <xf numFmtId="164" fontId="3" fillId="1262" borderId="0" xfId="0" applyNumberFormat="1" applyFont="1" applyFill="1" applyAlignment="1">
      <alignment horizontal="center"/>
    </xf>
    <xf numFmtId="164" fontId="3" fillId="1263" borderId="0" xfId="0" applyNumberFormat="1" applyFont="1" applyFill="1" applyAlignment="1">
      <alignment horizontal="center"/>
    </xf>
    <xf numFmtId="164" fontId="3" fillId="1264" borderId="0" xfId="0" applyNumberFormat="1" applyFont="1" applyFill="1" applyAlignment="1">
      <alignment horizontal="center"/>
    </xf>
    <xf numFmtId="164" fontId="3" fillId="1265" borderId="0" xfId="0" applyNumberFormat="1" applyFont="1" applyFill="1" applyAlignment="1">
      <alignment horizontal="center"/>
    </xf>
    <xf numFmtId="164" fontId="3" fillId="1266" borderId="0" xfId="0" applyNumberFormat="1" applyFont="1" applyFill="1" applyAlignment="1">
      <alignment horizontal="center"/>
    </xf>
    <xf numFmtId="164" fontId="3" fillId="1267" borderId="0" xfId="0" applyNumberFormat="1" applyFont="1" applyFill="1" applyAlignment="1">
      <alignment horizontal="center"/>
    </xf>
    <xf numFmtId="164" fontId="3" fillId="1268" borderId="0" xfId="0" applyNumberFormat="1" applyFont="1" applyFill="1" applyAlignment="1">
      <alignment horizontal="center"/>
    </xf>
    <xf numFmtId="164" fontId="3" fillId="1269" borderId="0" xfId="0" applyNumberFormat="1" applyFont="1" applyFill="1" applyAlignment="1">
      <alignment horizontal="center"/>
    </xf>
    <xf numFmtId="164" fontId="3" fillId="1270" borderId="0" xfId="0" applyNumberFormat="1" applyFont="1" applyFill="1" applyAlignment="1">
      <alignment horizontal="center"/>
    </xf>
    <xf numFmtId="164" fontId="3" fillId="1271" borderId="0" xfId="0" applyNumberFormat="1" applyFont="1" applyFill="1" applyAlignment="1">
      <alignment horizontal="center"/>
    </xf>
    <xf numFmtId="164" fontId="3" fillId="1272" borderId="0" xfId="0" applyNumberFormat="1" applyFont="1" applyFill="1" applyAlignment="1">
      <alignment horizontal="center"/>
    </xf>
    <xf numFmtId="164" fontId="3" fillId="1273" borderId="0" xfId="0" applyNumberFormat="1" applyFont="1" applyFill="1" applyAlignment="1">
      <alignment horizontal="center"/>
    </xf>
    <xf numFmtId="164" fontId="3" fillId="1274" borderId="0" xfId="0" applyNumberFormat="1" applyFont="1" applyFill="1" applyAlignment="1">
      <alignment horizontal="center"/>
    </xf>
    <xf numFmtId="164" fontId="3" fillId="1275" borderId="0" xfId="0" applyNumberFormat="1" applyFont="1" applyFill="1" applyAlignment="1">
      <alignment horizontal="center"/>
    </xf>
    <xf numFmtId="164" fontId="3" fillId="1276" borderId="0" xfId="0" applyNumberFormat="1" applyFont="1" applyFill="1" applyAlignment="1">
      <alignment horizontal="center"/>
    </xf>
    <xf numFmtId="164" fontId="3" fillId="1277" borderId="0" xfId="0" applyNumberFormat="1" applyFont="1" applyFill="1" applyAlignment="1">
      <alignment horizontal="center"/>
    </xf>
    <xf numFmtId="164" fontId="3" fillId="1278" borderId="0" xfId="0" applyNumberFormat="1" applyFont="1" applyFill="1" applyAlignment="1">
      <alignment horizontal="center"/>
    </xf>
    <xf numFmtId="164" fontId="3" fillId="1279" borderId="0" xfId="0" applyNumberFormat="1" applyFont="1" applyFill="1" applyAlignment="1">
      <alignment horizontal="center"/>
    </xf>
    <xf numFmtId="164" fontId="3" fillId="1280" borderId="0" xfId="0" applyNumberFormat="1" applyFont="1" applyFill="1" applyAlignment="1">
      <alignment horizontal="center"/>
    </xf>
    <xf numFmtId="164" fontId="3" fillId="1281" borderId="0" xfId="0" applyNumberFormat="1" applyFont="1" applyFill="1" applyAlignment="1">
      <alignment horizontal="center"/>
    </xf>
    <xf numFmtId="164" fontId="3" fillId="1282" borderId="0" xfId="0" applyNumberFormat="1" applyFont="1" applyFill="1" applyAlignment="1">
      <alignment horizontal="center"/>
    </xf>
    <xf numFmtId="164" fontId="3" fillId="1283" borderId="0" xfId="0" applyNumberFormat="1" applyFont="1" applyFill="1" applyAlignment="1">
      <alignment horizontal="center"/>
    </xf>
    <xf numFmtId="164" fontId="3" fillId="1284" borderId="0" xfId="0" applyNumberFormat="1" applyFont="1" applyFill="1" applyAlignment="1">
      <alignment horizontal="center"/>
    </xf>
    <xf numFmtId="164" fontId="3" fillId="1285" borderId="0" xfId="0" applyNumberFormat="1" applyFont="1" applyFill="1" applyAlignment="1">
      <alignment horizontal="center"/>
    </xf>
    <xf numFmtId="164" fontId="3" fillId="1286" borderId="0" xfId="0" applyNumberFormat="1" applyFont="1" applyFill="1" applyAlignment="1">
      <alignment horizontal="center"/>
    </xf>
    <xf numFmtId="164" fontId="3" fillId="1287" borderId="0" xfId="0" applyNumberFormat="1" applyFont="1" applyFill="1" applyAlignment="1">
      <alignment horizontal="center"/>
    </xf>
    <xf numFmtId="164" fontId="3" fillId="1288" borderId="0" xfId="0" applyNumberFormat="1" applyFont="1" applyFill="1" applyAlignment="1">
      <alignment horizontal="center"/>
    </xf>
    <xf numFmtId="164" fontId="3" fillId="1289" borderId="0" xfId="0" applyNumberFormat="1" applyFont="1" applyFill="1" applyAlignment="1">
      <alignment horizontal="center"/>
    </xf>
    <xf numFmtId="164" fontId="3" fillId="1290" borderId="0" xfId="0" applyNumberFormat="1" applyFont="1" applyFill="1" applyAlignment="1">
      <alignment horizontal="center"/>
    </xf>
    <xf numFmtId="164" fontId="3" fillId="1291" borderId="0" xfId="0" applyNumberFormat="1" applyFont="1" applyFill="1" applyAlignment="1">
      <alignment horizontal="center"/>
    </xf>
    <xf numFmtId="164" fontId="3" fillId="1292" borderId="0" xfId="0" applyNumberFormat="1" applyFont="1" applyFill="1" applyAlignment="1">
      <alignment horizontal="center"/>
    </xf>
    <xf numFmtId="164" fontId="3" fillId="1293" borderId="0" xfId="0" applyNumberFormat="1" applyFont="1" applyFill="1" applyAlignment="1">
      <alignment horizontal="center"/>
    </xf>
    <xf numFmtId="164" fontId="3" fillId="1294" borderId="0" xfId="0" applyNumberFormat="1" applyFont="1" applyFill="1" applyAlignment="1">
      <alignment horizontal="center"/>
    </xf>
    <xf numFmtId="164" fontId="3" fillId="1295" borderId="0" xfId="0" applyNumberFormat="1" applyFont="1" applyFill="1" applyAlignment="1">
      <alignment horizontal="center"/>
    </xf>
    <xf numFmtId="164" fontId="3" fillId="1296" borderId="0" xfId="0" applyNumberFormat="1" applyFont="1" applyFill="1" applyAlignment="1">
      <alignment horizontal="center"/>
    </xf>
    <xf numFmtId="164" fontId="3" fillId="1297" borderId="0" xfId="0" applyNumberFormat="1" applyFont="1" applyFill="1" applyAlignment="1">
      <alignment horizontal="center"/>
    </xf>
    <xf numFmtId="164" fontId="3" fillId="1298" borderId="0" xfId="0" applyNumberFormat="1" applyFont="1" applyFill="1" applyAlignment="1">
      <alignment horizontal="center"/>
    </xf>
    <xf numFmtId="164" fontId="3" fillId="1299" borderId="0" xfId="0" applyNumberFormat="1" applyFont="1" applyFill="1" applyAlignment="1">
      <alignment horizontal="center"/>
    </xf>
    <xf numFmtId="164" fontId="3" fillId="1300" borderId="0" xfId="0" applyNumberFormat="1" applyFont="1" applyFill="1" applyAlignment="1">
      <alignment horizontal="center"/>
    </xf>
    <xf numFmtId="164" fontId="3" fillId="1301" borderId="0" xfId="0" applyNumberFormat="1" applyFont="1" applyFill="1" applyAlignment="1">
      <alignment horizontal="center"/>
    </xf>
    <xf numFmtId="164" fontId="3" fillId="1302" borderId="0" xfId="0" applyNumberFormat="1" applyFont="1" applyFill="1" applyAlignment="1">
      <alignment horizontal="center"/>
    </xf>
    <xf numFmtId="164" fontId="3" fillId="1303" borderId="0" xfId="0" applyNumberFormat="1" applyFont="1" applyFill="1" applyAlignment="1">
      <alignment horizontal="center"/>
    </xf>
    <xf numFmtId="164" fontId="3" fillId="1304" borderId="0" xfId="0" applyNumberFormat="1" applyFont="1" applyFill="1" applyAlignment="1">
      <alignment horizontal="center"/>
    </xf>
    <xf numFmtId="164" fontId="3" fillId="558" borderId="0" xfId="0" applyNumberFormat="1" applyFont="1" applyFill="1" applyAlignment="1">
      <alignment horizontal="center"/>
    </xf>
    <xf numFmtId="164" fontId="3" fillId="544" borderId="0" xfId="0" applyNumberFormat="1" applyFont="1" applyFill="1" applyAlignment="1">
      <alignment horizontal="center"/>
    </xf>
    <xf numFmtId="164" fontId="3" fillId="545" borderId="0" xfId="0" applyNumberFormat="1" applyFont="1" applyFill="1" applyAlignment="1">
      <alignment horizontal="center"/>
    </xf>
    <xf numFmtId="164" fontId="3" fillId="1305" borderId="0" xfId="0" applyNumberFormat="1" applyFont="1" applyFill="1" applyAlignment="1">
      <alignment horizontal="center"/>
    </xf>
    <xf numFmtId="164" fontId="3" fillId="1306" borderId="0" xfId="0" applyNumberFormat="1" applyFont="1" applyFill="1" applyAlignment="1">
      <alignment horizontal="center"/>
    </xf>
    <xf numFmtId="164" fontId="3" fillId="1307" borderId="0" xfId="0" applyNumberFormat="1" applyFont="1" applyFill="1" applyAlignment="1">
      <alignment horizontal="center"/>
    </xf>
    <xf numFmtId="164" fontId="3" fillId="552" borderId="0" xfId="0" applyNumberFormat="1" applyFont="1" applyFill="1" applyAlignment="1">
      <alignment horizontal="center"/>
    </xf>
    <xf numFmtId="164" fontId="3" fillId="553" borderId="0" xfId="0" applyNumberFormat="1" applyFont="1" applyFill="1" applyAlignment="1">
      <alignment horizontal="center"/>
    </xf>
    <xf numFmtId="164" fontId="3" fillId="173" borderId="0" xfId="0" applyNumberFormat="1" applyFont="1" applyFill="1" applyAlignment="1">
      <alignment horizontal="center"/>
    </xf>
    <xf numFmtId="164" fontId="3" fillId="1308" borderId="0" xfId="0" applyNumberFormat="1" applyFont="1" applyFill="1" applyAlignment="1">
      <alignment horizontal="center"/>
    </xf>
    <xf numFmtId="164" fontId="3" fillId="1309" borderId="0" xfId="0" applyNumberFormat="1" applyFont="1" applyFill="1" applyAlignment="1">
      <alignment horizontal="center"/>
    </xf>
    <xf numFmtId="164" fontId="3" fillId="554" borderId="0" xfId="0" applyNumberFormat="1" applyFont="1" applyFill="1" applyAlignment="1">
      <alignment horizontal="center"/>
    </xf>
    <xf numFmtId="164" fontId="3" fillId="1310" borderId="0" xfId="0" applyNumberFormat="1" applyFont="1" applyFill="1" applyAlignment="1">
      <alignment horizontal="center"/>
    </xf>
    <xf numFmtId="164" fontId="3" fillId="1311" borderId="0" xfId="0" applyNumberFormat="1" applyFont="1" applyFill="1" applyAlignment="1">
      <alignment horizontal="center"/>
    </xf>
    <xf numFmtId="164" fontId="3" fillId="1312" borderId="0" xfId="0" applyNumberFormat="1" applyFont="1" applyFill="1" applyAlignment="1">
      <alignment horizontal="center"/>
    </xf>
    <xf numFmtId="164" fontId="3" fillId="1313" borderId="0" xfId="0" applyNumberFormat="1" applyFont="1" applyFill="1" applyAlignment="1">
      <alignment horizontal="center"/>
    </xf>
    <xf numFmtId="164" fontId="3" fillId="1314" borderId="0" xfId="0" applyNumberFormat="1" applyFont="1" applyFill="1" applyAlignment="1">
      <alignment horizontal="center"/>
    </xf>
    <xf numFmtId="164" fontId="3" fillId="1315" borderId="0" xfId="0" applyNumberFormat="1" applyFont="1" applyFill="1" applyAlignment="1">
      <alignment horizontal="center"/>
    </xf>
    <xf numFmtId="164" fontId="3" fillId="555" borderId="0" xfId="0" applyNumberFormat="1" applyFont="1" applyFill="1" applyAlignment="1">
      <alignment horizontal="center"/>
    </xf>
    <xf numFmtId="164" fontId="3" fillId="1316" borderId="0" xfId="0" applyNumberFormat="1" applyFont="1" applyFill="1" applyAlignment="1">
      <alignment horizontal="center"/>
    </xf>
    <xf numFmtId="164" fontId="3" fillId="1317" borderId="0" xfId="0" applyNumberFormat="1" applyFont="1" applyFill="1" applyAlignment="1">
      <alignment horizontal="center"/>
    </xf>
    <xf numFmtId="164" fontId="3" fillId="1318" borderId="0" xfId="0" applyNumberFormat="1" applyFont="1" applyFill="1" applyAlignment="1">
      <alignment horizontal="center"/>
    </xf>
    <xf numFmtId="164" fontId="3" fillId="1319" borderId="0" xfId="0" applyNumberFormat="1" applyFont="1" applyFill="1" applyAlignment="1">
      <alignment horizontal="center"/>
    </xf>
    <xf numFmtId="164" fontId="3" fillId="1320" borderId="0" xfId="0" applyNumberFormat="1" applyFont="1" applyFill="1" applyAlignment="1">
      <alignment horizontal="center"/>
    </xf>
    <xf numFmtId="164" fontId="3" fillId="1321" borderId="0" xfId="0" applyNumberFormat="1" applyFont="1" applyFill="1" applyAlignment="1">
      <alignment horizontal="center"/>
    </xf>
    <xf numFmtId="164" fontId="3" fillId="556" borderId="0" xfId="0" applyNumberFormat="1" applyFont="1" applyFill="1" applyAlignment="1">
      <alignment horizontal="center"/>
    </xf>
    <xf numFmtId="164" fontId="3" fillId="1322" borderId="0" xfId="0" applyNumberFormat="1" applyFont="1" applyFill="1" applyAlignment="1">
      <alignment horizontal="center"/>
    </xf>
    <xf numFmtId="164" fontId="3" fillId="1323" borderId="0" xfId="0" applyNumberFormat="1" applyFont="1" applyFill="1" applyAlignment="1">
      <alignment horizontal="center"/>
    </xf>
    <xf numFmtId="164" fontId="3" fillId="546" borderId="0" xfId="0" applyNumberFormat="1" applyFont="1" applyFill="1" applyAlignment="1">
      <alignment horizontal="center"/>
    </xf>
    <xf numFmtId="164" fontId="3" fillId="547" borderId="0" xfId="0" applyNumberFormat="1" applyFont="1" applyFill="1" applyAlignment="1">
      <alignment horizontal="center"/>
    </xf>
    <xf numFmtId="164" fontId="3" fillId="1324" borderId="0" xfId="0" applyNumberFormat="1" applyFont="1" applyFill="1" applyAlignment="1">
      <alignment horizontal="center"/>
    </xf>
    <xf numFmtId="164" fontId="3" fillId="557" borderId="0" xfId="0" applyNumberFormat="1" applyFont="1" applyFill="1" applyAlignment="1">
      <alignment horizontal="center"/>
    </xf>
    <xf numFmtId="164" fontId="3" fillId="1325" borderId="0" xfId="0" applyNumberFormat="1" applyFont="1" applyFill="1" applyAlignment="1">
      <alignment horizontal="center"/>
    </xf>
    <xf numFmtId="164" fontId="3" fillId="550" borderId="0" xfId="0" applyNumberFormat="1" applyFont="1" applyFill="1" applyAlignment="1">
      <alignment horizontal="center"/>
    </xf>
    <xf numFmtId="164" fontId="3" fillId="1326" borderId="0" xfId="0" applyNumberFormat="1" applyFont="1" applyFill="1" applyAlignment="1">
      <alignment horizontal="center"/>
    </xf>
    <xf numFmtId="164" fontId="3" fillId="551" borderId="0" xfId="0" applyNumberFormat="1" applyFont="1" applyFill="1" applyAlignment="1">
      <alignment horizontal="center"/>
    </xf>
    <xf numFmtId="164" fontId="3" fillId="1327" borderId="0" xfId="0" applyNumberFormat="1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164" fontId="3" fillId="1328" borderId="0" xfId="0" applyNumberFormat="1" applyFont="1" applyFill="1" applyAlignment="1">
      <alignment horizontal="center"/>
    </xf>
    <xf numFmtId="164" fontId="3" fillId="548" borderId="0" xfId="0" applyNumberFormat="1" applyFont="1" applyFill="1" applyAlignment="1">
      <alignment horizontal="center"/>
    </xf>
    <xf numFmtId="164" fontId="3" fillId="549" borderId="0" xfId="0" applyNumberFormat="1" applyFont="1" applyFill="1" applyAlignment="1">
      <alignment horizontal="center"/>
    </xf>
    <xf numFmtId="164" fontId="3" fillId="561" borderId="0" xfId="0" applyNumberFormat="1" applyFont="1" applyFill="1" applyAlignment="1">
      <alignment horizontal="center"/>
    </xf>
    <xf numFmtId="164" fontId="3" fillId="562" borderId="0" xfId="0" applyNumberFormat="1" applyFont="1" applyFill="1" applyAlignment="1">
      <alignment horizontal="center"/>
    </xf>
    <xf numFmtId="164" fontId="3" fillId="563" borderId="0" xfId="0" applyNumberFormat="1" applyFont="1" applyFill="1" applyAlignment="1">
      <alignment horizontal="center"/>
    </xf>
    <xf numFmtId="164" fontId="3" fillId="1329" borderId="0" xfId="0" applyNumberFormat="1" applyFont="1" applyFill="1" applyAlignment="1">
      <alignment horizontal="center"/>
    </xf>
    <xf numFmtId="164" fontId="3" fillId="1330" borderId="0" xfId="0" applyNumberFormat="1" applyFont="1" applyFill="1" applyAlignment="1">
      <alignment horizontal="center"/>
    </xf>
    <xf numFmtId="164" fontId="3" fillId="1331" borderId="0" xfId="0" applyNumberFormat="1" applyFont="1" applyFill="1" applyAlignment="1">
      <alignment horizontal="center"/>
    </xf>
    <xf numFmtId="164" fontId="3" fillId="1332" borderId="0" xfId="0" applyNumberFormat="1" applyFont="1" applyFill="1" applyAlignment="1">
      <alignment horizontal="center"/>
    </xf>
    <xf numFmtId="164" fontId="3" fillId="1333" borderId="0" xfId="0" applyNumberFormat="1" applyFont="1" applyFill="1" applyAlignment="1">
      <alignment horizontal="center"/>
    </xf>
    <xf numFmtId="164" fontId="3" fillId="1334" borderId="0" xfId="0" applyNumberFormat="1" applyFont="1" applyFill="1" applyAlignment="1">
      <alignment horizontal="center"/>
    </xf>
    <xf numFmtId="164" fontId="3" fillId="1335" borderId="0" xfId="0" applyNumberFormat="1" applyFont="1" applyFill="1" applyAlignment="1">
      <alignment horizontal="center"/>
    </xf>
    <xf numFmtId="164" fontId="3" fillId="1336" borderId="0" xfId="0" applyNumberFormat="1" applyFont="1" applyFill="1" applyAlignment="1">
      <alignment horizontal="center"/>
    </xf>
    <xf numFmtId="164" fontId="3" fillId="1337" borderId="0" xfId="0" applyNumberFormat="1" applyFont="1" applyFill="1" applyAlignment="1">
      <alignment horizontal="center"/>
    </xf>
    <xf numFmtId="164" fontId="3" fillId="1338" borderId="0" xfId="0" applyNumberFormat="1" applyFont="1" applyFill="1" applyAlignment="1">
      <alignment horizontal="center"/>
    </xf>
    <xf numFmtId="164" fontId="3" fillId="1339" borderId="0" xfId="0" applyNumberFormat="1" applyFont="1" applyFill="1" applyAlignment="1">
      <alignment horizontal="center"/>
    </xf>
    <xf numFmtId="164" fontId="3" fillId="1340" borderId="0" xfId="0" applyNumberFormat="1" applyFont="1" applyFill="1" applyAlignment="1">
      <alignment horizontal="center"/>
    </xf>
    <xf numFmtId="164" fontId="3" fillId="1341" borderId="0" xfId="0" applyNumberFormat="1" applyFont="1" applyFill="1" applyAlignment="1">
      <alignment horizontal="center"/>
    </xf>
    <xf numFmtId="164" fontId="3" fillId="1342" borderId="0" xfId="0" applyNumberFormat="1" applyFont="1" applyFill="1" applyAlignment="1">
      <alignment horizontal="center"/>
    </xf>
    <xf numFmtId="164" fontId="3" fillId="1343" borderId="0" xfId="0" applyNumberFormat="1" applyFont="1" applyFill="1" applyAlignment="1">
      <alignment horizontal="center"/>
    </xf>
    <xf numFmtId="164" fontId="3" fillId="1344" borderId="0" xfId="0" applyNumberFormat="1" applyFont="1" applyFill="1" applyAlignment="1">
      <alignment horizontal="center"/>
    </xf>
    <xf numFmtId="164" fontId="3" fillId="1345" borderId="0" xfId="0" applyNumberFormat="1" applyFont="1" applyFill="1" applyAlignment="1">
      <alignment horizontal="center"/>
    </xf>
    <xf numFmtId="164" fontId="3" fillId="1346" borderId="0" xfId="0" applyNumberFormat="1" applyFont="1" applyFill="1" applyAlignment="1">
      <alignment horizontal="center"/>
    </xf>
    <xf numFmtId="49" fontId="3" fillId="1347" borderId="0" xfId="0" applyNumberFormat="1" applyFont="1" applyFill="1" applyAlignment="1">
      <alignment horizontal="right"/>
    </xf>
    <xf numFmtId="164" fontId="3" fillId="1348" borderId="0" xfId="0" applyNumberFormat="1" applyFont="1" applyFill="1" applyAlignment="1">
      <alignment horizontal="center"/>
    </xf>
    <xf numFmtId="49" fontId="3" fillId="1347" borderId="0" xfId="0" applyNumberFormat="1" applyFont="1" applyFill="1" applyAlignment="1"/>
    <xf numFmtId="164" fontId="3" fillId="1349" borderId="0" xfId="0" applyNumberFormat="1" applyFont="1" applyFill="1" applyAlignment="1">
      <alignment horizontal="center"/>
    </xf>
    <xf numFmtId="164" fontId="3" fillId="1350" borderId="0" xfId="0" applyNumberFormat="1" applyFont="1" applyFill="1" applyAlignment="1">
      <alignment horizontal="center"/>
    </xf>
    <xf numFmtId="164" fontId="3" fillId="1351" borderId="0" xfId="0" applyNumberFormat="1" applyFont="1" applyFill="1" applyAlignment="1">
      <alignment horizontal="center"/>
    </xf>
    <xf numFmtId="164" fontId="3" fillId="1352" borderId="0" xfId="0" applyNumberFormat="1" applyFont="1" applyFill="1" applyAlignment="1">
      <alignment horizontal="center"/>
    </xf>
    <xf numFmtId="164" fontId="3" fillId="1353" borderId="0" xfId="0" applyNumberFormat="1" applyFont="1" applyFill="1" applyAlignment="1">
      <alignment horizontal="center"/>
    </xf>
    <xf numFmtId="164" fontId="3" fillId="1354" borderId="0" xfId="0" applyNumberFormat="1" applyFont="1" applyFill="1" applyAlignment="1">
      <alignment horizontal="center"/>
    </xf>
    <xf numFmtId="164" fontId="3" fillId="1355" borderId="0" xfId="0" applyNumberFormat="1" applyFont="1" applyFill="1" applyAlignment="1">
      <alignment horizontal="center"/>
    </xf>
    <xf numFmtId="164" fontId="3" fillId="1356" borderId="0" xfId="0" applyNumberFormat="1" applyFont="1" applyFill="1" applyAlignment="1">
      <alignment horizontal="center"/>
    </xf>
    <xf numFmtId="164" fontId="3" fillId="1357" borderId="0" xfId="0" applyNumberFormat="1" applyFont="1" applyFill="1" applyAlignment="1">
      <alignment horizontal="center"/>
    </xf>
    <xf numFmtId="164" fontId="3" fillId="1358" borderId="0" xfId="0" applyNumberFormat="1" applyFont="1" applyFill="1" applyAlignment="1">
      <alignment horizontal="center"/>
    </xf>
    <xf numFmtId="164" fontId="3" fillId="1359" borderId="0" xfId="0" applyNumberFormat="1" applyFont="1" applyFill="1" applyAlignment="1">
      <alignment horizontal="center"/>
    </xf>
    <xf numFmtId="164" fontId="3" fillId="1360" borderId="0" xfId="0" applyNumberFormat="1" applyFont="1" applyFill="1" applyAlignment="1">
      <alignment horizontal="center"/>
    </xf>
    <xf numFmtId="164" fontId="3" fillId="1361" borderId="0" xfId="0" applyNumberFormat="1" applyFont="1" applyFill="1" applyAlignment="1">
      <alignment horizontal="center"/>
    </xf>
    <xf numFmtId="164" fontId="3" fillId="1362" borderId="0" xfId="0" applyNumberFormat="1" applyFont="1" applyFill="1" applyAlignment="1">
      <alignment horizontal="center"/>
    </xf>
    <xf numFmtId="164" fontId="3" fillId="1363" borderId="0" xfId="0" applyNumberFormat="1" applyFont="1" applyFill="1" applyAlignment="1">
      <alignment horizontal="center"/>
    </xf>
    <xf numFmtId="164" fontId="3" fillId="1364" borderId="0" xfId="0" applyNumberFormat="1" applyFont="1" applyFill="1" applyAlignment="1">
      <alignment horizontal="center"/>
    </xf>
    <xf numFmtId="164" fontId="3" fillId="1365" borderId="0" xfId="0" applyNumberFormat="1" applyFont="1" applyFill="1" applyAlignment="1">
      <alignment horizontal="center"/>
    </xf>
    <xf numFmtId="164" fontId="3" fillId="1366" borderId="0" xfId="0" applyNumberFormat="1" applyFont="1" applyFill="1" applyAlignment="1">
      <alignment horizontal="center"/>
    </xf>
    <xf numFmtId="164" fontId="3" fillId="1367" borderId="0" xfId="0" applyNumberFormat="1" applyFont="1" applyFill="1" applyAlignment="1">
      <alignment horizontal="center"/>
    </xf>
    <xf numFmtId="164" fontId="3" fillId="1368" borderId="0" xfId="0" applyNumberFormat="1" applyFont="1" applyFill="1" applyAlignment="1">
      <alignment horizontal="center"/>
    </xf>
    <xf numFmtId="164" fontId="3" fillId="1369" borderId="0" xfId="0" applyNumberFormat="1" applyFont="1" applyFill="1" applyAlignment="1">
      <alignment horizontal="center"/>
    </xf>
    <xf numFmtId="164" fontId="3" fillId="1370" borderId="0" xfId="0" applyNumberFormat="1" applyFont="1" applyFill="1" applyAlignment="1">
      <alignment horizontal="center"/>
    </xf>
    <xf numFmtId="164" fontId="3" fillId="1371" borderId="0" xfId="0" applyNumberFormat="1" applyFont="1" applyFill="1" applyAlignment="1">
      <alignment horizontal="center"/>
    </xf>
    <xf numFmtId="164" fontId="3" fillId="1372" borderId="0" xfId="0" applyNumberFormat="1" applyFont="1" applyFill="1" applyAlignment="1">
      <alignment horizontal="center"/>
    </xf>
    <xf numFmtId="164" fontId="3" fillId="1373" borderId="0" xfId="0" applyNumberFormat="1" applyFont="1" applyFill="1" applyAlignment="1">
      <alignment horizontal="center"/>
    </xf>
    <xf numFmtId="164" fontId="3" fillId="1374" borderId="0" xfId="0" applyNumberFormat="1" applyFont="1" applyFill="1" applyAlignment="1">
      <alignment horizontal="center"/>
    </xf>
    <xf numFmtId="164" fontId="3" fillId="1375" borderId="0" xfId="0" applyNumberFormat="1" applyFont="1" applyFill="1" applyAlignment="1">
      <alignment horizontal="center"/>
    </xf>
    <xf numFmtId="164" fontId="3" fillId="1376" borderId="0" xfId="0" applyNumberFormat="1" applyFont="1" applyFill="1" applyAlignment="1">
      <alignment horizontal="center"/>
    </xf>
    <xf numFmtId="164" fontId="3" fillId="1377" borderId="0" xfId="0" applyNumberFormat="1" applyFont="1" applyFill="1" applyAlignment="1">
      <alignment horizontal="center"/>
    </xf>
    <xf numFmtId="164" fontId="3" fillId="1378" borderId="0" xfId="0" applyNumberFormat="1" applyFont="1" applyFill="1" applyAlignment="1">
      <alignment horizontal="center"/>
    </xf>
    <xf numFmtId="164" fontId="3" fillId="1379" borderId="0" xfId="0" applyNumberFormat="1" applyFont="1" applyFill="1" applyAlignment="1">
      <alignment horizontal="center"/>
    </xf>
    <xf numFmtId="164" fontId="3" fillId="1380" borderId="0" xfId="0" applyNumberFormat="1" applyFont="1" applyFill="1" applyAlignment="1">
      <alignment horizontal="center"/>
    </xf>
    <xf numFmtId="164" fontId="3" fillId="1381" borderId="0" xfId="0" applyNumberFormat="1" applyFont="1" applyFill="1" applyAlignment="1">
      <alignment horizontal="center"/>
    </xf>
    <xf numFmtId="164" fontId="3" fillId="1382" borderId="0" xfId="0" applyNumberFormat="1" applyFont="1" applyFill="1" applyAlignment="1">
      <alignment horizontal="center"/>
    </xf>
    <xf numFmtId="164" fontId="3" fillId="1383" borderId="0" xfId="0" applyNumberFormat="1" applyFont="1" applyFill="1" applyAlignment="1">
      <alignment horizontal="center"/>
    </xf>
    <xf numFmtId="164" fontId="3" fillId="1384" borderId="0" xfId="0" applyNumberFormat="1" applyFont="1" applyFill="1" applyAlignment="1">
      <alignment horizontal="center"/>
    </xf>
    <xf numFmtId="164" fontId="3" fillId="1385" borderId="0" xfId="0" applyNumberFormat="1" applyFont="1" applyFill="1" applyAlignment="1">
      <alignment horizontal="center"/>
    </xf>
    <xf numFmtId="164" fontId="3" fillId="1386" borderId="0" xfId="0" applyNumberFormat="1" applyFont="1" applyFill="1" applyAlignment="1">
      <alignment horizontal="center"/>
    </xf>
    <xf numFmtId="164" fontId="3" fillId="1387" borderId="0" xfId="0" applyNumberFormat="1" applyFont="1" applyFill="1" applyAlignment="1">
      <alignment horizontal="center"/>
    </xf>
    <xf numFmtId="164" fontId="3" fillId="1388" borderId="0" xfId="0" applyNumberFormat="1" applyFont="1" applyFill="1" applyAlignment="1">
      <alignment horizontal="center"/>
    </xf>
    <xf numFmtId="164" fontId="3" fillId="1389" borderId="0" xfId="0" applyNumberFormat="1" applyFont="1" applyFill="1" applyAlignment="1">
      <alignment horizontal="center"/>
    </xf>
    <xf numFmtId="164" fontId="3" fillId="1390" borderId="0" xfId="0" applyNumberFormat="1" applyFont="1" applyFill="1" applyAlignment="1">
      <alignment horizontal="center"/>
    </xf>
    <xf numFmtId="164" fontId="3" fillId="1391" borderId="0" xfId="0" applyNumberFormat="1" applyFont="1" applyFill="1" applyAlignment="1">
      <alignment horizontal="center"/>
    </xf>
    <xf numFmtId="164" fontId="3" fillId="1392" borderId="0" xfId="0" applyNumberFormat="1" applyFont="1" applyFill="1" applyAlignment="1">
      <alignment horizontal="center"/>
    </xf>
    <xf numFmtId="164" fontId="3" fillId="1393" borderId="0" xfId="0" applyNumberFormat="1" applyFont="1" applyFill="1" applyAlignment="1">
      <alignment horizontal="center"/>
    </xf>
    <xf numFmtId="164" fontId="3" fillId="1394" borderId="0" xfId="0" applyNumberFormat="1" applyFont="1" applyFill="1" applyAlignment="1">
      <alignment horizontal="center"/>
    </xf>
    <xf numFmtId="164" fontId="3" fillId="1395" borderId="0" xfId="0" applyNumberFormat="1" applyFont="1" applyFill="1" applyAlignment="1">
      <alignment horizontal="center"/>
    </xf>
    <xf numFmtId="164" fontId="3" fillId="185" borderId="0" xfId="0" applyNumberFormat="1" applyFont="1" applyFill="1" applyAlignment="1">
      <alignment horizontal="center"/>
    </xf>
    <xf numFmtId="164" fontId="3" fillId="652" borderId="0" xfId="0" applyNumberFormat="1" applyFont="1" applyFill="1" applyAlignment="1">
      <alignment horizontal="center"/>
    </xf>
    <xf numFmtId="164" fontId="3" fillId="650" borderId="0" xfId="0" applyNumberFormat="1" applyFont="1" applyFill="1" applyAlignment="1">
      <alignment horizontal="center"/>
    </xf>
    <xf numFmtId="164" fontId="3" fillId="651" borderId="0" xfId="0" applyNumberFormat="1" applyFont="1" applyFill="1" applyAlignment="1">
      <alignment horizontal="center"/>
    </xf>
    <xf numFmtId="164" fontId="3" fillId="567" borderId="0" xfId="0" applyNumberFormat="1" applyFont="1" applyFill="1" applyAlignment="1">
      <alignment horizontal="center"/>
    </xf>
    <xf numFmtId="164" fontId="3" fillId="568" borderId="0" xfId="0" applyNumberFormat="1" applyFont="1" applyFill="1" applyAlignment="1">
      <alignment horizontal="center"/>
    </xf>
    <xf numFmtId="164" fontId="3" fillId="1396" borderId="0" xfId="0" applyNumberFormat="1" applyFont="1" applyFill="1" applyAlignment="1">
      <alignment horizontal="center"/>
    </xf>
    <xf numFmtId="164" fontId="3" fillId="653" borderId="0" xfId="0" applyNumberFormat="1" applyFont="1" applyFill="1" applyAlignment="1">
      <alignment horizontal="center"/>
    </xf>
    <xf numFmtId="164" fontId="3" fillId="654" borderId="0" xfId="0" applyNumberFormat="1" applyFont="1" applyFill="1" applyAlignment="1">
      <alignment horizontal="center"/>
    </xf>
    <xf numFmtId="164" fontId="3" fillId="175" borderId="0" xfId="0" applyNumberFormat="1" applyFont="1" applyFill="1" applyAlignment="1">
      <alignment horizontal="center"/>
    </xf>
    <xf numFmtId="164" fontId="3" fillId="572" borderId="0" xfId="0" applyNumberFormat="1" applyFont="1" applyFill="1" applyAlignment="1">
      <alignment horizontal="center"/>
    </xf>
    <xf numFmtId="164" fontId="3" fillId="573" borderId="0" xfId="0" applyNumberFormat="1" applyFont="1" applyFill="1" applyAlignment="1">
      <alignment horizontal="center"/>
    </xf>
    <xf numFmtId="164" fontId="3" fillId="592" borderId="0" xfId="0" applyNumberFormat="1" applyFont="1" applyFill="1" applyAlignment="1">
      <alignment horizontal="center"/>
    </xf>
    <xf numFmtId="164" fontId="3" fillId="593" borderId="0" xfId="0" applyNumberFormat="1" applyFont="1" applyFill="1" applyAlignment="1">
      <alignment horizontal="center"/>
    </xf>
    <xf numFmtId="164" fontId="3" fillId="635" borderId="0" xfId="0" applyNumberFormat="1" applyFont="1" applyFill="1" applyAlignment="1">
      <alignment horizontal="center"/>
    </xf>
    <xf numFmtId="164" fontId="3" fillId="1397" borderId="0" xfId="0" applyNumberFormat="1" applyFont="1" applyFill="1" applyAlignment="1">
      <alignment horizontal="center"/>
    </xf>
    <xf numFmtId="164" fontId="3" fillId="1398" borderId="0" xfId="0" applyNumberFormat="1" applyFont="1" applyFill="1" applyAlignment="1">
      <alignment horizontal="center"/>
    </xf>
    <xf numFmtId="164" fontId="3" fillId="1399" borderId="0" xfId="0" applyNumberFormat="1" applyFont="1" applyFill="1" applyAlignment="1">
      <alignment horizontal="center"/>
    </xf>
    <xf numFmtId="164" fontId="3" fillId="1400" borderId="0" xfId="0" applyNumberFormat="1" applyFont="1" applyFill="1" applyAlignment="1">
      <alignment horizontal="center"/>
    </xf>
    <xf numFmtId="164" fontId="3" fillId="1401" borderId="0" xfId="0" applyNumberFormat="1" applyFont="1" applyFill="1" applyAlignment="1">
      <alignment horizontal="center"/>
    </xf>
    <xf numFmtId="164" fontId="3" fillId="1402" borderId="0" xfId="0" applyNumberFormat="1" applyFont="1" applyFill="1" applyAlignment="1">
      <alignment horizontal="center"/>
    </xf>
    <xf numFmtId="164" fontId="3" fillId="1403" borderId="0" xfId="0" applyNumberFormat="1" applyFont="1" applyFill="1" applyAlignment="1">
      <alignment horizontal="center"/>
    </xf>
    <xf numFmtId="164" fontId="3" fillId="1404" borderId="0" xfId="0" applyNumberFormat="1" applyFont="1" applyFill="1" applyAlignment="1">
      <alignment horizontal="center"/>
    </xf>
    <xf numFmtId="164" fontId="3" fillId="1405" borderId="0" xfId="0" applyNumberFormat="1" applyFont="1" applyFill="1" applyAlignment="1">
      <alignment horizontal="center"/>
    </xf>
    <xf numFmtId="164" fontId="3" fillId="1406" borderId="0" xfId="0" applyNumberFormat="1" applyFont="1" applyFill="1" applyAlignment="1">
      <alignment horizontal="center"/>
    </xf>
    <xf numFmtId="164" fontId="3" fillId="376" borderId="0" xfId="0" applyNumberFormat="1" applyFont="1" applyFill="1" applyAlignment="1">
      <alignment horizontal="center"/>
    </xf>
    <xf numFmtId="164" fontId="3" fillId="377" borderId="0" xfId="0" applyNumberFormat="1" applyFont="1" applyFill="1" applyAlignment="1">
      <alignment horizontal="center"/>
    </xf>
    <xf numFmtId="164" fontId="3" fillId="1407" borderId="0" xfId="0" applyNumberFormat="1" applyFont="1" applyFill="1" applyAlignment="1">
      <alignment horizontal="center"/>
    </xf>
    <xf numFmtId="164" fontId="3" fillId="1408" borderId="0" xfId="0" applyNumberFormat="1" applyFont="1" applyFill="1" applyAlignment="1">
      <alignment horizontal="center"/>
    </xf>
    <xf numFmtId="164" fontId="3" fillId="1409" borderId="0" xfId="0" applyNumberFormat="1" applyFont="1" applyFill="1" applyAlignment="1">
      <alignment horizontal="center"/>
    </xf>
    <xf numFmtId="164" fontId="3" fillId="663" borderId="0" xfId="0" applyNumberFormat="1" applyFont="1" applyFill="1" applyAlignment="1">
      <alignment horizontal="center"/>
    </xf>
    <xf numFmtId="164" fontId="3" fillId="662" borderId="0" xfId="0" applyNumberFormat="1" applyFont="1" applyFill="1" applyAlignment="1">
      <alignment horizontal="center"/>
    </xf>
    <xf numFmtId="164" fontId="3" fillId="28" borderId="0" xfId="0" applyNumberFormat="1" applyFont="1" applyFill="1" applyAlignment="1">
      <alignment horizontal="center"/>
    </xf>
    <xf numFmtId="164" fontId="3" fillId="661" borderId="0" xfId="0" applyNumberFormat="1" applyFont="1" applyFill="1" applyAlignment="1">
      <alignment horizontal="center"/>
    </xf>
    <xf numFmtId="164" fontId="3" fillId="660" borderId="0" xfId="0" applyNumberFormat="1" applyFont="1" applyFill="1" applyAlignment="1">
      <alignment horizontal="center"/>
    </xf>
    <xf numFmtId="164" fontId="3" fillId="640" borderId="0" xfId="0" applyNumberFormat="1" applyFont="1" applyFill="1" applyAlignment="1">
      <alignment horizontal="center"/>
    </xf>
    <xf numFmtId="164" fontId="3" fillId="664" borderId="0" xfId="0" applyNumberFormat="1" applyFont="1" applyFill="1" applyAlignment="1">
      <alignment horizontal="center"/>
    </xf>
    <xf numFmtId="164" fontId="3" fillId="146" borderId="0" xfId="0" applyNumberFormat="1" applyFont="1" applyFill="1" applyAlignment="1">
      <alignment horizontal="center"/>
    </xf>
    <xf numFmtId="164" fontId="3" fillId="167" borderId="0" xfId="0" applyNumberFormat="1" applyFont="1" applyFill="1" applyAlignment="1">
      <alignment horizontal="center"/>
    </xf>
    <xf numFmtId="164" fontId="3" fillId="673" borderId="0" xfId="0" applyNumberFormat="1" applyFont="1" applyFill="1" applyAlignment="1">
      <alignment horizontal="center"/>
    </xf>
    <xf numFmtId="164" fontId="3" fillId="1410" borderId="0" xfId="0" applyNumberFormat="1" applyFont="1" applyFill="1" applyAlignment="1">
      <alignment horizontal="center"/>
    </xf>
    <xf numFmtId="164" fontId="3" fillId="1411" borderId="0" xfId="0" applyNumberFormat="1" applyFont="1" applyFill="1" applyAlignment="1">
      <alignment horizontal="center"/>
    </xf>
    <xf numFmtId="164" fontId="3" fillId="1412" borderId="0" xfId="0" applyNumberFormat="1" applyFont="1" applyFill="1" applyAlignment="1">
      <alignment horizontal="center"/>
    </xf>
    <xf numFmtId="164" fontId="3" fillId="1413" borderId="0" xfId="0" applyNumberFormat="1" applyFont="1" applyFill="1" applyAlignment="1">
      <alignment horizontal="center"/>
    </xf>
    <xf numFmtId="164" fontId="3" fillId="1414" borderId="0" xfId="0" applyNumberFormat="1" applyFont="1" applyFill="1" applyAlignment="1">
      <alignment horizontal="center"/>
    </xf>
    <xf numFmtId="164" fontId="3" fillId="1415" borderId="0" xfId="0" applyNumberFormat="1" applyFont="1" applyFill="1" applyAlignment="1">
      <alignment horizontal="center"/>
    </xf>
    <xf numFmtId="164" fontId="3" fillId="1416" borderId="0" xfId="0" applyNumberFormat="1" applyFont="1" applyFill="1" applyAlignment="1">
      <alignment horizontal="center"/>
    </xf>
    <xf numFmtId="164" fontId="3" fillId="1417" borderId="0" xfId="0" applyNumberFormat="1" applyFont="1" applyFill="1" applyAlignment="1">
      <alignment horizontal="center"/>
    </xf>
    <xf numFmtId="164" fontId="3" fillId="1418" borderId="0" xfId="0" applyNumberFormat="1" applyFont="1" applyFill="1" applyAlignment="1">
      <alignment horizontal="center"/>
    </xf>
    <xf numFmtId="164" fontId="3" fillId="1419" borderId="0" xfId="0" applyNumberFormat="1" applyFont="1" applyFill="1" applyAlignment="1">
      <alignment horizontal="center"/>
    </xf>
    <xf numFmtId="164" fontId="3" fillId="1420" borderId="0" xfId="0" applyNumberFormat="1" applyFont="1" applyFill="1" applyAlignment="1">
      <alignment horizontal="center"/>
    </xf>
    <xf numFmtId="164" fontId="3" fillId="63" borderId="0" xfId="0" applyNumberFormat="1" applyFont="1" applyFill="1" applyAlignment="1">
      <alignment horizontal="center"/>
    </xf>
    <xf numFmtId="164" fontId="3" fillId="1421" borderId="0" xfId="0" applyNumberFormat="1" applyFont="1" applyFill="1" applyAlignment="1">
      <alignment horizontal="center"/>
    </xf>
    <xf numFmtId="164" fontId="3" fillId="1422" borderId="0" xfId="0" applyNumberFormat="1" applyFont="1" applyFill="1" applyAlignment="1">
      <alignment horizontal="center"/>
    </xf>
    <xf numFmtId="164" fontId="3" fillId="1423" borderId="0" xfId="0" applyNumberFormat="1" applyFont="1" applyFill="1" applyAlignment="1">
      <alignment horizontal="center"/>
    </xf>
    <xf numFmtId="164" fontId="3" fillId="1424" borderId="0" xfId="0" applyNumberFormat="1" applyFont="1" applyFill="1" applyAlignment="1">
      <alignment horizontal="center"/>
    </xf>
    <xf numFmtId="164" fontId="3" fillId="190" borderId="0" xfId="0" applyNumberFormat="1" applyFont="1" applyFill="1" applyAlignment="1">
      <alignment horizontal="center"/>
    </xf>
    <xf numFmtId="164" fontId="3" fillId="1425" borderId="0" xfId="0" applyNumberFormat="1" applyFont="1" applyFill="1" applyAlignment="1">
      <alignment horizontal="center"/>
    </xf>
    <xf numFmtId="164" fontId="3" fillId="1426" borderId="0" xfId="0" applyNumberFormat="1" applyFont="1" applyFill="1" applyAlignment="1">
      <alignment horizontal="center"/>
    </xf>
    <xf numFmtId="164" fontId="3" fillId="1427" borderId="0" xfId="0" applyNumberFormat="1" applyFont="1" applyFill="1" applyAlignment="1">
      <alignment horizontal="center"/>
    </xf>
    <xf numFmtId="164" fontId="3" fillId="1428" borderId="0" xfId="0" applyNumberFormat="1" applyFont="1" applyFill="1" applyAlignment="1">
      <alignment horizontal="center"/>
    </xf>
    <xf numFmtId="164" fontId="3" fillId="1429" borderId="0" xfId="0" applyNumberFormat="1" applyFont="1" applyFill="1" applyAlignment="1">
      <alignment horizontal="center"/>
    </xf>
    <xf numFmtId="164" fontId="3" fillId="1430" borderId="0" xfId="0" applyNumberFormat="1" applyFont="1" applyFill="1" applyAlignment="1">
      <alignment horizontal="center"/>
    </xf>
    <xf numFmtId="164" fontId="3" fillId="1431" borderId="0" xfId="0" applyNumberFormat="1" applyFont="1" applyFill="1" applyAlignment="1">
      <alignment horizontal="center"/>
    </xf>
    <xf numFmtId="164" fontId="3" fillId="1432" borderId="0" xfId="0" applyNumberFormat="1" applyFont="1" applyFill="1" applyAlignment="1">
      <alignment horizontal="center"/>
    </xf>
    <xf numFmtId="164" fontId="3" fillId="1433" borderId="0" xfId="0" applyNumberFormat="1" applyFont="1" applyFill="1" applyAlignment="1">
      <alignment horizontal="center"/>
    </xf>
    <xf numFmtId="164" fontId="3" fillId="1434" borderId="0" xfId="0" applyNumberFormat="1" applyFont="1" applyFill="1" applyAlignment="1">
      <alignment horizontal="center"/>
    </xf>
    <xf numFmtId="164" fontId="3" fillId="1435" borderId="0" xfId="0" applyNumberFormat="1" applyFont="1" applyFill="1" applyAlignment="1">
      <alignment horizontal="center"/>
    </xf>
    <xf numFmtId="164" fontId="3" fillId="1436" borderId="0" xfId="0" applyNumberFormat="1" applyFont="1" applyFill="1" applyAlignment="1">
      <alignment horizontal="center"/>
    </xf>
    <xf numFmtId="164" fontId="3" fillId="1437" borderId="0" xfId="0" applyNumberFormat="1" applyFont="1" applyFill="1" applyAlignment="1">
      <alignment horizontal="center"/>
    </xf>
    <xf numFmtId="164" fontId="3" fillId="1438" borderId="0" xfId="0" applyNumberFormat="1" applyFont="1" applyFill="1" applyAlignment="1">
      <alignment horizontal="center"/>
    </xf>
    <xf numFmtId="164" fontId="3" fillId="1439" borderId="0" xfId="0" applyNumberFormat="1" applyFont="1" applyFill="1" applyAlignment="1">
      <alignment horizontal="center"/>
    </xf>
    <xf numFmtId="164" fontId="3" fillId="1440" borderId="0" xfId="0" applyNumberFormat="1" applyFont="1" applyFill="1" applyAlignment="1">
      <alignment horizontal="center"/>
    </xf>
    <xf numFmtId="164" fontId="3" fillId="1441" borderId="0" xfId="0" applyNumberFormat="1" applyFont="1" applyFill="1" applyAlignment="1">
      <alignment horizontal="center"/>
    </xf>
    <xf numFmtId="164" fontId="3" fillId="1442" borderId="0" xfId="0" applyNumberFormat="1" applyFont="1" applyFill="1" applyAlignment="1">
      <alignment horizontal="center"/>
    </xf>
    <xf numFmtId="164" fontId="3" fillId="1443" borderId="0" xfId="0" applyNumberFormat="1" applyFont="1" applyFill="1" applyAlignment="1">
      <alignment horizontal="center"/>
    </xf>
    <xf numFmtId="164" fontId="3" fillId="1444" borderId="0" xfId="0" applyNumberFormat="1" applyFont="1" applyFill="1" applyAlignment="1">
      <alignment horizontal="center"/>
    </xf>
    <xf numFmtId="164" fontId="3" fillId="1445" borderId="0" xfId="0" applyNumberFormat="1" applyFont="1" applyFill="1" applyAlignment="1">
      <alignment horizontal="center"/>
    </xf>
    <xf numFmtId="164" fontId="3" fillId="1446" borderId="0" xfId="0" applyNumberFormat="1" applyFont="1" applyFill="1" applyAlignment="1">
      <alignment horizontal="center"/>
    </xf>
    <xf numFmtId="164" fontId="3" fillId="1447" borderId="0" xfId="0" applyNumberFormat="1" applyFont="1" applyFill="1" applyAlignment="1">
      <alignment horizontal="center"/>
    </xf>
    <xf numFmtId="164" fontId="3" fillId="1448" borderId="0" xfId="0" applyNumberFormat="1" applyFont="1" applyFill="1" applyAlignment="1">
      <alignment horizontal="center"/>
    </xf>
    <xf numFmtId="164" fontId="3" fillId="1449" borderId="0" xfId="0" applyNumberFormat="1" applyFont="1" applyFill="1" applyAlignment="1">
      <alignment horizontal="center"/>
    </xf>
    <xf numFmtId="164" fontId="3" fillId="1450" borderId="0" xfId="0" applyNumberFormat="1" applyFont="1" applyFill="1" applyAlignment="1">
      <alignment horizontal="center"/>
    </xf>
    <xf numFmtId="164" fontId="3" fillId="1451" borderId="0" xfId="0" applyNumberFormat="1" applyFont="1" applyFill="1" applyAlignment="1">
      <alignment horizontal="center"/>
    </xf>
    <xf numFmtId="164" fontId="3" fillId="1452" borderId="0" xfId="0" applyNumberFormat="1" applyFont="1" applyFill="1" applyAlignment="1">
      <alignment horizontal="center"/>
    </xf>
    <xf numFmtId="164" fontId="3" fillId="1453" borderId="0" xfId="0" applyNumberFormat="1" applyFont="1" applyFill="1" applyAlignment="1">
      <alignment horizontal="center"/>
    </xf>
    <xf numFmtId="164" fontId="3" fillId="1454" borderId="0" xfId="0" applyNumberFormat="1" applyFont="1" applyFill="1" applyAlignment="1">
      <alignment horizontal="center"/>
    </xf>
    <xf numFmtId="164" fontId="3" fillId="1455" borderId="0" xfId="0" applyNumberFormat="1" applyFont="1" applyFill="1" applyAlignment="1">
      <alignment horizontal="center"/>
    </xf>
    <xf numFmtId="164" fontId="3" fillId="1456" borderId="0" xfId="0" applyNumberFormat="1" applyFont="1" applyFill="1" applyAlignment="1">
      <alignment horizontal="center"/>
    </xf>
    <xf numFmtId="164" fontId="3" fillId="1457" borderId="0" xfId="0" applyNumberFormat="1" applyFont="1" applyFill="1" applyAlignment="1">
      <alignment horizontal="center"/>
    </xf>
    <xf numFmtId="164" fontId="3" fillId="1458" borderId="0" xfId="0" applyNumberFormat="1" applyFont="1" applyFill="1" applyAlignment="1">
      <alignment horizontal="center"/>
    </xf>
    <xf numFmtId="164" fontId="3" fillId="1459" borderId="0" xfId="0" applyNumberFormat="1" applyFont="1" applyFill="1" applyAlignment="1">
      <alignment horizontal="center"/>
    </xf>
    <xf numFmtId="164" fontId="3" fillId="1460" borderId="0" xfId="0" applyNumberFormat="1" applyFont="1" applyFill="1" applyAlignment="1">
      <alignment horizontal="center"/>
    </xf>
    <xf numFmtId="164" fontId="3" fillId="1461" borderId="0" xfId="0" applyNumberFormat="1" applyFont="1" applyFill="1" applyAlignment="1">
      <alignment horizontal="center"/>
    </xf>
    <xf numFmtId="164" fontId="3" fillId="1462" borderId="0" xfId="0" applyNumberFormat="1" applyFont="1" applyFill="1" applyAlignment="1">
      <alignment horizontal="center"/>
    </xf>
    <xf numFmtId="164" fontId="3" fillId="1463" borderId="0" xfId="0" applyNumberFormat="1" applyFont="1" applyFill="1" applyAlignment="1">
      <alignment horizontal="center"/>
    </xf>
    <xf numFmtId="164" fontId="3" fillId="1464" borderId="0" xfId="0" applyNumberFormat="1" applyFont="1" applyFill="1" applyAlignment="1">
      <alignment horizontal="center"/>
    </xf>
    <xf numFmtId="164" fontId="3" fillId="1465" borderId="0" xfId="0" applyNumberFormat="1" applyFont="1" applyFill="1" applyAlignment="1">
      <alignment horizontal="center"/>
    </xf>
    <xf numFmtId="164" fontId="3" fillId="1466" borderId="0" xfId="0" applyNumberFormat="1" applyFont="1" applyFill="1" applyAlignment="1">
      <alignment horizontal="center"/>
    </xf>
    <xf numFmtId="164" fontId="3" fillId="1467" borderId="0" xfId="0" applyNumberFormat="1" applyFont="1" applyFill="1" applyAlignment="1">
      <alignment horizontal="center"/>
    </xf>
    <xf numFmtId="164" fontId="3" fillId="1468" borderId="0" xfId="0" applyNumberFormat="1" applyFont="1" applyFill="1" applyAlignment="1">
      <alignment horizontal="center"/>
    </xf>
    <xf numFmtId="164" fontId="3" fillId="1469" borderId="0" xfId="0" applyNumberFormat="1" applyFont="1" applyFill="1" applyAlignment="1">
      <alignment horizontal="center"/>
    </xf>
    <xf numFmtId="164" fontId="3" fillId="1470" borderId="0" xfId="0" applyNumberFormat="1" applyFont="1" applyFill="1" applyAlignment="1">
      <alignment horizontal="center"/>
    </xf>
    <xf numFmtId="164" fontId="3" fillId="1471" borderId="0" xfId="0" applyNumberFormat="1" applyFont="1" applyFill="1" applyAlignment="1">
      <alignment horizontal="center"/>
    </xf>
    <xf numFmtId="164" fontId="3" fillId="1472" borderId="0" xfId="0" applyNumberFormat="1" applyFont="1" applyFill="1" applyAlignment="1">
      <alignment horizontal="center"/>
    </xf>
    <xf numFmtId="164" fontId="3" fillId="1473" borderId="0" xfId="0" applyNumberFormat="1" applyFont="1" applyFill="1" applyAlignment="1">
      <alignment horizontal="center"/>
    </xf>
    <xf numFmtId="164" fontId="3" fillId="1474" borderId="0" xfId="0" applyNumberFormat="1" applyFont="1" applyFill="1" applyAlignment="1">
      <alignment horizontal="center"/>
    </xf>
    <xf numFmtId="164" fontId="3" fillId="1475" borderId="0" xfId="0" applyNumberFormat="1" applyFont="1" applyFill="1" applyAlignment="1">
      <alignment horizontal="center"/>
    </xf>
    <xf numFmtId="164" fontId="3" fillId="1476" borderId="0" xfId="0" applyNumberFormat="1" applyFont="1" applyFill="1" applyAlignment="1">
      <alignment horizontal="center"/>
    </xf>
    <xf numFmtId="164" fontId="3" fillId="1477" borderId="0" xfId="0" applyNumberFormat="1" applyFont="1" applyFill="1" applyAlignment="1">
      <alignment horizontal="center"/>
    </xf>
    <xf numFmtId="164" fontId="3" fillId="1478" borderId="0" xfId="0" applyNumberFormat="1" applyFont="1" applyFill="1" applyAlignment="1">
      <alignment horizontal="center"/>
    </xf>
    <xf numFmtId="164" fontId="3" fillId="1479" borderId="0" xfId="0" applyNumberFormat="1" applyFont="1" applyFill="1" applyAlignment="1">
      <alignment horizontal="center"/>
    </xf>
    <xf numFmtId="164" fontId="3" fillId="1480" borderId="0" xfId="0" applyNumberFormat="1" applyFont="1" applyFill="1" applyAlignment="1">
      <alignment horizontal="center"/>
    </xf>
    <xf numFmtId="164" fontId="3" fillId="1481" borderId="0" xfId="0" applyNumberFormat="1" applyFont="1" applyFill="1" applyAlignment="1">
      <alignment horizontal="center"/>
    </xf>
    <xf numFmtId="164" fontId="3" fillId="1482" borderId="0" xfId="0" applyNumberFormat="1" applyFont="1" applyFill="1" applyAlignment="1">
      <alignment horizontal="center"/>
    </xf>
    <xf numFmtId="164" fontId="3" fillId="1483" borderId="0" xfId="0" applyNumberFormat="1" applyFont="1" applyFill="1" applyAlignment="1">
      <alignment horizontal="center"/>
    </xf>
    <xf numFmtId="164" fontId="3" fillId="1484" borderId="0" xfId="0" applyNumberFormat="1" applyFont="1" applyFill="1" applyAlignment="1">
      <alignment horizontal="center"/>
    </xf>
    <xf numFmtId="164" fontId="3" fillId="1485" borderId="0" xfId="0" applyNumberFormat="1" applyFont="1" applyFill="1" applyAlignment="1">
      <alignment horizontal="center"/>
    </xf>
    <xf numFmtId="164" fontId="3" fillId="1486" borderId="0" xfId="0" applyNumberFormat="1" applyFont="1" applyFill="1" applyAlignment="1">
      <alignment horizontal="center"/>
    </xf>
    <xf numFmtId="164" fontId="3" fillId="1487" borderId="0" xfId="0" applyNumberFormat="1" applyFont="1" applyFill="1" applyAlignment="1">
      <alignment horizontal="center"/>
    </xf>
    <xf numFmtId="164" fontId="3" fillId="1488" borderId="0" xfId="0" applyNumberFormat="1" applyFont="1" applyFill="1" applyAlignment="1">
      <alignment horizontal="center"/>
    </xf>
    <xf numFmtId="164" fontId="3" fillId="1489" borderId="0" xfId="0" applyNumberFormat="1" applyFont="1" applyFill="1" applyAlignment="1">
      <alignment horizontal="center"/>
    </xf>
    <xf numFmtId="164" fontId="3" fillId="1490" borderId="0" xfId="0" applyNumberFormat="1" applyFont="1" applyFill="1" applyAlignment="1">
      <alignment horizontal="center"/>
    </xf>
    <xf numFmtId="164" fontId="3" fillId="1491" borderId="0" xfId="0" applyNumberFormat="1" applyFont="1" applyFill="1" applyAlignment="1">
      <alignment horizontal="center"/>
    </xf>
    <xf numFmtId="164" fontId="3" fillId="1492" borderId="0" xfId="0" applyNumberFormat="1" applyFont="1" applyFill="1" applyAlignment="1">
      <alignment horizontal="center"/>
    </xf>
    <xf numFmtId="164" fontId="3" fillId="1493" borderId="0" xfId="0" applyNumberFormat="1" applyFont="1" applyFill="1" applyAlignment="1">
      <alignment horizontal="center"/>
    </xf>
    <xf numFmtId="164" fontId="3" fillId="1494" borderId="0" xfId="0" applyNumberFormat="1" applyFont="1" applyFill="1" applyAlignment="1">
      <alignment horizontal="center"/>
    </xf>
    <xf numFmtId="164" fontId="3" fillId="1495" borderId="0" xfId="0" applyNumberFormat="1" applyFont="1" applyFill="1" applyAlignment="1">
      <alignment horizontal="center"/>
    </xf>
    <xf numFmtId="164" fontId="3" fillId="1496" borderId="0" xfId="0" applyNumberFormat="1" applyFont="1" applyFill="1" applyAlignment="1">
      <alignment horizontal="center"/>
    </xf>
    <xf numFmtId="164" fontId="3" fillId="1497" borderId="0" xfId="0" applyNumberFormat="1" applyFont="1" applyFill="1" applyAlignment="1">
      <alignment horizontal="center"/>
    </xf>
    <xf numFmtId="164" fontId="3" fillId="1498" borderId="0" xfId="0" applyNumberFormat="1" applyFont="1" applyFill="1" applyAlignment="1">
      <alignment horizontal="center"/>
    </xf>
    <xf numFmtId="164" fontId="3" fillId="1499" borderId="0" xfId="0" applyNumberFormat="1" applyFont="1" applyFill="1" applyAlignment="1">
      <alignment horizontal="center"/>
    </xf>
    <xf numFmtId="164" fontId="3" fillId="1500" borderId="0" xfId="0" applyNumberFormat="1" applyFont="1" applyFill="1" applyAlignment="1">
      <alignment horizontal="center"/>
    </xf>
    <xf numFmtId="164" fontId="3" fillId="1501" borderId="0" xfId="0" applyNumberFormat="1" applyFont="1" applyFill="1" applyAlignment="1">
      <alignment horizontal="center"/>
    </xf>
    <xf numFmtId="164" fontId="3" fillId="1502" borderId="0" xfId="0" applyNumberFormat="1" applyFont="1" applyFill="1" applyAlignment="1">
      <alignment horizontal="center"/>
    </xf>
    <xf numFmtId="164" fontId="3" fillId="1503" borderId="0" xfId="0" applyNumberFormat="1" applyFont="1" applyFill="1" applyAlignment="1">
      <alignment horizontal="center"/>
    </xf>
    <xf numFmtId="164" fontId="3" fillId="1504" borderId="0" xfId="0" applyNumberFormat="1" applyFont="1" applyFill="1" applyAlignment="1">
      <alignment horizontal="center"/>
    </xf>
    <xf numFmtId="164" fontId="3" fillId="1505" borderId="0" xfId="0" applyNumberFormat="1" applyFont="1" applyFill="1" applyAlignment="1">
      <alignment horizontal="center"/>
    </xf>
    <xf numFmtId="164" fontId="3" fillId="1506" borderId="0" xfId="0" applyNumberFormat="1" applyFont="1" applyFill="1" applyAlignment="1">
      <alignment horizontal="center"/>
    </xf>
    <xf numFmtId="164" fontId="3" fillId="1507" borderId="0" xfId="0" applyNumberFormat="1" applyFont="1" applyFill="1" applyAlignment="1">
      <alignment horizontal="center"/>
    </xf>
    <xf numFmtId="164" fontId="3" fillId="1508" borderId="0" xfId="0" applyNumberFormat="1" applyFont="1" applyFill="1" applyAlignment="1">
      <alignment horizontal="center"/>
    </xf>
    <xf numFmtId="164" fontId="3" fillId="1509" borderId="0" xfId="0" applyNumberFormat="1" applyFont="1" applyFill="1" applyAlignment="1">
      <alignment horizontal="center"/>
    </xf>
    <xf numFmtId="164" fontId="3" fillId="1510" borderId="0" xfId="0" applyNumberFormat="1" applyFont="1" applyFill="1" applyAlignment="1">
      <alignment horizontal="center"/>
    </xf>
    <xf numFmtId="164" fontId="3" fillId="1511" borderId="0" xfId="0" applyNumberFormat="1" applyFont="1" applyFill="1" applyAlignment="1">
      <alignment horizontal="center"/>
    </xf>
    <xf numFmtId="164" fontId="3" fillId="1512" borderId="0" xfId="0" applyNumberFormat="1" applyFont="1" applyFill="1" applyAlignment="1">
      <alignment horizontal="center"/>
    </xf>
    <xf numFmtId="164" fontId="3" fillId="1513" borderId="0" xfId="0" applyNumberFormat="1" applyFont="1" applyFill="1" applyAlignment="1">
      <alignment horizontal="center"/>
    </xf>
    <xf numFmtId="164" fontId="3" fillId="1514" borderId="0" xfId="0" applyNumberFormat="1" applyFont="1" applyFill="1" applyAlignment="1">
      <alignment horizontal="center"/>
    </xf>
    <xf numFmtId="164" fontId="3" fillId="1515" borderId="0" xfId="0" applyNumberFormat="1" applyFont="1" applyFill="1" applyAlignment="1">
      <alignment horizontal="center"/>
    </xf>
    <xf numFmtId="164" fontId="3" fillId="1516" borderId="0" xfId="0" applyNumberFormat="1" applyFont="1" applyFill="1" applyAlignment="1">
      <alignment horizontal="center"/>
    </xf>
    <xf numFmtId="164" fontId="3" fillId="1517" borderId="0" xfId="0" applyNumberFormat="1" applyFont="1" applyFill="1" applyAlignment="1">
      <alignment horizontal="center"/>
    </xf>
    <xf numFmtId="164" fontId="3" fillId="1518" borderId="0" xfId="0" applyNumberFormat="1" applyFont="1" applyFill="1" applyAlignment="1">
      <alignment horizontal="center"/>
    </xf>
    <xf numFmtId="164" fontId="3" fillId="1519" borderId="0" xfId="0" applyNumberFormat="1" applyFont="1" applyFill="1" applyAlignment="1">
      <alignment horizontal="center"/>
    </xf>
    <xf numFmtId="164" fontId="3" fillId="1520" borderId="0" xfId="0" applyNumberFormat="1" applyFont="1" applyFill="1" applyAlignment="1">
      <alignment horizontal="center"/>
    </xf>
    <xf numFmtId="164" fontId="3" fillId="1521" borderId="0" xfId="0" applyNumberFormat="1" applyFont="1" applyFill="1" applyAlignment="1">
      <alignment horizontal="center"/>
    </xf>
    <xf numFmtId="164" fontId="3" fillId="1522" borderId="0" xfId="0" applyNumberFormat="1" applyFont="1" applyFill="1" applyAlignment="1">
      <alignment horizontal="center"/>
    </xf>
    <xf numFmtId="164" fontId="3" fillId="1523" borderId="0" xfId="0" applyNumberFormat="1" applyFont="1" applyFill="1" applyAlignment="1">
      <alignment horizontal="center"/>
    </xf>
    <xf numFmtId="164" fontId="3" fillId="1524" borderId="0" xfId="0" applyNumberFormat="1" applyFont="1" applyFill="1" applyAlignment="1">
      <alignment horizontal="center"/>
    </xf>
    <xf numFmtId="164" fontId="3" fillId="1525" borderId="0" xfId="0" applyNumberFormat="1" applyFont="1" applyFill="1" applyAlignment="1">
      <alignment horizontal="center"/>
    </xf>
    <xf numFmtId="164" fontId="3" fillId="1526" borderId="0" xfId="0" applyNumberFormat="1" applyFont="1" applyFill="1" applyAlignment="1">
      <alignment horizontal="center"/>
    </xf>
    <xf numFmtId="164" fontId="3" fillId="1527" borderId="0" xfId="0" applyNumberFormat="1" applyFont="1" applyFill="1" applyAlignment="1">
      <alignment horizontal="center"/>
    </xf>
    <xf numFmtId="164" fontId="3" fillId="1528" borderId="0" xfId="0" applyNumberFormat="1" applyFont="1" applyFill="1" applyAlignment="1">
      <alignment horizontal="center"/>
    </xf>
    <xf numFmtId="164" fontId="3" fillId="1529" borderId="0" xfId="0" applyNumberFormat="1" applyFont="1" applyFill="1" applyAlignment="1">
      <alignment horizontal="center"/>
    </xf>
    <xf numFmtId="164" fontId="3" fillId="1530" borderId="0" xfId="0" applyNumberFormat="1" applyFont="1" applyFill="1" applyAlignment="1">
      <alignment horizontal="center"/>
    </xf>
    <xf numFmtId="164" fontId="3" fillId="1531" borderId="0" xfId="0" applyNumberFormat="1" applyFont="1" applyFill="1" applyAlignment="1">
      <alignment horizontal="center"/>
    </xf>
    <xf numFmtId="164" fontId="3" fillId="1532" borderId="0" xfId="0" applyNumberFormat="1" applyFont="1" applyFill="1" applyAlignment="1">
      <alignment horizontal="center"/>
    </xf>
    <xf numFmtId="164" fontId="3" fillId="1533" borderId="0" xfId="0" applyNumberFormat="1" applyFont="1" applyFill="1" applyAlignment="1">
      <alignment horizontal="center"/>
    </xf>
    <xf numFmtId="164" fontId="3" fillId="1534" borderId="0" xfId="0" applyNumberFormat="1" applyFont="1" applyFill="1" applyAlignment="1">
      <alignment horizontal="center"/>
    </xf>
    <xf numFmtId="164" fontId="3" fillId="1535" borderId="0" xfId="0" applyNumberFormat="1" applyFont="1" applyFill="1" applyAlignment="1">
      <alignment horizontal="center"/>
    </xf>
    <xf numFmtId="164" fontId="3" fillId="1536" borderId="0" xfId="0" applyNumberFormat="1" applyFont="1" applyFill="1" applyAlignment="1">
      <alignment horizontal="center"/>
    </xf>
    <xf numFmtId="164" fontId="3" fillId="1537" borderId="0" xfId="0" applyNumberFormat="1" applyFont="1" applyFill="1" applyAlignment="1">
      <alignment horizontal="center"/>
    </xf>
    <xf numFmtId="164" fontId="3" fillId="1538" borderId="0" xfId="0" applyNumberFormat="1" applyFont="1" applyFill="1" applyAlignment="1">
      <alignment horizontal="center"/>
    </xf>
    <xf numFmtId="164" fontId="3" fillId="1539" borderId="0" xfId="0" applyNumberFormat="1" applyFont="1" applyFill="1" applyAlignment="1">
      <alignment horizontal="center"/>
    </xf>
    <xf numFmtId="164" fontId="3" fillId="1540" borderId="0" xfId="0" applyNumberFormat="1" applyFont="1" applyFill="1" applyAlignment="1">
      <alignment horizontal="center"/>
    </xf>
    <xf numFmtId="164" fontId="3" fillId="1541" borderId="0" xfId="0" applyNumberFormat="1" applyFont="1" applyFill="1" applyAlignment="1">
      <alignment horizontal="center"/>
    </xf>
    <xf numFmtId="164" fontId="3" fillId="1542" borderId="0" xfId="0" applyNumberFormat="1" applyFont="1" applyFill="1" applyAlignment="1">
      <alignment horizontal="center"/>
    </xf>
    <xf numFmtId="164" fontId="3" fillId="1543" borderId="0" xfId="0" applyNumberFormat="1" applyFont="1" applyFill="1" applyAlignment="1">
      <alignment horizontal="center"/>
    </xf>
    <xf numFmtId="164" fontId="3" fillId="1544" borderId="0" xfId="0" applyNumberFormat="1" applyFont="1" applyFill="1" applyAlignment="1">
      <alignment horizontal="center"/>
    </xf>
    <xf numFmtId="164" fontId="3" fillId="1545" borderId="0" xfId="0" applyNumberFormat="1" applyFont="1" applyFill="1" applyAlignment="1">
      <alignment horizontal="center"/>
    </xf>
    <xf numFmtId="164" fontId="3" fillId="1546" borderId="0" xfId="0" applyNumberFormat="1" applyFont="1" applyFill="1" applyAlignment="1">
      <alignment horizontal="center"/>
    </xf>
    <xf numFmtId="164" fontId="3" fillId="1547" borderId="0" xfId="0" applyNumberFormat="1" applyFont="1" applyFill="1" applyAlignment="1">
      <alignment horizontal="center"/>
    </xf>
    <xf numFmtId="164" fontId="3" fillId="1548" borderId="0" xfId="0" applyNumberFormat="1" applyFont="1" applyFill="1" applyAlignment="1">
      <alignment horizontal="center"/>
    </xf>
    <xf numFmtId="164" fontId="3" fillId="1549" borderId="0" xfId="0" applyNumberFormat="1" applyFont="1" applyFill="1" applyAlignment="1">
      <alignment horizontal="center"/>
    </xf>
    <xf numFmtId="164" fontId="3" fillId="1550" borderId="0" xfId="0" applyNumberFormat="1" applyFont="1" applyFill="1" applyAlignment="1">
      <alignment horizontal="center"/>
    </xf>
    <xf numFmtId="164" fontId="3" fillId="1551" borderId="0" xfId="0" applyNumberFormat="1" applyFont="1" applyFill="1" applyAlignment="1">
      <alignment horizontal="center"/>
    </xf>
    <xf numFmtId="164" fontId="3" fillId="1552" borderId="0" xfId="0" applyNumberFormat="1" applyFont="1" applyFill="1" applyAlignment="1">
      <alignment horizontal="center"/>
    </xf>
    <xf numFmtId="164" fontId="3" fillId="1553" borderId="0" xfId="0" applyNumberFormat="1" applyFont="1" applyFill="1" applyAlignment="1">
      <alignment horizontal="center"/>
    </xf>
    <xf numFmtId="164" fontId="3" fillId="1554" borderId="0" xfId="0" applyNumberFormat="1" applyFont="1" applyFill="1" applyAlignment="1">
      <alignment horizontal="center"/>
    </xf>
    <xf numFmtId="164" fontId="3" fillId="1555" borderId="0" xfId="0" applyNumberFormat="1" applyFont="1" applyFill="1" applyAlignment="1">
      <alignment horizontal="center"/>
    </xf>
    <xf numFmtId="164" fontId="3" fillId="1556" borderId="0" xfId="0" applyNumberFormat="1" applyFont="1" applyFill="1" applyAlignment="1">
      <alignment horizontal="center"/>
    </xf>
    <xf numFmtId="164" fontId="3" fillId="1557" borderId="0" xfId="0" applyNumberFormat="1" applyFont="1" applyFill="1" applyAlignment="1">
      <alignment horizontal="center"/>
    </xf>
    <xf numFmtId="164" fontId="3" fillId="1558" borderId="0" xfId="0" applyNumberFormat="1" applyFont="1" applyFill="1" applyAlignment="1">
      <alignment horizontal="center"/>
    </xf>
    <xf numFmtId="164" fontId="3" fillId="1559" borderId="0" xfId="0" applyNumberFormat="1" applyFont="1" applyFill="1" applyAlignment="1">
      <alignment horizontal="center"/>
    </xf>
    <xf numFmtId="164" fontId="3" fillId="1560" borderId="0" xfId="0" applyNumberFormat="1" applyFont="1" applyFill="1" applyAlignment="1">
      <alignment horizontal="center"/>
    </xf>
    <xf numFmtId="164" fontId="3" fillId="1561" borderId="0" xfId="0" applyNumberFormat="1" applyFont="1" applyFill="1" applyAlignment="1">
      <alignment horizontal="center"/>
    </xf>
    <xf numFmtId="164" fontId="3" fillId="1562" borderId="0" xfId="0" applyNumberFormat="1" applyFont="1" applyFill="1" applyAlignment="1">
      <alignment horizontal="center"/>
    </xf>
    <xf numFmtId="164" fontId="3" fillId="1563" borderId="0" xfId="0" applyNumberFormat="1" applyFont="1" applyFill="1" applyAlignment="1">
      <alignment horizontal="center"/>
    </xf>
    <xf numFmtId="164" fontId="3" fillId="1564" borderId="0" xfId="0" applyNumberFormat="1" applyFont="1" applyFill="1" applyAlignment="1">
      <alignment horizontal="center"/>
    </xf>
    <xf numFmtId="164" fontId="3" fillId="1565" borderId="0" xfId="0" applyNumberFormat="1" applyFont="1" applyFill="1" applyAlignment="1">
      <alignment horizontal="center"/>
    </xf>
    <xf numFmtId="164" fontId="3" fillId="1566" borderId="0" xfId="0" applyNumberFormat="1" applyFont="1" applyFill="1" applyAlignment="1">
      <alignment horizontal="center"/>
    </xf>
    <xf numFmtId="164" fontId="3" fillId="1567" borderId="0" xfId="0" applyNumberFormat="1" applyFont="1" applyFill="1" applyAlignment="1">
      <alignment horizontal="center"/>
    </xf>
    <xf numFmtId="164" fontId="3" fillId="1568" borderId="0" xfId="0" applyNumberFormat="1" applyFont="1" applyFill="1" applyAlignment="1">
      <alignment horizontal="center"/>
    </xf>
    <xf numFmtId="164" fontId="3" fillId="1569" borderId="0" xfId="0" applyNumberFormat="1" applyFont="1" applyFill="1" applyAlignment="1">
      <alignment horizontal="center"/>
    </xf>
    <xf numFmtId="164" fontId="3" fillId="1570" borderId="0" xfId="0" applyNumberFormat="1" applyFont="1" applyFill="1" applyAlignment="1">
      <alignment horizontal="center"/>
    </xf>
    <xf numFmtId="164" fontId="3" fillId="1571" borderId="0" xfId="0" applyNumberFormat="1" applyFont="1" applyFill="1" applyAlignment="1">
      <alignment horizontal="center"/>
    </xf>
    <xf numFmtId="164" fontId="3" fillId="1572" borderId="0" xfId="0" applyNumberFormat="1" applyFont="1" applyFill="1" applyAlignment="1">
      <alignment horizontal="center"/>
    </xf>
    <xf numFmtId="164" fontId="3" fillId="1573" borderId="0" xfId="0" applyNumberFormat="1" applyFont="1" applyFill="1" applyAlignment="1">
      <alignment horizontal="center"/>
    </xf>
    <xf numFmtId="164" fontId="3" fillId="1574" borderId="0" xfId="0" applyNumberFormat="1" applyFont="1" applyFill="1" applyAlignment="1">
      <alignment horizontal="center"/>
    </xf>
    <xf numFmtId="164" fontId="3" fillId="1575" borderId="0" xfId="0" applyNumberFormat="1" applyFont="1" applyFill="1" applyAlignment="1">
      <alignment horizontal="center"/>
    </xf>
    <xf numFmtId="164" fontId="3" fillId="1576" borderId="0" xfId="0" applyNumberFormat="1" applyFont="1" applyFill="1" applyAlignment="1">
      <alignment horizontal="center"/>
    </xf>
    <xf numFmtId="164" fontId="3" fillId="1577" borderId="0" xfId="0" applyNumberFormat="1" applyFont="1" applyFill="1" applyAlignment="1">
      <alignment horizontal="center"/>
    </xf>
    <xf numFmtId="164" fontId="3" fillId="1578" borderId="0" xfId="0" applyNumberFormat="1" applyFont="1" applyFill="1" applyAlignment="1">
      <alignment horizontal="center"/>
    </xf>
    <xf numFmtId="164" fontId="3" fillId="1579" borderId="0" xfId="0" applyNumberFormat="1" applyFont="1" applyFill="1" applyAlignment="1">
      <alignment horizontal="center"/>
    </xf>
    <xf numFmtId="164" fontId="3" fillId="1580" borderId="0" xfId="0" applyNumberFormat="1" applyFont="1" applyFill="1" applyAlignment="1">
      <alignment horizontal="center"/>
    </xf>
    <xf numFmtId="164" fontId="3" fillId="1581" borderId="0" xfId="0" applyNumberFormat="1" applyFont="1" applyFill="1" applyAlignment="1">
      <alignment horizontal="center"/>
    </xf>
    <xf numFmtId="164" fontId="3" fillId="1582" borderId="0" xfId="0" applyNumberFormat="1" applyFont="1" applyFill="1" applyAlignment="1">
      <alignment horizontal="center"/>
    </xf>
    <xf numFmtId="164" fontId="3" fillId="1583" borderId="0" xfId="0" applyNumberFormat="1" applyFont="1" applyFill="1" applyAlignment="1">
      <alignment horizontal="center"/>
    </xf>
    <xf numFmtId="164" fontId="3" fillId="1584" borderId="0" xfId="0" applyNumberFormat="1" applyFont="1" applyFill="1" applyAlignment="1">
      <alignment horizontal="center"/>
    </xf>
    <xf numFmtId="164" fontId="3" fillId="1585" borderId="0" xfId="0" applyNumberFormat="1" applyFont="1" applyFill="1" applyAlignment="1">
      <alignment horizontal="center"/>
    </xf>
    <xf numFmtId="164" fontId="3" fillId="1586" borderId="0" xfId="0" applyNumberFormat="1" applyFont="1" applyFill="1" applyAlignment="1">
      <alignment horizontal="center"/>
    </xf>
    <xf numFmtId="164" fontId="3" fillId="1587" borderId="0" xfId="0" applyNumberFormat="1" applyFont="1" applyFill="1" applyAlignment="1">
      <alignment horizontal="center"/>
    </xf>
    <xf numFmtId="164" fontId="3" fillId="1588" borderId="0" xfId="0" applyNumberFormat="1" applyFont="1" applyFill="1" applyAlignment="1">
      <alignment horizontal="center"/>
    </xf>
    <xf numFmtId="164" fontId="3" fillId="1589" borderId="0" xfId="0" applyNumberFormat="1" applyFont="1" applyFill="1" applyAlignment="1">
      <alignment horizontal="center"/>
    </xf>
    <xf numFmtId="164" fontId="3" fillId="1590" borderId="0" xfId="0" applyNumberFormat="1" applyFont="1" applyFill="1" applyAlignment="1">
      <alignment horizontal="center"/>
    </xf>
    <xf numFmtId="164" fontId="3" fillId="1591" borderId="0" xfId="0" applyNumberFormat="1" applyFont="1" applyFill="1" applyAlignment="1">
      <alignment horizontal="center"/>
    </xf>
    <xf numFmtId="164" fontId="3" fillId="1592" borderId="0" xfId="0" applyNumberFormat="1" applyFont="1" applyFill="1" applyAlignment="1">
      <alignment horizontal="center"/>
    </xf>
    <xf numFmtId="164" fontId="3" fillId="1593" borderId="0" xfId="0" applyNumberFormat="1" applyFont="1" applyFill="1" applyAlignment="1">
      <alignment horizontal="center"/>
    </xf>
    <xf numFmtId="164" fontId="3" fillId="1594" borderId="0" xfId="0" applyNumberFormat="1" applyFont="1" applyFill="1" applyAlignment="1">
      <alignment horizontal="center"/>
    </xf>
    <xf numFmtId="164" fontId="3" fillId="1595" borderId="0" xfId="0" applyNumberFormat="1" applyFont="1" applyFill="1" applyAlignment="1">
      <alignment horizontal="center"/>
    </xf>
    <xf numFmtId="164" fontId="3" fillId="1596" borderId="0" xfId="0" applyNumberFormat="1" applyFont="1" applyFill="1" applyAlignment="1">
      <alignment horizontal="center"/>
    </xf>
    <xf numFmtId="164" fontId="3" fillId="1597" borderId="0" xfId="0" applyNumberFormat="1" applyFont="1" applyFill="1" applyAlignment="1">
      <alignment horizontal="center"/>
    </xf>
    <xf numFmtId="164" fontId="3" fillId="1598" borderId="0" xfId="0" applyNumberFormat="1" applyFont="1" applyFill="1" applyAlignment="1">
      <alignment horizontal="center"/>
    </xf>
    <xf numFmtId="164" fontId="3" fillId="1599" borderId="0" xfId="0" applyNumberFormat="1" applyFont="1" applyFill="1" applyAlignment="1">
      <alignment horizontal="center"/>
    </xf>
    <xf numFmtId="164" fontId="3" fillId="1600" borderId="0" xfId="0" applyNumberFormat="1" applyFont="1" applyFill="1" applyAlignment="1">
      <alignment horizontal="center"/>
    </xf>
    <xf numFmtId="164" fontId="3" fillId="1601" borderId="0" xfId="0" applyNumberFormat="1" applyFont="1" applyFill="1" applyAlignment="1">
      <alignment horizontal="center"/>
    </xf>
    <xf numFmtId="164" fontId="3" fillId="1602" borderId="0" xfId="0" applyNumberFormat="1" applyFont="1" applyFill="1" applyAlignment="1">
      <alignment horizontal="center"/>
    </xf>
    <xf numFmtId="164" fontId="3" fillId="1603" borderId="0" xfId="0" applyNumberFormat="1" applyFont="1" applyFill="1" applyAlignment="1">
      <alignment horizontal="center"/>
    </xf>
    <xf numFmtId="164" fontId="3" fillId="1604" borderId="0" xfId="0" applyNumberFormat="1" applyFont="1" applyFill="1" applyAlignment="1">
      <alignment horizontal="center"/>
    </xf>
    <xf numFmtId="164" fontId="3" fillId="1605" borderId="0" xfId="0" applyNumberFormat="1" applyFont="1" applyFill="1" applyAlignment="1">
      <alignment horizontal="center"/>
    </xf>
    <xf numFmtId="164" fontId="3" fillId="1606" borderId="0" xfId="0" applyNumberFormat="1" applyFont="1" applyFill="1" applyAlignment="1">
      <alignment horizontal="center"/>
    </xf>
    <xf numFmtId="164" fontId="3" fillId="1607" borderId="0" xfId="0" applyNumberFormat="1" applyFont="1" applyFill="1" applyAlignment="1">
      <alignment horizontal="center"/>
    </xf>
    <xf numFmtId="164" fontId="3" fillId="1608" borderId="0" xfId="0" applyNumberFormat="1" applyFont="1" applyFill="1" applyAlignment="1">
      <alignment horizontal="center"/>
    </xf>
    <xf numFmtId="164" fontId="3" fillId="680" borderId="0" xfId="0" applyNumberFormat="1" applyFont="1" applyFill="1" applyAlignment="1">
      <alignment horizontal="center"/>
    </xf>
    <xf numFmtId="164" fontId="3" fillId="1609" borderId="0" xfId="0" applyNumberFormat="1" applyFont="1" applyFill="1" applyAlignment="1">
      <alignment horizontal="center"/>
    </xf>
    <xf numFmtId="164" fontId="3" fillId="1610" borderId="0" xfId="0" applyNumberFormat="1" applyFont="1" applyFill="1" applyAlignment="1">
      <alignment horizontal="center"/>
    </xf>
    <xf numFmtId="164" fontId="3" fillId="681" borderId="0" xfId="0" applyNumberFormat="1" applyFont="1" applyFill="1" applyAlignment="1">
      <alignment horizontal="center"/>
    </xf>
    <xf numFmtId="164" fontId="3" fillId="1611" borderId="0" xfId="0" applyNumberFormat="1" applyFont="1" applyFill="1" applyAlignment="1">
      <alignment horizontal="center"/>
    </xf>
    <xf numFmtId="164" fontId="3" fillId="1612" borderId="0" xfId="0" applyNumberFormat="1" applyFont="1" applyFill="1" applyAlignment="1">
      <alignment horizontal="center"/>
    </xf>
    <xf numFmtId="164" fontId="3" fillId="1613" borderId="0" xfId="0" applyNumberFormat="1" applyFont="1" applyFill="1" applyAlignment="1">
      <alignment horizontal="center"/>
    </xf>
    <xf numFmtId="164" fontId="3" fillId="1614" borderId="0" xfId="0" applyNumberFormat="1" applyFont="1" applyFill="1" applyAlignment="1">
      <alignment horizontal="center"/>
    </xf>
    <xf numFmtId="164" fontId="3" fillId="1615" borderId="0" xfId="0" applyNumberFormat="1" applyFont="1" applyFill="1" applyAlignment="1">
      <alignment horizontal="center"/>
    </xf>
    <xf numFmtId="164" fontId="3" fillId="1616" borderId="0" xfId="0" applyNumberFormat="1" applyFont="1" applyFill="1" applyAlignment="1">
      <alignment horizontal="center"/>
    </xf>
    <xf numFmtId="164" fontId="3" fillId="1617" borderId="0" xfId="0" applyNumberFormat="1" applyFont="1" applyFill="1" applyAlignment="1">
      <alignment horizontal="center"/>
    </xf>
    <xf numFmtId="164" fontId="3" fillId="1618" borderId="0" xfId="0" applyNumberFormat="1" applyFont="1" applyFill="1" applyAlignment="1">
      <alignment horizontal="center"/>
    </xf>
    <xf numFmtId="164" fontId="3" fillId="1619" borderId="0" xfId="0" applyNumberFormat="1" applyFont="1" applyFill="1" applyAlignment="1">
      <alignment horizontal="center"/>
    </xf>
    <xf numFmtId="164" fontId="3" fillId="1620" borderId="0" xfId="0" applyNumberFormat="1" applyFont="1" applyFill="1" applyAlignment="1">
      <alignment horizontal="center"/>
    </xf>
    <xf numFmtId="164" fontId="3" fillId="1621" borderId="0" xfId="0" applyNumberFormat="1" applyFont="1" applyFill="1" applyAlignment="1">
      <alignment horizontal="center"/>
    </xf>
    <xf numFmtId="164" fontId="3" fillId="1622" borderId="0" xfId="0" applyNumberFormat="1" applyFont="1" applyFill="1" applyAlignment="1">
      <alignment horizontal="center"/>
    </xf>
    <xf numFmtId="164" fontId="3" fillId="1623" borderId="0" xfId="0" applyNumberFormat="1" applyFont="1" applyFill="1" applyAlignment="1">
      <alignment horizontal="center"/>
    </xf>
    <xf numFmtId="164" fontId="3" fillId="1624" borderId="0" xfId="0" applyNumberFormat="1" applyFont="1" applyFill="1" applyAlignment="1">
      <alignment horizontal="center"/>
    </xf>
    <xf numFmtId="164" fontId="3" fillId="1625" borderId="0" xfId="0" applyNumberFormat="1" applyFont="1" applyFill="1" applyAlignment="1">
      <alignment horizontal="center"/>
    </xf>
    <xf numFmtId="164" fontId="3" fillId="1626" borderId="0" xfId="0" applyNumberFormat="1" applyFont="1" applyFill="1" applyAlignment="1">
      <alignment horizontal="center"/>
    </xf>
    <xf numFmtId="164" fontId="3" fillId="1627" borderId="0" xfId="0" applyNumberFormat="1" applyFont="1" applyFill="1" applyAlignment="1">
      <alignment horizontal="center"/>
    </xf>
    <xf numFmtId="164" fontId="3" fillId="1628" borderId="0" xfId="0" applyNumberFormat="1" applyFont="1" applyFill="1" applyAlignment="1">
      <alignment horizontal="center"/>
    </xf>
    <xf numFmtId="164" fontId="3" fillId="1629" borderId="0" xfId="0" applyNumberFormat="1" applyFont="1" applyFill="1" applyAlignment="1">
      <alignment horizontal="center"/>
    </xf>
    <xf numFmtId="164" fontId="3" fillId="1630" borderId="0" xfId="0" applyNumberFormat="1" applyFont="1" applyFill="1" applyAlignment="1">
      <alignment horizontal="center"/>
    </xf>
    <xf numFmtId="164" fontId="3" fillId="1631" borderId="0" xfId="0" applyNumberFormat="1" applyFont="1" applyFill="1" applyAlignment="1">
      <alignment horizontal="center"/>
    </xf>
    <xf numFmtId="164" fontId="3" fillId="1632" borderId="0" xfId="0" applyNumberFormat="1" applyFont="1" applyFill="1" applyAlignment="1">
      <alignment horizontal="center"/>
    </xf>
    <xf numFmtId="164" fontId="3" fillId="1633" borderId="0" xfId="0" applyNumberFormat="1" applyFont="1" applyFill="1" applyAlignment="1">
      <alignment horizontal="center"/>
    </xf>
    <xf numFmtId="164" fontId="3" fillId="1634" borderId="0" xfId="0" applyNumberFormat="1" applyFont="1" applyFill="1" applyAlignment="1">
      <alignment horizontal="center"/>
    </xf>
    <xf numFmtId="164" fontId="3" fillId="1635" borderId="0" xfId="0" applyNumberFormat="1" applyFont="1" applyFill="1" applyAlignment="1">
      <alignment horizontal="center"/>
    </xf>
    <xf numFmtId="164" fontId="3" fillId="1636" borderId="0" xfId="0" applyNumberFormat="1" applyFont="1" applyFill="1" applyAlignment="1">
      <alignment horizontal="center"/>
    </xf>
    <xf numFmtId="164" fontId="3" fillId="1637" borderId="0" xfId="0" applyNumberFormat="1" applyFont="1" applyFill="1" applyAlignment="1">
      <alignment horizontal="center"/>
    </xf>
    <xf numFmtId="164" fontId="3" fillId="1638" borderId="0" xfId="0" applyNumberFormat="1" applyFont="1" applyFill="1" applyAlignment="1">
      <alignment horizontal="center"/>
    </xf>
    <xf numFmtId="164" fontId="3" fillId="1639" borderId="0" xfId="0" applyNumberFormat="1" applyFont="1" applyFill="1" applyAlignment="1">
      <alignment horizontal="center"/>
    </xf>
    <xf numFmtId="164" fontId="3" fillId="1640" borderId="0" xfId="0" applyNumberFormat="1" applyFont="1" applyFill="1" applyAlignment="1">
      <alignment horizontal="center"/>
    </xf>
    <xf numFmtId="164" fontId="3" fillId="44" borderId="0" xfId="0" applyNumberFormat="1" applyFont="1" applyFill="1" applyAlignment="1">
      <alignment horizontal="center"/>
    </xf>
    <xf numFmtId="164" fontId="3" fillId="1641" borderId="0" xfId="0" applyNumberFormat="1" applyFont="1" applyFill="1" applyAlignment="1">
      <alignment horizontal="center"/>
    </xf>
    <xf numFmtId="164" fontId="3" fillId="1642" borderId="0" xfId="0" applyNumberFormat="1" applyFont="1" applyFill="1" applyAlignment="1">
      <alignment horizontal="center"/>
    </xf>
    <xf numFmtId="164" fontId="4" fillId="1643" borderId="0" xfId="0" applyNumberFormat="1" applyFont="1" applyFill="1" applyAlignment="1">
      <alignment horizontal="center"/>
    </xf>
    <xf numFmtId="164" fontId="3" fillId="1644" borderId="0" xfId="0" applyNumberFormat="1" applyFont="1" applyFill="1" applyAlignment="1">
      <alignment horizontal="center"/>
    </xf>
    <xf numFmtId="164" fontId="3" fillId="106" borderId="0" xfId="0" applyNumberFormat="1" applyFont="1" applyFill="1" applyAlignment="1">
      <alignment horizontal="center"/>
    </xf>
    <xf numFmtId="164" fontId="3" fillId="1645" borderId="0" xfId="0" applyNumberFormat="1" applyFont="1" applyFill="1" applyAlignment="1">
      <alignment horizontal="center"/>
    </xf>
    <xf numFmtId="164" fontId="3" fillId="42" borderId="0" xfId="0" applyNumberFormat="1" applyFont="1" applyFill="1" applyAlignment="1">
      <alignment horizontal="center"/>
    </xf>
    <xf numFmtId="164" fontId="3" fillId="1646" borderId="0" xfId="0" applyNumberFormat="1" applyFont="1" applyFill="1" applyAlignment="1">
      <alignment horizontal="center"/>
    </xf>
    <xf numFmtId="164" fontId="3" fillId="1647" borderId="0" xfId="0" applyNumberFormat="1" applyFont="1" applyFill="1" applyAlignment="1">
      <alignment horizontal="center"/>
    </xf>
    <xf numFmtId="164" fontId="3" fillId="1648" borderId="0" xfId="0" applyNumberFormat="1" applyFont="1" applyFill="1" applyAlignment="1">
      <alignment horizontal="center"/>
    </xf>
    <xf numFmtId="164" fontId="3" fillId="1649" borderId="0" xfId="0" applyNumberFormat="1" applyFont="1" applyFill="1" applyAlignment="1">
      <alignment horizontal="center"/>
    </xf>
    <xf numFmtId="164" fontId="3" fillId="1650" borderId="0" xfId="0" applyNumberFormat="1" applyFont="1" applyFill="1" applyAlignment="1">
      <alignment horizontal="center"/>
    </xf>
    <xf numFmtId="164" fontId="3" fillId="94" borderId="0" xfId="0" applyNumberFormat="1" applyFont="1" applyFill="1" applyAlignment="1">
      <alignment horizontal="center"/>
    </xf>
    <xf numFmtId="164" fontId="3" fillId="1651" borderId="0" xfId="0" applyNumberFormat="1" applyFont="1" applyFill="1" applyAlignment="1">
      <alignment horizontal="center"/>
    </xf>
    <xf numFmtId="164" fontId="3" fillId="1652" borderId="0" xfId="0" applyNumberFormat="1" applyFont="1" applyFill="1" applyAlignment="1">
      <alignment horizontal="center"/>
    </xf>
    <xf numFmtId="164" fontId="3" fillId="1653" borderId="0" xfId="0" applyNumberFormat="1" applyFont="1" applyFill="1" applyAlignment="1">
      <alignment horizontal="center"/>
    </xf>
    <xf numFmtId="164" fontId="3" fillId="1654" borderId="0" xfId="0" applyNumberFormat="1" applyFont="1" applyFill="1" applyAlignment="1">
      <alignment horizontal="center"/>
    </xf>
    <xf numFmtId="164" fontId="3" fillId="1655" borderId="0" xfId="0" applyNumberFormat="1" applyFont="1" applyFill="1" applyAlignment="1">
      <alignment horizontal="center"/>
    </xf>
    <xf numFmtId="164" fontId="3" fillId="1656" borderId="0" xfId="0" applyNumberFormat="1" applyFont="1" applyFill="1" applyAlignment="1">
      <alignment horizontal="center"/>
    </xf>
    <xf numFmtId="164" fontId="3" fillId="1657" borderId="0" xfId="0" applyNumberFormat="1" applyFont="1" applyFill="1" applyAlignment="1">
      <alignment horizontal="center"/>
    </xf>
    <xf numFmtId="164" fontId="3" fillId="1658" borderId="0" xfId="0" applyNumberFormat="1" applyFont="1" applyFill="1" applyAlignment="1">
      <alignment horizontal="center"/>
    </xf>
    <xf numFmtId="164" fontId="3" fillId="1659" borderId="0" xfId="0" applyNumberFormat="1" applyFont="1" applyFill="1" applyAlignment="1">
      <alignment horizontal="center"/>
    </xf>
    <xf numFmtId="164" fontId="3" fillId="1660" borderId="0" xfId="0" applyNumberFormat="1" applyFont="1" applyFill="1" applyAlignment="1">
      <alignment horizontal="center"/>
    </xf>
    <xf numFmtId="164" fontId="3" fillId="1661" borderId="0" xfId="0" applyNumberFormat="1" applyFont="1" applyFill="1" applyAlignment="1">
      <alignment horizontal="center"/>
    </xf>
    <xf numFmtId="164" fontId="3" fillId="682" borderId="0" xfId="0" applyNumberFormat="1" applyFont="1" applyFill="1" applyAlignment="1">
      <alignment horizontal="center"/>
    </xf>
    <xf numFmtId="164" fontId="3" fillId="1662" borderId="0" xfId="0" applyNumberFormat="1" applyFont="1" applyFill="1" applyAlignment="1">
      <alignment horizontal="center"/>
    </xf>
    <xf numFmtId="164" fontId="3" fillId="1663" borderId="0" xfId="0" applyNumberFormat="1" applyFont="1" applyFill="1" applyAlignment="1">
      <alignment horizontal="center"/>
    </xf>
    <xf numFmtId="164" fontId="3" fillId="683" borderId="0" xfId="0" applyNumberFormat="1" applyFont="1" applyFill="1" applyAlignment="1">
      <alignment horizontal="center"/>
    </xf>
    <xf numFmtId="164" fontId="3" fillId="1664" borderId="0" xfId="0" applyNumberFormat="1" applyFont="1" applyFill="1" applyAlignment="1">
      <alignment horizontal="center"/>
    </xf>
    <xf numFmtId="164" fontId="3" fillId="1665" borderId="0" xfId="0" applyNumberFormat="1" applyFont="1" applyFill="1" applyAlignment="1">
      <alignment horizontal="center"/>
    </xf>
    <xf numFmtId="164" fontId="3" fillId="1666" borderId="0" xfId="0" applyNumberFormat="1" applyFont="1" applyFill="1" applyAlignment="1">
      <alignment horizontal="center"/>
    </xf>
    <xf numFmtId="164" fontId="3" fillId="684" borderId="0" xfId="0" applyNumberFormat="1" applyFont="1" applyFill="1" applyAlignment="1">
      <alignment horizontal="center"/>
    </xf>
    <xf numFmtId="164" fontId="3" fillId="685" borderId="0" xfId="0" applyNumberFormat="1" applyFont="1" applyFill="1" applyAlignment="1">
      <alignment horizontal="center"/>
    </xf>
    <xf numFmtId="164" fontId="3" fillId="1667" borderId="0" xfId="0" applyNumberFormat="1" applyFont="1" applyFill="1" applyAlignment="1">
      <alignment horizontal="center"/>
    </xf>
    <xf numFmtId="164" fontId="3" fillId="1668" borderId="0" xfId="0" applyNumberFormat="1" applyFont="1" applyFill="1" applyAlignment="1">
      <alignment horizontal="center"/>
    </xf>
    <xf numFmtId="164" fontId="3" fillId="1669" borderId="0" xfId="0" applyNumberFormat="1" applyFont="1" applyFill="1" applyAlignment="1">
      <alignment horizontal="center"/>
    </xf>
    <xf numFmtId="164" fontId="3" fillId="1670" borderId="0" xfId="0" applyNumberFormat="1" applyFont="1" applyFill="1" applyAlignment="1">
      <alignment horizontal="center"/>
    </xf>
    <xf numFmtId="164" fontId="3" fillId="1671" borderId="0" xfId="0" applyNumberFormat="1" applyFont="1" applyFill="1" applyAlignment="1">
      <alignment horizontal="center"/>
    </xf>
    <xf numFmtId="164" fontId="3" fillId="1672" borderId="0" xfId="0" applyNumberFormat="1" applyFont="1" applyFill="1" applyAlignment="1">
      <alignment horizontal="center"/>
    </xf>
    <xf numFmtId="164" fontId="3" fillId="1673" borderId="0" xfId="0" applyNumberFormat="1" applyFont="1" applyFill="1" applyAlignment="1">
      <alignment horizontal="center"/>
    </xf>
    <xf numFmtId="164" fontId="3" fillId="1674" borderId="0" xfId="0" applyNumberFormat="1" applyFont="1" applyFill="1" applyAlignment="1">
      <alignment horizontal="center"/>
    </xf>
    <xf numFmtId="164" fontId="3" fillId="1675" borderId="0" xfId="0" applyNumberFormat="1" applyFont="1" applyFill="1" applyAlignment="1">
      <alignment horizontal="center"/>
    </xf>
    <xf numFmtId="164" fontId="3" fillId="1676" borderId="0" xfId="0" applyNumberFormat="1" applyFont="1" applyFill="1" applyAlignment="1">
      <alignment horizontal="center"/>
    </xf>
    <xf numFmtId="164" fontId="3" fillId="1677" borderId="0" xfId="0" applyNumberFormat="1" applyFont="1" applyFill="1" applyAlignment="1">
      <alignment horizontal="center"/>
    </xf>
    <xf numFmtId="164" fontId="3" fillId="1678" borderId="0" xfId="0" applyNumberFormat="1" applyFont="1" applyFill="1" applyAlignment="1">
      <alignment horizontal="center"/>
    </xf>
    <xf numFmtId="164" fontId="3" fillId="688" borderId="0" xfId="0" applyNumberFormat="1" applyFont="1" applyFill="1" applyAlignment="1">
      <alignment horizontal="center"/>
    </xf>
    <xf numFmtId="164" fontId="3" fillId="689" borderId="0" xfId="0" applyNumberFormat="1" applyFont="1" applyFill="1" applyAlignment="1">
      <alignment horizontal="center"/>
    </xf>
    <xf numFmtId="164" fontId="3" fillId="690" borderId="0" xfId="0" applyNumberFormat="1" applyFont="1" applyFill="1" applyAlignment="1">
      <alignment horizontal="center"/>
    </xf>
    <xf numFmtId="164" fontId="3" fillId="1679" borderId="0" xfId="0" applyNumberFormat="1" applyFont="1" applyFill="1" applyAlignment="1">
      <alignment horizontal="center"/>
    </xf>
    <xf numFmtId="164" fontId="3" fillId="1680" borderId="0" xfId="0" applyNumberFormat="1" applyFont="1" applyFill="1" applyAlignment="1">
      <alignment horizontal="center"/>
    </xf>
    <xf numFmtId="164" fontId="3" fillId="1681" borderId="0" xfId="0" applyNumberFormat="1" applyFont="1" applyFill="1" applyAlignment="1">
      <alignment horizontal="center"/>
    </xf>
    <xf numFmtId="164" fontId="3" fillId="1682" borderId="0" xfId="0" applyNumberFormat="1" applyFont="1" applyFill="1" applyAlignment="1">
      <alignment horizontal="center"/>
    </xf>
    <xf numFmtId="164" fontId="3" fillId="1683" borderId="0" xfId="0" applyNumberFormat="1" applyFont="1" applyFill="1" applyAlignment="1">
      <alignment horizontal="center"/>
    </xf>
    <xf numFmtId="164" fontId="3" fillId="1684" borderId="0" xfId="0" applyNumberFormat="1" applyFont="1" applyFill="1" applyAlignment="1">
      <alignment horizontal="center"/>
    </xf>
    <xf numFmtId="164" fontId="3" fillId="1685" borderId="0" xfId="0" applyNumberFormat="1" applyFont="1" applyFill="1" applyAlignment="1">
      <alignment horizontal="center"/>
    </xf>
    <xf numFmtId="164" fontId="3" fillId="1686" borderId="0" xfId="0" applyNumberFormat="1" applyFont="1" applyFill="1" applyAlignment="1">
      <alignment horizontal="center"/>
    </xf>
    <xf numFmtId="164" fontId="3" fillId="1687" borderId="0" xfId="0" applyNumberFormat="1" applyFont="1" applyFill="1" applyAlignment="1">
      <alignment horizontal="center"/>
    </xf>
    <xf numFmtId="164" fontId="3" fillId="1688" borderId="0" xfId="0" applyNumberFormat="1" applyFont="1" applyFill="1" applyAlignment="1">
      <alignment horizontal="center"/>
    </xf>
    <xf numFmtId="164" fontId="3" fillId="1689" borderId="0" xfId="0" applyNumberFormat="1" applyFont="1" applyFill="1" applyAlignment="1">
      <alignment horizontal="center"/>
    </xf>
    <xf numFmtId="164" fontId="3" fillId="1690" borderId="0" xfId="0" applyNumberFormat="1" applyFont="1" applyFill="1" applyAlignment="1">
      <alignment horizontal="center"/>
    </xf>
    <xf numFmtId="164" fontId="3" fillId="1691" borderId="0" xfId="0" applyNumberFormat="1" applyFont="1" applyFill="1" applyAlignment="1">
      <alignment horizontal="center"/>
    </xf>
    <xf numFmtId="164" fontId="3" fillId="1692" borderId="0" xfId="0" applyNumberFormat="1" applyFont="1" applyFill="1" applyAlignment="1">
      <alignment horizontal="center"/>
    </xf>
    <xf numFmtId="164" fontId="3" fillId="1693" borderId="0" xfId="0" applyNumberFormat="1" applyFont="1" applyFill="1" applyAlignment="1">
      <alignment horizontal="center"/>
    </xf>
    <xf numFmtId="164" fontId="3" fillId="1694" borderId="0" xfId="0" applyNumberFormat="1" applyFont="1" applyFill="1" applyAlignment="1">
      <alignment horizontal="center"/>
    </xf>
    <xf numFmtId="164" fontId="3" fillId="1695" borderId="0" xfId="0" applyNumberFormat="1" applyFont="1" applyFill="1" applyAlignment="1">
      <alignment horizontal="center"/>
    </xf>
    <xf numFmtId="164" fontId="3" fillId="1696" borderId="0" xfId="0" applyNumberFormat="1" applyFont="1" applyFill="1" applyAlignment="1">
      <alignment horizontal="center"/>
    </xf>
    <xf numFmtId="164" fontId="3" fillId="1697" borderId="0" xfId="0" applyNumberFormat="1" applyFont="1" applyFill="1" applyAlignment="1">
      <alignment horizontal="center"/>
    </xf>
    <xf numFmtId="164" fontId="3" fillId="1698" borderId="0" xfId="0" applyNumberFormat="1" applyFont="1" applyFill="1" applyAlignment="1">
      <alignment horizontal="center"/>
    </xf>
    <xf numFmtId="164" fontId="3" fillId="1699" borderId="0" xfId="0" applyNumberFormat="1" applyFont="1" applyFill="1" applyAlignment="1">
      <alignment horizontal="center"/>
    </xf>
    <xf numFmtId="164" fontId="3" fillId="1700" borderId="0" xfId="0" applyNumberFormat="1" applyFont="1" applyFill="1" applyAlignment="1">
      <alignment horizontal="center"/>
    </xf>
    <xf numFmtId="164" fontId="3" fillId="1701" borderId="0" xfId="0" applyNumberFormat="1" applyFont="1" applyFill="1" applyAlignment="1">
      <alignment horizontal="center"/>
    </xf>
    <xf numFmtId="164" fontId="3" fillId="1702" borderId="0" xfId="0" applyNumberFormat="1" applyFont="1" applyFill="1" applyAlignment="1">
      <alignment horizontal="center"/>
    </xf>
    <xf numFmtId="164" fontId="3" fillId="1703" borderId="0" xfId="0" applyNumberFormat="1" applyFont="1" applyFill="1" applyAlignment="1">
      <alignment horizontal="center"/>
    </xf>
    <xf numFmtId="164" fontId="3" fillId="1704" borderId="0" xfId="0" applyNumberFormat="1" applyFont="1" applyFill="1" applyAlignment="1">
      <alignment horizontal="center"/>
    </xf>
    <xf numFmtId="164" fontId="3" fillId="1705" borderId="0" xfId="0" applyNumberFormat="1" applyFont="1" applyFill="1" applyAlignment="1">
      <alignment horizontal="center"/>
    </xf>
    <xf numFmtId="164" fontId="3" fillId="1706" borderId="0" xfId="0" applyNumberFormat="1" applyFont="1" applyFill="1" applyAlignment="1">
      <alignment horizontal="center"/>
    </xf>
    <xf numFmtId="164" fontId="3" fillId="1707" borderId="0" xfId="0" applyNumberFormat="1" applyFont="1" applyFill="1" applyAlignment="1">
      <alignment horizontal="center"/>
    </xf>
    <xf numFmtId="164" fontId="3" fillId="1708" borderId="0" xfId="0" applyNumberFormat="1" applyFont="1" applyFill="1" applyAlignment="1">
      <alignment horizontal="center"/>
    </xf>
    <xf numFmtId="164" fontId="3" fillId="1709" borderId="0" xfId="0" applyNumberFormat="1" applyFont="1" applyFill="1" applyAlignment="1">
      <alignment horizontal="center"/>
    </xf>
    <xf numFmtId="164" fontId="3" fillId="1710" borderId="0" xfId="0" applyNumberFormat="1" applyFont="1" applyFill="1" applyAlignment="1">
      <alignment horizontal="center"/>
    </xf>
    <xf numFmtId="164" fontId="3" fillId="1711" borderId="0" xfId="0" applyNumberFormat="1" applyFont="1" applyFill="1" applyAlignment="1">
      <alignment horizontal="center"/>
    </xf>
    <xf numFmtId="164" fontId="3" fillId="1712" borderId="0" xfId="0" applyNumberFormat="1" applyFont="1" applyFill="1" applyAlignment="1">
      <alignment horizontal="center"/>
    </xf>
    <xf numFmtId="164" fontId="3" fillId="1713" borderId="0" xfId="0" applyNumberFormat="1" applyFont="1" applyFill="1" applyAlignment="1">
      <alignment horizontal="center"/>
    </xf>
    <xf numFmtId="164" fontId="3" fillId="1714" borderId="0" xfId="0" applyNumberFormat="1" applyFont="1" applyFill="1" applyAlignment="1">
      <alignment horizontal="center"/>
    </xf>
    <xf numFmtId="164" fontId="3" fillId="1715" borderId="0" xfId="0" applyNumberFormat="1" applyFont="1" applyFill="1" applyAlignment="1">
      <alignment horizontal="center"/>
    </xf>
    <xf numFmtId="164" fontId="3" fillId="1716" borderId="0" xfId="0" applyNumberFormat="1" applyFont="1" applyFill="1" applyAlignment="1">
      <alignment horizontal="center"/>
    </xf>
    <xf numFmtId="164" fontId="3" fillId="1717" borderId="0" xfId="0" applyNumberFormat="1" applyFont="1" applyFill="1" applyAlignment="1">
      <alignment horizontal="center"/>
    </xf>
    <xf numFmtId="164" fontId="3" fillId="676" borderId="0" xfId="0" applyNumberFormat="1" applyFont="1" applyFill="1" applyAlignment="1">
      <alignment horizontal="center"/>
    </xf>
    <xf numFmtId="164" fontId="3" fillId="1718" borderId="0" xfId="0" applyNumberFormat="1" applyFont="1" applyFill="1" applyAlignment="1">
      <alignment horizontal="center"/>
    </xf>
    <xf numFmtId="164" fontId="3" fillId="677" borderId="0" xfId="0" applyNumberFormat="1" applyFont="1" applyFill="1" applyAlignment="1">
      <alignment horizontal="center"/>
    </xf>
    <xf numFmtId="164" fontId="3" fillId="1719" borderId="0" xfId="0" applyNumberFormat="1" applyFont="1" applyFill="1" applyAlignment="1">
      <alignment horizontal="center"/>
    </xf>
    <xf numFmtId="164" fontId="3" fillId="1720" borderId="0" xfId="0" applyNumberFormat="1" applyFont="1" applyFill="1" applyAlignment="1">
      <alignment horizontal="center"/>
    </xf>
    <xf numFmtId="164" fontId="3" fillId="1721" borderId="0" xfId="0" applyNumberFormat="1" applyFont="1" applyFill="1" applyAlignment="1">
      <alignment horizontal="center"/>
    </xf>
    <xf numFmtId="164" fontId="3" fillId="1722" borderId="0" xfId="0" applyNumberFormat="1" applyFont="1" applyFill="1" applyAlignment="1">
      <alignment horizontal="center"/>
    </xf>
    <xf numFmtId="164" fontId="3" fillId="1723" borderId="0" xfId="0" applyNumberFormat="1" applyFont="1" applyFill="1" applyAlignment="1">
      <alignment horizontal="center"/>
    </xf>
    <xf numFmtId="164" fontId="3" fillId="1724" borderId="0" xfId="0" applyNumberFormat="1" applyFont="1" applyFill="1" applyAlignment="1">
      <alignment horizontal="center"/>
    </xf>
    <xf numFmtId="164" fontId="3" fillId="1725" borderId="0" xfId="0" applyNumberFormat="1" applyFont="1" applyFill="1" applyAlignment="1">
      <alignment horizontal="center"/>
    </xf>
    <xf numFmtId="164" fontId="3" fillId="1726" borderId="0" xfId="0" applyNumberFormat="1" applyFont="1" applyFill="1" applyAlignment="1">
      <alignment horizontal="center"/>
    </xf>
    <xf numFmtId="164" fontId="3" fillId="1727" borderId="0" xfId="0" applyNumberFormat="1" applyFont="1" applyFill="1" applyAlignment="1">
      <alignment horizontal="center"/>
    </xf>
    <xf numFmtId="164" fontId="3" fillId="1728" borderId="0" xfId="0" applyNumberFormat="1" applyFont="1" applyFill="1" applyAlignment="1">
      <alignment horizontal="center"/>
    </xf>
    <xf numFmtId="164" fontId="3" fillId="1729" borderId="0" xfId="0" applyNumberFormat="1" applyFont="1" applyFill="1" applyAlignment="1">
      <alignment horizontal="center"/>
    </xf>
    <xf numFmtId="164" fontId="3" fillId="1730" borderId="0" xfId="0" applyNumberFormat="1" applyFont="1" applyFill="1" applyAlignment="1">
      <alignment horizontal="center"/>
    </xf>
    <xf numFmtId="164" fontId="3" fillId="1731" borderId="0" xfId="0" applyNumberFormat="1" applyFont="1" applyFill="1" applyAlignment="1">
      <alignment horizontal="center"/>
    </xf>
    <xf numFmtId="164" fontId="3" fillId="1732" borderId="0" xfId="0" applyNumberFormat="1" applyFont="1" applyFill="1" applyAlignment="1">
      <alignment horizontal="center"/>
    </xf>
    <xf numFmtId="164" fontId="3" fillId="1733" borderId="0" xfId="0" applyNumberFormat="1" applyFont="1" applyFill="1" applyAlignment="1">
      <alignment horizontal="center"/>
    </xf>
    <xf numFmtId="164" fontId="3" fillId="1734" borderId="0" xfId="0" applyNumberFormat="1" applyFont="1" applyFill="1" applyAlignment="1">
      <alignment horizontal="center"/>
    </xf>
    <xf numFmtId="164" fontId="3" fillId="1735" borderId="0" xfId="0" applyNumberFormat="1" applyFont="1" applyFill="1" applyAlignment="1">
      <alignment horizontal="center"/>
    </xf>
    <xf numFmtId="164" fontId="3" fillId="1736" borderId="0" xfId="0" applyNumberFormat="1" applyFont="1" applyFill="1" applyAlignment="1">
      <alignment horizontal="center"/>
    </xf>
    <xf numFmtId="164" fontId="3" fillId="1737" borderId="0" xfId="0" applyNumberFormat="1" applyFont="1" applyFill="1" applyAlignment="1">
      <alignment horizontal="center"/>
    </xf>
    <xf numFmtId="164" fontId="3" fillId="1738" borderId="0" xfId="0" applyNumberFormat="1" applyFont="1" applyFill="1" applyAlignment="1">
      <alignment horizontal="center"/>
    </xf>
    <xf numFmtId="164" fontId="3" fillId="1739" borderId="0" xfId="0" applyNumberFormat="1" applyFont="1" applyFill="1" applyAlignment="1">
      <alignment horizontal="center"/>
    </xf>
    <xf numFmtId="164" fontId="3" fillId="1740" borderId="0" xfId="0" applyNumberFormat="1" applyFont="1" applyFill="1" applyAlignment="1">
      <alignment horizontal="center"/>
    </xf>
    <xf numFmtId="164" fontId="3" fillId="1741" borderId="0" xfId="0" applyNumberFormat="1" applyFont="1" applyFill="1" applyAlignment="1">
      <alignment horizontal="center"/>
    </xf>
    <xf numFmtId="164" fontId="3" fillId="1742" borderId="0" xfId="0" applyNumberFormat="1" applyFont="1" applyFill="1" applyAlignment="1">
      <alignment horizontal="center"/>
    </xf>
    <xf numFmtId="164" fontId="3" fillId="1743" borderId="0" xfId="0" applyNumberFormat="1" applyFont="1" applyFill="1" applyAlignment="1">
      <alignment horizontal="center"/>
    </xf>
    <xf numFmtId="164" fontId="3" fillId="1744" borderId="0" xfId="0" applyNumberFormat="1" applyFont="1" applyFill="1" applyAlignment="1">
      <alignment horizontal="center"/>
    </xf>
    <xf numFmtId="164" fontId="3" fillId="1745" borderId="0" xfId="0" applyNumberFormat="1" applyFont="1" applyFill="1" applyAlignment="1">
      <alignment horizontal="center"/>
    </xf>
    <xf numFmtId="164" fontId="3" fillId="1746" borderId="0" xfId="0" applyNumberFormat="1" applyFont="1" applyFill="1" applyAlignment="1">
      <alignment horizontal="center"/>
    </xf>
    <xf numFmtId="164" fontId="3" fillId="678" borderId="0" xfId="0" applyNumberFormat="1" applyFont="1" applyFill="1" applyAlignment="1">
      <alignment horizontal="center"/>
    </xf>
    <xf numFmtId="164" fontId="3" fillId="1747" borderId="0" xfId="0" applyNumberFormat="1" applyFont="1" applyFill="1" applyAlignment="1">
      <alignment horizontal="center"/>
    </xf>
    <xf numFmtId="164" fontId="3" fillId="1748" borderId="0" xfId="0" applyNumberFormat="1" applyFont="1" applyFill="1" applyAlignment="1">
      <alignment horizontal="center"/>
    </xf>
    <xf numFmtId="164" fontId="3" fillId="1749" borderId="0" xfId="0" applyNumberFormat="1" applyFont="1" applyFill="1" applyAlignment="1">
      <alignment horizontal="center"/>
    </xf>
    <xf numFmtId="164" fontId="3" fillId="1750" borderId="0" xfId="0" applyNumberFormat="1" applyFont="1" applyFill="1" applyAlignment="1">
      <alignment horizontal="center"/>
    </xf>
    <xf numFmtId="164" fontId="3" fillId="1751" borderId="0" xfId="0" applyNumberFormat="1" applyFont="1" applyFill="1" applyAlignment="1">
      <alignment horizontal="center"/>
    </xf>
    <xf numFmtId="164" fontId="3" fillId="1752" borderId="0" xfId="0" applyNumberFormat="1" applyFont="1" applyFill="1" applyAlignment="1">
      <alignment horizontal="center"/>
    </xf>
    <xf numFmtId="164" fontId="3" fillId="1753" borderId="0" xfId="0" applyNumberFormat="1" applyFont="1" applyFill="1" applyAlignment="1">
      <alignment horizontal="center"/>
    </xf>
    <xf numFmtId="164" fontId="3" fillId="1754" borderId="0" xfId="0" applyNumberFormat="1" applyFont="1" applyFill="1" applyAlignment="1">
      <alignment horizontal="center"/>
    </xf>
    <xf numFmtId="164" fontId="3" fillId="1755" borderId="0" xfId="0" applyNumberFormat="1" applyFont="1" applyFill="1" applyAlignment="1">
      <alignment horizontal="center"/>
    </xf>
    <xf numFmtId="164" fontId="3" fillId="1756" borderId="0" xfId="0" applyNumberFormat="1" applyFont="1" applyFill="1" applyAlignment="1">
      <alignment horizontal="center"/>
    </xf>
    <xf numFmtId="164" fontId="3" fillId="1757" borderId="0" xfId="0" applyNumberFormat="1" applyFont="1" applyFill="1" applyAlignment="1">
      <alignment horizontal="center"/>
    </xf>
    <xf numFmtId="164" fontId="3" fillId="1758" borderId="0" xfId="0" applyNumberFormat="1" applyFont="1" applyFill="1" applyAlignment="1">
      <alignment horizontal="center"/>
    </xf>
    <xf numFmtId="164" fontId="3" fillId="1759" borderId="0" xfId="0" applyNumberFormat="1" applyFont="1" applyFill="1" applyAlignment="1">
      <alignment horizontal="center"/>
    </xf>
    <xf numFmtId="164" fontId="3" fillId="1760" borderId="0" xfId="0" applyNumberFormat="1" applyFont="1" applyFill="1" applyAlignment="1">
      <alignment horizontal="center"/>
    </xf>
    <xf numFmtId="164" fontId="3" fillId="1761" borderId="0" xfId="0" applyNumberFormat="1" applyFont="1" applyFill="1" applyAlignment="1">
      <alignment horizontal="center"/>
    </xf>
    <xf numFmtId="164" fontId="3" fillId="1762" borderId="0" xfId="0" applyNumberFormat="1" applyFont="1" applyFill="1" applyAlignment="1">
      <alignment horizontal="center"/>
    </xf>
    <xf numFmtId="164" fontId="3" fillId="1763" borderId="0" xfId="0" applyNumberFormat="1" applyFont="1" applyFill="1" applyAlignment="1">
      <alignment horizontal="center"/>
    </xf>
    <xf numFmtId="164" fontId="3" fillId="1764" borderId="0" xfId="0" applyNumberFormat="1" applyFont="1" applyFill="1" applyAlignment="1">
      <alignment horizontal="center"/>
    </xf>
    <xf numFmtId="164" fontId="3" fillId="1765" borderId="0" xfId="0" applyNumberFormat="1" applyFont="1" applyFill="1" applyAlignment="1">
      <alignment horizontal="center"/>
    </xf>
    <xf numFmtId="164" fontId="3" fillId="1766" borderId="0" xfId="0" applyNumberFormat="1" applyFont="1" applyFill="1" applyAlignment="1">
      <alignment horizontal="center"/>
    </xf>
    <xf numFmtId="49" fontId="3" fillId="1347" borderId="0" xfId="0" applyNumberFormat="1" applyFont="1" applyFill="1" applyAlignment="1"/>
    <xf numFmtId="164" fontId="3" fillId="1767" borderId="0" xfId="0" applyNumberFormat="1" applyFont="1" applyFill="1" applyAlignment="1">
      <alignment horizontal="center"/>
    </xf>
    <xf numFmtId="164" fontId="3" fillId="1768" borderId="0" xfId="0" applyNumberFormat="1" applyFont="1" applyFill="1" applyAlignment="1">
      <alignment horizontal="center"/>
    </xf>
    <xf numFmtId="164" fontId="3" fillId="1769" borderId="0" xfId="0" applyNumberFormat="1" applyFont="1" applyFill="1" applyAlignment="1">
      <alignment horizontal="center"/>
    </xf>
    <xf numFmtId="164" fontId="3" fillId="373" borderId="0" xfId="0" applyNumberFormat="1" applyFont="1" applyFill="1" applyAlignment="1">
      <alignment horizontal="center"/>
    </xf>
    <xf numFmtId="164" fontId="3" fillId="1770" borderId="0" xfId="0" applyNumberFormat="1" applyFont="1" applyFill="1" applyAlignment="1">
      <alignment horizontal="center"/>
    </xf>
    <xf numFmtId="164" fontId="3" fillId="691" borderId="0" xfId="0" applyNumberFormat="1" applyFont="1" applyFill="1" applyAlignment="1">
      <alignment horizontal="center"/>
    </xf>
    <xf numFmtId="164" fontId="3" fillId="692" borderId="0" xfId="0" applyNumberFormat="1" applyFont="1" applyFill="1" applyAlignment="1">
      <alignment horizontal="center"/>
    </xf>
    <xf numFmtId="164" fontId="3" fillId="1771" borderId="0" xfId="0" applyNumberFormat="1" applyFont="1" applyFill="1" applyAlignment="1">
      <alignment horizontal="center"/>
    </xf>
    <xf numFmtId="164" fontId="3" fillId="215" borderId="0" xfId="0" applyNumberFormat="1" applyFont="1" applyFill="1" applyAlignment="1">
      <alignment horizontal="center"/>
    </xf>
    <xf numFmtId="164" fontId="3" fillId="1772" borderId="0" xfId="0" applyNumberFormat="1" applyFont="1" applyFill="1" applyAlignment="1">
      <alignment horizontal="center"/>
    </xf>
    <xf numFmtId="164" fontId="3" fillId="1773" borderId="0" xfId="0" applyNumberFormat="1" applyFont="1" applyFill="1" applyAlignment="1">
      <alignment horizontal="center"/>
    </xf>
    <xf numFmtId="164" fontId="3" fillId="1774" borderId="0" xfId="0" applyNumberFormat="1" applyFont="1" applyFill="1" applyAlignment="1">
      <alignment horizontal="center"/>
    </xf>
    <xf numFmtId="164" fontId="3" fillId="1775" borderId="0" xfId="0" applyNumberFormat="1" applyFont="1" applyFill="1" applyAlignment="1">
      <alignment horizontal="center"/>
    </xf>
    <xf numFmtId="164" fontId="3" fillId="1776" borderId="0" xfId="0" applyNumberFormat="1" applyFont="1" applyFill="1" applyAlignment="1">
      <alignment horizontal="center"/>
    </xf>
    <xf numFmtId="164" fontId="3" fillId="1777" borderId="0" xfId="0" applyNumberFormat="1" applyFont="1" applyFill="1" applyAlignment="1">
      <alignment horizontal="center"/>
    </xf>
    <xf numFmtId="164" fontId="3" fillId="1778" borderId="0" xfId="0" applyNumberFormat="1" applyFont="1" applyFill="1" applyAlignment="1">
      <alignment horizontal="center"/>
    </xf>
    <xf numFmtId="164" fontId="3" fillId="1779" borderId="0" xfId="0" applyNumberFormat="1" applyFont="1" applyFill="1" applyAlignment="1">
      <alignment horizontal="center"/>
    </xf>
    <xf numFmtId="164" fontId="3" fillId="1780" borderId="0" xfId="0" applyNumberFormat="1" applyFont="1" applyFill="1" applyAlignment="1">
      <alignment horizontal="center"/>
    </xf>
    <xf numFmtId="164" fontId="3" fillId="686" borderId="0" xfId="0" applyNumberFormat="1" applyFont="1" applyFill="1" applyAlignment="1">
      <alignment horizontal="center"/>
    </xf>
    <xf numFmtId="164" fontId="3" fillId="1781" borderId="0" xfId="0" applyNumberFormat="1" applyFont="1" applyFill="1" applyAlignment="1">
      <alignment horizontal="center"/>
    </xf>
    <xf numFmtId="164" fontId="3" fillId="1782" borderId="0" xfId="0" applyNumberFormat="1" applyFont="1" applyFill="1" applyAlignment="1">
      <alignment horizontal="center"/>
    </xf>
    <xf numFmtId="164" fontId="3" fillId="1783" borderId="0" xfId="0" applyNumberFormat="1" applyFont="1" applyFill="1" applyAlignment="1">
      <alignment horizontal="center"/>
    </xf>
    <xf numFmtId="164" fontId="3" fillId="1784" borderId="0" xfId="0" applyNumberFormat="1" applyFont="1" applyFill="1" applyAlignment="1">
      <alignment horizontal="center"/>
    </xf>
    <xf numFmtId="164" fontId="3" fillId="1785" borderId="0" xfId="0" applyNumberFormat="1" applyFont="1" applyFill="1" applyAlignment="1">
      <alignment horizontal="center"/>
    </xf>
    <xf numFmtId="164" fontId="3" fillId="1786" borderId="0" xfId="0" applyNumberFormat="1" applyFont="1" applyFill="1" applyAlignment="1">
      <alignment horizontal="center"/>
    </xf>
    <xf numFmtId="164" fontId="3" fillId="687" borderId="0" xfId="0" applyNumberFormat="1" applyFont="1" applyFill="1" applyAlignment="1">
      <alignment horizontal="center"/>
    </xf>
    <xf numFmtId="164" fontId="3" fillId="1787" borderId="0" xfId="0" applyNumberFormat="1" applyFont="1" applyFill="1" applyAlignment="1">
      <alignment horizontal="center"/>
    </xf>
    <xf numFmtId="164" fontId="3" fillId="1788" borderId="0" xfId="0" applyNumberFormat="1" applyFont="1" applyFill="1" applyAlignment="1">
      <alignment horizontal="center"/>
    </xf>
    <xf numFmtId="164" fontId="3" fillId="1789" borderId="0" xfId="0" applyNumberFormat="1" applyFont="1" applyFill="1" applyAlignment="1">
      <alignment horizontal="center"/>
    </xf>
    <xf numFmtId="164" fontId="3" fillId="364" borderId="0" xfId="0" applyNumberFormat="1" applyFont="1" applyFill="1" applyAlignment="1">
      <alignment horizontal="center"/>
    </xf>
    <xf numFmtId="164" fontId="3" fillId="1790" borderId="0" xfId="0" applyNumberFormat="1" applyFont="1" applyFill="1" applyAlignment="1">
      <alignment horizontal="center"/>
    </xf>
    <xf numFmtId="164" fontId="3" fillId="679" borderId="0" xfId="0" applyNumberFormat="1" applyFont="1" applyFill="1" applyAlignment="1">
      <alignment horizontal="center"/>
    </xf>
    <xf numFmtId="164" fontId="3" fillId="1791" borderId="0" xfId="0" applyNumberFormat="1" applyFont="1" applyFill="1" applyAlignment="1">
      <alignment horizontal="center"/>
    </xf>
    <xf numFmtId="164" fontId="3" fillId="1792" borderId="0" xfId="0" applyNumberFormat="1" applyFont="1" applyFill="1" applyAlignment="1">
      <alignment horizontal="center"/>
    </xf>
    <xf numFmtId="164" fontId="3" fillId="1793" borderId="0" xfId="0" applyNumberFormat="1" applyFont="1" applyFill="1" applyAlignment="1">
      <alignment horizontal="center"/>
    </xf>
    <xf numFmtId="164" fontId="3" fillId="1794" borderId="0" xfId="0" applyNumberFormat="1" applyFont="1" applyFill="1" applyAlignment="1">
      <alignment horizontal="center"/>
    </xf>
    <xf numFmtId="164" fontId="3" fillId="1795" borderId="0" xfId="0" applyNumberFormat="1" applyFont="1" applyFill="1" applyAlignment="1">
      <alignment horizontal="center"/>
    </xf>
    <xf numFmtId="164" fontId="3" fillId="1796" borderId="0" xfId="0" applyNumberFormat="1" applyFont="1" applyFill="1" applyAlignment="1">
      <alignment horizontal="center"/>
    </xf>
    <xf numFmtId="164" fontId="3" fillId="1797" borderId="0" xfId="0" applyNumberFormat="1" applyFont="1" applyFill="1" applyAlignment="1">
      <alignment horizontal="center"/>
    </xf>
    <xf numFmtId="164" fontId="3" fillId="1798" borderId="0" xfId="0" applyNumberFormat="1" applyFont="1" applyFill="1" applyAlignment="1">
      <alignment horizontal="center"/>
    </xf>
    <xf numFmtId="164" fontId="3" fillId="1799" borderId="0" xfId="0" applyNumberFormat="1" applyFont="1" applyFill="1" applyAlignment="1">
      <alignment horizontal="center"/>
    </xf>
    <xf numFmtId="164" fontId="3" fillId="1800" borderId="0" xfId="0" applyNumberFormat="1" applyFont="1" applyFill="1" applyAlignment="1">
      <alignment horizontal="center"/>
    </xf>
    <xf numFmtId="164" fontId="3" fillId="1801" borderId="0" xfId="0" applyNumberFormat="1" applyFont="1" applyFill="1" applyAlignment="1">
      <alignment horizontal="center"/>
    </xf>
    <xf numFmtId="164" fontId="3" fillId="1802" borderId="0" xfId="0" applyNumberFormat="1" applyFont="1" applyFill="1" applyAlignment="1">
      <alignment horizontal="center"/>
    </xf>
    <xf numFmtId="164" fontId="3" fillId="1803" borderId="0" xfId="0" applyNumberFormat="1" applyFont="1" applyFill="1" applyAlignment="1">
      <alignment horizontal="center"/>
    </xf>
    <xf numFmtId="49" fontId="4" fillId="372" borderId="0" xfId="0" applyNumberFormat="1" applyFont="1" applyFill="1" applyAlignment="1"/>
    <xf numFmtId="164" fontId="3" fillId="1804" borderId="0" xfId="0" applyNumberFormat="1" applyFont="1" applyFill="1" applyAlignment="1">
      <alignment horizontal="center"/>
    </xf>
    <xf numFmtId="164" fontId="3" fillId="1805" borderId="0" xfId="0" applyNumberFormat="1" applyFont="1" applyFill="1" applyAlignment="1">
      <alignment horizontal="center"/>
    </xf>
    <xf numFmtId="164" fontId="3" fillId="1806" borderId="0" xfId="0" applyNumberFormat="1" applyFont="1" applyFill="1" applyAlignment="1">
      <alignment horizontal="center"/>
    </xf>
    <xf numFmtId="164" fontId="3" fillId="1807" borderId="0" xfId="0" applyNumberFormat="1" applyFont="1" applyFill="1" applyAlignment="1">
      <alignment horizontal="center"/>
    </xf>
    <xf numFmtId="164" fontId="3" fillId="1808" borderId="0" xfId="0" applyNumberFormat="1" applyFont="1" applyFill="1" applyAlignment="1">
      <alignment horizontal="center"/>
    </xf>
    <xf numFmtId="164" fontId="3" fillId="1809" borderId="0" xfId="0" applyNumberFormat="1" applyFont="1" applyFill="1" applyAlignment="1">
      <alignment horizontal="center"/>
    </xf>
    <xf numFmtId="164" fontId="3" fillId="1810" borderId="0" xfId="0" applyNumberFormat="1" applyFont="1" applyFill="1" applyAlignment="1">
      <alignment horizontal="center"/>
    </xf>
    <xf numFmtId="164" fontId="3" fillId="1811" borderId="0" xfId="0" applyNumberFormat="1" applyFont="1" applyFill="1" applyAlignment="1">
      <alignment horizontal="center"/>
    </xf>
    <xf numFmtId="164" fontId="3" fillId="1812" borderId="0" xfId="0" applyNumberFormat="1" applyFont="1" applyFill="1" applyAlignment="1">
      <alignment horizontal="center"/>
    </xf>
    <xf numFmtId="164" fontId="3" fillId="1813" borderId="0" xfId="0" applyNumberFormat="1" applyFont="1" applyFill="1" applyAlignment="1">
      <alignment horizontal="center"/>
    </xf>
    <xf numFmtId="164" fontId="3" fillId="1814" borderId="0" xfId="0" applyNumberFormat="1" applyFont="1" applyFill="1" applyAlignment="1">
      <alignment horizontal="center"/>
    </xf>
    <xf numFmtId="164" fontId="3" fillId="1815" borderId="0" xfId="0" applyNumberFormat="1" applyFont="1" applyFill="1" applyAlignment="1">
      <alignment horizontal="center"/>
    </xf>
    <xf numFmtId="164" fontId="3" fillId="1816" borderId="0" xfId="0" applyNumberFormat="1" applyFont="1" applyFill="1" applyAlignment="1">
      <alignment horizontal="center"/>
    </xf>
    <xf numFmtId="164" fontId="3" fillId="1817" borderId="0" xfId="0" applyNumberFormat="1" applyFont="1" applyFill="1" applyAlignment="1">
      <alignment horizontal="center"/>
    </xf>
    <xf numFmtId="164" fontId="3" fillId="1818" borderId="0" xfId="0" applyNumberFormat="1" applyFont="1" applyFill="1" applyAlignment="1">
      <alignment horizontal="center"/>
    </xf>
    <xf numFmtId="164" fontId="3" fillId="1819" borderId="0" xfId="0" applyNumberFormat="1" applyFont="1" applyFill="1" applyAlignment="1">
      <alignment horizontal="center"/>
    </xf>
    <xf numFmtId="164" fontId="3" fillId="1820" borderId="0" xfId="0" applyNumberFormat="1" applyFont="1" applyFill="1" applyAlignment="1">
      <alignment horizontal="center"/>
    </xf>
    <xf numFmtId="164" fontId="3" fillId="1821" borderId="0" xfId="0" applyNumberFormat="1" applyFont="1" applyFill="1" applyAlignment="1">
      <alignment horizontal="center"/>
    </xf>
    <xf numFmtId="164" fontId="3" fillId="1822" borderId="0" xfId="0" applyNumberFormat="1" applyFont="1" applyFill="1" applyAlignment="1">
      <alignment horizontal="center"/>
    </xf>
    <xf numFmtId="164" fontId="3" fillId="1823" borderId="0" xfId="0" applyNumberFormat="1" applyFont="1" applyFill="1" applyAlignment="1">
      <alignment horizontal="center"/>
    </xf>
    <xf numFmtId="164" fontId="3" fillId="1824" borderId="0" xfId="0" applyNumberFormat="1" applyFont="1" applyFill="1" applyAlignment="1">
      <alignment horizontal="center"/>
    </xf>
    <xf numFmtId="164" fontId="3" fillId="1825" borderId="0" xfId="0" applyNumberFormat="1" applyFont="1" applyFill="1" applyAlignment="1">
      <alignment horizontal="center"/>
    </xf>
    <xf numFmtId="164" fontId="3" fillId="1826" borderId="0" xfId="0" applyNumberFormat="1" applyFont="1" applyFill="1" applyAlignment="1">
      <alignment horizontal="center"/>
    </xf>
    <xf numFmtId="164" fontId="3" fillId="1827" borderId="0" xfId="0" applyNumberFormat="1" applyFont="1" applyFill="1" applyAlignment="1">
      <alignment horizontal="center"/>
    </xf>
    <xf numFmtId="164" fontId="3" fillId="1828" borderId="0" xfId="0" applyNumberFormat="1" applyFont="1" applyFill="1" applyAlignment="1">
      <alignment horizontal="center"/>
    </xf>
    <xf numFmtId="164" fontId="3" fillId="1829" borderId="0" xfId="0" applyNumberFormat="1" applyFont="1" applyFill="1" applyAlignment="1">
      <alignment horizontal="center"/>
    </xf>
    <xf numFmtId="164" fontId="3" fillId="1830" borderId="0" xfId="0" applyNumberFormat="1" applyFont="1" applyFill="1" applyAlignment="1">
      <alignment horizontal="center"/>
    </xf>
    <xf numFmtId="164" fontId="3" fillId="1831" borderId="0" xfId="0" applyNumberFormat="1" applyFont="1" applyFill="1" applyAlignment="1">
      <alignment horizontal="center"/>
    </xf>
    <xf numFmtId="164" fontId="3" fillId="1832" borderId="0" xfId="0" applyNumberFormat="1" applyFont="1" applyFill="1" applyAlignment="1">
      <alignment horizontal="center"/>
    </xf>
    <xf numFmtId="164" fontId="3" fillId="1833" borderId="0" xfId="0" applyNumberFormat="1" applyFont="1" applyFill="1" applyAlignment="1">
      <alignment horizontal="center"/>
    </xf>
    <xf numFmtId="164" fontId="3" fillId="1834" borderId="0" xfId="0" applyNumberFormat="1" applyFont="1" applyFill="1" applyAlignment="1">
      <alignment horizontal="center"/>
    </xf>
    <xf numFmtId="164" fontId="3" fillId="1835" borderId="0" xfId="0" applyNumberFormat="1" applyFont="1" applyFill="1" applyAlignment="1">
      <alignment horizontal="center"/>
    </xf>
    <xf numFmtId="164" fontId="3" fillId="1836" borderId="0" xfId="0" applyNumberFormat="1" applyFont="1" applyFill="1" applyAlignment="1">
      <alignment horizontal="center"/>
    </xf>
    <xf numFmtId="164" fontId="3" fillId="1837" borderId="0" xfId="0" applyNumberFormat="1" applyFont="1" applyFill="1" applyAlignment="1">
      <alignment horizontal="center"/>
    </xf>
    <xf numFmtId="164" fontId="3" fillId="1838" borderId="0" xfId="0" applyNumberFormat="1" applyFont="1" applyFill="1" applyAlignment="1">
      <alignment horizontal="center"/>
    </xf>
    <xf numFmtId="164" fontId="3" fillId="1839" borderId="0" xfId="0" applyNumberFormat="1" applyFont="1" applyFill="1" applyAlignment="1">
      <alignment horizontal="center"/>
    </xf>
    <xf numFmtId="164" fontId="3" fillId="1840" borderId="0" xfId="0" applyNumberFormat="1" applyFont="1" applyFill="1" applyAlignment="1">
      <alignment horizontal="center"/>
    </xf>
    <xf numFmtId="164" fontId="3" fillId="1841" borderId="0" xfId="0" applyNumberFormat="1" applyFont="1" applyFill="1" applyAlignment="1">
      <alignment horizontal="center"/>
    </xf>
    <xf numFmtId="164" fontId="3" fillId="1842" borderId="0" xfId="0" applyNumberFormat="1" applyFont="1" applyFill="1" applyAlignment="1">
      <alignment horizontal="center"/>
    </xf>
    <xf numFmtId="164" fontId="3" fillId="1843" borderId="0" xfId="0" applyNumberFormat="1" applyFont="1" applyFill="1" applyAlignment="1">
      <alignment horizontal="center"/>
    </xf>
    <xf numFmtId="164" fontId="3" fillId="1844" borderId="0" xfId="0" applyNumberFormat="1" applyFont="1" applyFill="1" applyAlignment="1">
      <alignment horizontal="center"/>
    </xf>
    <xf numFmtId="164" fontId="3" fillId="1845" borderId="0" xfId="0" applyNumberFormat="1" applyFont="1" applyFill="1" applyAlignment="1">
      <alignment horizontal="center"/>
    </xf>
    <xf numFmtId="164" fontId="3" fillId="1846" borderId="0" xfId="0" applyNumberFormat="1" applyFont="1" applyFill="1" applyAlignment="1">
      <alignment horizontal="center"/>
    </xf>
    <xf numFmtId="164" fontId="3" fillId="1847" borderId="0" xfId="0" applyNumberFormat="1" applyFont="1" applyFill="1" applyAlignment="1">
      <alignment horizontal="center"/>
    </xf>
    <xf numFmtId="164" fontId="3" fillId="1848" borderId="0" xfId="0" applyNumberFormat="1" applyFont="1" applyFill="1" applyAlignment="1">
      <alignment horizontal="center"/>
    </xf>
    <xf numFmtId="164" fontId="3" fillId="1849" borderId="0" xfId="0" applyNumberFormat="1" applyFont="1" applyFill="1" applyAlignment="1">
      <alignment horizontal="center"/>
    </xf>
    <xf numFmtId="164" fontId="3" fillId="1850" borderId="0" xfId="0" applyNumberFormat="1" applyFont="1" applyFill="1" applyAlignment="1">
      <alignment horizontal="center"/>
    </xf>
    <xf numFmtId="164" fontId="3" fillId="1851" borderId="0" xfId="0" applyNumberFormat="1" applyFont="1" applyFill="1" applyAlignment="1">
      <alignment horizontal="center"/>
    </xf>
    <xf numFmtId="164" fontId="3" fillId="1852" borderId="0" xfId="0" applyNumberFormat="1" applyFont="1" applyFill="1" applyAlignment="1">
      <alignment horizontal="center"/>
    </xf>
    <xf numFmtId="164" fontId="3" fillId="1853" borderId="0" xfId="0" applyNumberFormat="1" applyFont="1" applyFill="1" applyAlignment="1">
      <alignment horizontal="center"/>
    </xf>
    <xf numFmtId="164" fontId="3" fillId="1854" borderId="0" xfId="0" applyNumberFormat="1" applyFont="1" applyFill="1" applyAlignment="1">
      <alignment horizontal="center"/>
    </xf>
    <xf numFmtId="164" fontId="3" fillId="1855" borderId="0" xfId="0" applyNumberFormat="1" applyFont="1" applyFill="1" applyAlignment="1">
      <alignment horizontal="center"/>
    </xf>
    <xf numFmtId="164" fontId="3" fillId="1856" borderId="0" xfId="0" applyNumberFormat="1" applyFont="1" applyFill="1" applyAlignment="1">
      <alignment horizontal="center"/>
    </xf>
    <xf numFmtId="164" fontId="3" fillId="1857" borderId="0" xfId="0" applyNumberFormat="1" applyFont="1" applyFill="1" applyAlignment="1">
      <alignment horizontal="center"/>
    </xf>
    <xf numFmtId="164" fontId="3" fillId="1858" borderId="0" xfId="0" applyNumberFormat="1" applyFont="1" applyFill="1" applyAlignment="1">
      <alignment horizontal="center"/>
    </xf>
    <xf numFmtId="164" fontId="3" fillId="1859" borderId="0" xfId="0" applyNumberFormat="1" applyFont="1" applyFill="1" applyAlignment="1">
      <alignment horizontal="center"/>
    </xf>
    <xf numFmtId="164" fontId="3" fillId="91" borderId="0" xfId="0" applyNumberFormat="1" applyFont="1" applyFill="1" applyAlignment="1">
      <alignment horizontal="center"/>
    </xf>
    <xf numFmtId="164" fontId="3" fillId="1860" borderId="0" xfId="0" applyNumberFormat="1" applyFont="1" applyFill="1" applyAlignment="1">
      <alignment horizontal="center"/>
    </xf>
    <xf numFmtId="164" fontId="3" fillId="1861" borderId="0" xfId="0" applyNumberFormat="1" applyFont="1" applyFill="1" applyAlignment="1">
      <alignment horizontal="center"/>
    </xf>
    <xf numFmtId="164" fontId="3" fillId="1862" borderId="0" xfId="0" applyNumberFormat="1" applyFont="1" applyFill="1" applyAlignment="1">
      <alignment horizontal="center"/>
    </xf>
    <xf numFmtId="164" fontId="3" fillId="1863" borderId="0" xfId="0" applyNumberFormat="1" applyFont="1" applyFill="1" applyAlignment="1">
      <alignment horizontal="center"/>
    </xf>
    <xf numFmtId="164" fontId="3" fillId="1864" borderId="0" xfId="0" applyNumberFormat="1" applyFont="1" applyFill="1" applyAlignment="1">
      <alignment horizontal="center"/>
    </xf>
    <xf numFmtId="164" fontId="3" fillId="1865" borderId="0" xfId="0" applyNumberFormat="1" applyFont="1" applyFill="1" applyAlignment="1">
      <alignment horizontal="center"/>
    </xf>
    <xf numFmtId="164" fontId="3" fillId="1866" borderId="0" xfId="0" applyNumberFormat="1" applyFont="1" applyFill="1" applyAlignment="1">
      <alignment horizontal="center"/>
    </xf>
    <xf numFmtId="164" fontId="3" fillId="1867" borderId="0" xfId="0" applyNumberFormat="1" applyFont="1" applyFill="1" applyAlignment="1">
      <alignment horizontal="center"/>
    </xf>
    <xf numFmtId="164" fontId="3" fillId="520" borderId="0" xfId="0" applyNumberFormat="1" applyFont="1" applyFill="1" applyAlignment="1">
      <alignment horizontal="center"/>
    </xf>
    <xf numFmtId="164" fontId="3" fillId="1868" borderId="0" xfId="0" applyNumberFormat="1" applyFont="1" applyFill="1" applyAlignment="1">
      <alignment horizontal="center"/>
    </xf>
    <xf numFmtId="164" fontId="3" fillId="521" borderId="0" xfId="0" applyNumberFormat="1" applyFont="1" applyFill="1" applyAlignment="1">
      <alignment horizontal="center"/>
    </xf>
    <xf numFmtId="164" fontId="3" fillId="1869" borderId="0" xfId="0" applyNumberFormat="1" applyFont="1" applyFill="1" applyAlignment="1">
      <alignment horizontal="center"/>
    </xf>
    <xf numFmtId="164" fontId="3" fillId="1870" borderId="0" xfId="0" applyNumberFormat="1" applyFont="1" applyFill="1" applyAlignment="1">
      <alignment horizontal="center"/>
    </xf>
    <xf numFmtId="164" fontId="3" fillId="109" borderId="0" xfId="0" applyNumberFormat="1" applyFont="1" applyFill="1" applyAlignment="1">
      <alignment horizontal="center"/>
    </xf>
    <xf numFmtId="164" fontId="3" fillId="1871" borderId="0" xfId="0" applyNumberFormat="1" applyFont="1" applyFill="1" applyAlignment="1">
      <alignment horizontal="center"/>
    </xf>
    <xf numFmtId="164" fontId="3" fillId="1872" borderId="0" xfId="0" applyNumberFormat="1" applyFont="1" applyFill="1" applyAlignment="1">
      <alignment horizontal="center"/>
    </xf>
    <xf numFmtId="164" fontId="3" fillId="1873" borderId="0" xfId="0" applyNumberFormat="1" applyFont="1" applyFill="1" applyAlignment="1">
      <alignment horizontal="center"/>
    </xf>
    <xf numFmtId="164" fontId="3" fillId="1874" borderId="0" xfId="0" applyNumberFormat="1" applyFont="1" applyFill="1" applyAlignment="1">
      <alignment horizontal="center"/>
    </xf>
    <xf numFmtId="164" fontId="3" fillId="1875" borderId="0" xfId="0" applyNumberFormat="1" applyFont="1" applyFill="1" applyAlignment="1">
      <alignment horizontal="center"/>
    </xf>
    <xf numFmtId="164" fontId="3" fillId="1876" borderId="0" xfId="0" applyNumberFormat="1" applyFont="1" applyFill="1" applyAlignment="1">
      <alignment horizontal="center"/>
    </xf>
    <xf numFmtId="164" fontId="3" fillId="1877" borderId="0" xfId="0" applyNumberFormat="1" applyFont="1" applyFill="1" applyAlignment="1">
      <alignment horizontal="center"/>
    </xf>
    <xf numFmtId="164" fontId="3" fillId="1878" borderId="0" xfId="0" applyNumberFormat="1" applyFont="1" applyFill="1" applyAlignment="1">
      <alignment horizontal="center"/>
    </xf>
    <xf numFmtId="164" fontId="3" fillId="1879" borderId="0" xfId="0" applyNumberFormat="1" applyFont="1" applyFill="1" applyAlignment="1">
      <alignment horizontal="center"/>
    </xf>
    <xf numFmtId="164" fontId="3" fillId="1880" borderId="0" xfId="0" applyNumberFormat="1" applyFont="1" applyFill="1" applyAlignment="1">
      <alignment horizontal="center"/>
    </xf>
    <xf numFmtId="164" fontId="3" fillId="1881" borderId="0" xfId="0" applyNumberFormat="1" applyFont="1" applyFill="1" applyAlignment="1">
      <alignment horizontal="center"/>
    </xf>
    <xf numFmtId="164" fontId="3" fillId="1882" borderId="0" xfId="0" applyNumberFormat="1" applyFont="1" applyFill="1" applyAlignment="1">
      <alignment horizontal="center"/>
    </xf>
    <xf numFmtId="164" fontId="3" fillId="1883" borderId="0" xfId="0" applyNumberFormat="1" applyFont="1" applyFill="1" applyAlignment="1">
      <alignment horizontal="center"/>
    </xf>
    <xf numFmtId="164" fontId="3" fillId="1884" borderId="0" xfId="0" applyNumberFormat="1" applyFont="1" applyFill="1" applyAlignment="1">
      <alignment horizontal="center"/>
    </xf>
    <xf numFmtId="164" fontId="3" fillId="1885" borderId="0" xfId="0" applyNumberFormat="1" applyFont="1" applyFill="1" applyAlignment="1">
      <alignment horizontal="center"/>
    </xf>
    <xf numFmtId="164" fontId="3" fillId="1886" borderId="0" xfId="0" applyNumberFormat="1" applyFont="1" applyFill="1" applyAlignment="1">
      <alignment horizontal="center"/>
    </xf>
    <xf numFmtId="164" fontId="3" fillId="1887" borderId="0" xfId="0" applyNumberFormat="1" applyFont="1" applyFill="1" applyAlignment="1">
      <alignment horizontal="center"/>
    </xf>
    <xf numFmtId="164" fontId="3" fillId="1888" borderId="0" xfId="0" applyNumberFormat="1" applyFont="1" applyFill="1" applyAlignment="1">
      <alignment horizontal="center"/>
    </xf>
    <xf numFmtId="164" fontId="3" fillId="1889" borderId="0" xfId="0" applyNumberFormat="1" applyFont="1" applyFill="1" applyAlignment="1">
      <alignment horizontal="center"/>
    </xf>
    <xf numFmtId="164" fontId="3" fillId="1890" borderId="0" xfId="0" applyNumberFormat="1" applyFont="1" applyFill="1" applyAlignment="1">
      <alignment horizontal="center"/>
    </xf>
    <xf numFmtId="164" fontId="3" fillId="1891" borderId="0" xfId="0" applyNumberFormat="1" applyFont="1" applyFill="1" applyAlignment="1">
      <alignment horizontal="center"/>
    </xf>
    <xf numFmtId="164" fontId="3" fillId="1892" borderId="0" xfId="0" applyNumberFormat="1" applyFont="1" applyFill="1" applyAlignment="1">
      <alignment horizontal="center"/>
    </xf>
    <xf numFmtId="164" fontId="3" fillId="1893" borderId="0" xfId="0" applyNumberFormat="1" applyFont="1" applyFill="1" applyAlignment="1">
      <alignment horizontal="center"/>
    </xf>
    <xf numFmtId="164" fontId="3" fillId="1894" borderId="0" xfId="0" applyNumberFormat="1" applyFont="1" applyFill="1" applyAlignment="1">
      <alignment horizontal="center"/>
    </xf>
    <xf numFmtId="164" fontId="3" fillId="1895" borderId="0" xfId="0" applyNumberFormat="1" applyFont="1" applyFill="1" applyAlignment="1">
      <alignment horizontal="center"/>
    </xf>
    <xf numFmtId="164" fontId="3" fillId="1896" borderId="0" xfId="0" applyNumberFormat="1" applyFont="1" applyFill="1" applyAlignment="1">
      <alignment horizontal="center"/>
    </xf>
    <xf numFmtId="164" fontId="3" fillId="1897" borderId="0" xfId="0" applyNumberFormat="1" applyFont="1" applyFill="1" applyAlignment="1">
      <alignment horizontal="center"/>
    </xf>
    <xf numFmtId="164" fontId="3" fillId="1898" borderId="0" xfId="0" applyNumberFormat="1" applyFont="1" applyFill="1" applyAlignment="1">
      <alignment horizontal="center"/>
    </xf>
    <xf numFmtId="164" fontId="3" fillId="1899" borderId="0" xfId="0" applyNumberFormat="1" applyFont="1" applyFill="1" applyAlignment="1">
      <alignment horizontal="center"/>
    </xf>
    <xf numFmtId="164" fontId="3" fillId="1900" borderId="0" xfId="0" applyNumberFormat="1" applyFont="1" applyFill="1" applyAlignment="1">
      <alignment horizontal="center"/>
    </xf>
    <xf numFmtId="164" fontId="3" fillId="150" borderId="0" xfId="0" applyNumberFormat="1" applyFont="1" applyFill="1" applyAlignment="1">
      <alignment horizontal="center"/>
    </xf>
    <xf numFmtId="164" fontId="3" fillId="1901" borderId="0" xfId="0" applyNumberFormat="1" applyFont="1" applyFill="1" applyAlignment="1">
      <alignment horizontal="center"/>
    </xf>
    <xf numFmtId="164" fontId="3" fillId="1902" borderId="0" xfId="0" applyNumberFormat="1" applyFont="1" applyFill="1" applyAlignment="1">
      <alignment horizontal="center"/>
    </xf>
    <xf numFmtId="164" fontId="3" fillId="1903" borderId="0" xfId="0" applyNumberFormat="1" applyFont="1" applyFill="1" applyAlignment="1">
      <alignment horizontal="center"/>
    </xf>
    <xf numFmtId="164" fontId="3" fillId="1904" borderId="0" xfId="0" applyNumberFormat="1" applyFont="1" applyFill="1" applyAlignment="1">
      <alignment horizontal="center"/>
    </xf>
    <xf numFmtId="164" fontId="3" fillId="1905" borderId="0" xfId="0" applyNumberFormat="1" applyFont="1" applyFill="1" applyAlignment="1">
      <alignment horizontal="center"/>
    </xf>
    <xf numFmtId="164" fontId="3" fillId="1906" borderId="0" xfId="0" applyNumberFormat="1" applyFont="1" applyFill="1" applyAlignment="1">
      <alignment horizontal="center"/>
    </xf>
    <xf numFmtId="164" fontId="3" fillId="1907" borderId="0" xfId="0" applyNumberFormat="1" applyFont="1" applyFill="1" applyAlignment="1">
      <alignment horizontal="center"/>
    </xf>
    <xf numFmtId="164" fontId="3" fillId="1908" borderId="0" xfId="0" applyNumberFormat="1" applyFont="1" applyFill="1" applyAlignment="1">
      <alignment horizontal="center"/>
    </xf>
    <xf numFmtId="164" fontId="3" fillId="1909" borderId="0" xfId="0" applyNumberFormat="1" applyFont="1" applyFill="1" applyAlignment="1">
      <alignment horizontal="center"/>
    </xf>
    <xf numFmtId="164" fontId="3" fillId="1910" borderId="0" xfId="0" applyNumberFormat="1" applyFont="1" applyFill="1" applyAlignment="1">
      <alignment horizontal="center"/>
    </xf>
    <xf numFmtId="164" fontId="3" fillId="1911" borderId="0" xfId="0" applyNumberFormat="1" applyFont="1" applyFill="1" applyAlignment="1">
      <alignment horizontal="center"/>
    </xf>
    <xf numFmtId="164" fontId="3" fillId="1912" borderId="0" xfId="0" applyNumberFormat="1" applyFont="1" applyFill="1" applyAlignment="1">
      <alignment horizontal="center"/>
    </xf>
    <xf numFmtId="164" fontId="3" fillId="1913" borderId="0" xfId="0" applyNumberFormat="1" applyFont="1" applyFill="1" applyAlignment="1">
      <alignment horizontal="center"/>
    </xf>
    <xf numFmtId="164" fontId="3" fillId="1914" borderId="0" xfId="0" applyNumberFormat="1" applyFont="1" applyFill="1" applyAlignment="1">
      <alignment horizontal="center"/>
    </xf>
    <xf numFmtId="164" fontId="3" fillId="1915" borderId="0" xfId="0" applyNumberFormat="1" applyFont="1" applyFill="1" applyAlignment="1">
      <alignment horizontal="center"/>
    </xf>
    <xf numFmtId="164" fontId="3" fillId="1916" borderId="0" xfId="0" applyNumberFormat="1" applyFont="1" applyFill="1" applyAlignment="1">
      <alignment horizontal="center"/>
    </xf>
    <xf numFmtId="164" fontId="3" fillId="1917" borderId="0" xfId="0" applyNumberFormat="1" applyFont="1" applyFill="1" applyAlignment="1">
      <alignment horizontal="center"/>
    </xf>
    <xf numFmtId="164" fontId="3" fillId="1918" borderId="0" xfId="0" applyNumberFormat="1" applyFont="1" applyFill="1" applyAlignment="1">
      <alignment horizontal="center"/>
    </xf>
    <xf numFmtId="164" fontId="3" fillId="1919" borderId="0" xfId="0" applyNumberFormat="1" applyFont="1" applyFill="1" applyAlignment="1">
      <alignment horizontal="center"/>
    </xf>
    <xf numFmtId="164" fontId="3" fillId="1920" borderId="0" xfId="0" applyNumberFormat="1" applyFont="1" applyFill="1" applyAlignment="1">
      <alignment horizontal="center"/>
    </xf>
    <xf numFmtId="164" fontId="3" fillId="1921" borderId="0" xfId="0" applyNumberFormat="1" applyFont="1" applyFill="1" applyAlignment="1">
      <alignment horizontal="center"/>
    </xf>
    <xf numFmtId="164" fontId="3" fillId="1922" borderId="0" xfId="0" applyNumberFormat="1" applyFont="1" applyFill="1" applyAlignment="1">
      <alignment horizontal="center"/>
    </xf>
    <xf numFmtId="164" fontId="3" fillId="1923" borderId="0" xfId="0" applyNumberFormat="1" applyFont="1" applyFill="1" applyAlignment="1">
      <alignment horizontal="center"/>
    </xf>
    <xf numFmtId="164" fontId="3" fillId="1924" borderId="0" xfId="0" applyNumberFormat="1" applyFont="1" applyFill="1" applyAlignment="1">
      <alignment horizontal="center"/>
    </xf>
    <xf numFmtId="164" fontId="3" fillId="1925" borderId="0" xfId="0" applyNumberFormat="1" applyFont="1" applyFill="1" applyAlignment="1">
      <alignment horizontal="center"/>
    </xf>
    <xf numFmtId="164" fontId="3" fillId="1926" borderId="0" xfId="0" applyNumberFormat="1" applyFont="1" applyFill="1" applyAlignment="1">
      <alignment horizontal="center"/>
    </xf>
    <xf numFmtId="164" fontId="3" fillId="1927" borderId="0" xfId="0" applyNumberFormat="1" applyFont="1" applyFill="1" applyAlignment="1">
      <alignment horizontal="center"/>
    </xf>
    <xf numFmtId="164" fontId="3" fillId="1928" borderId="0" xfId="0" applyNumberFormat="1" applyFont="1" applyFill="1" applyAlignment="1">
      <alignment horizontal="center"/>
    </xf>
    <xf numFmtId="164" fontId="3" fillId="1929" borderId="0" xfId="0" applyNumberFormat="1" applyFont="1" applyFill="1" applyAlignment="1">
      <alignment horizontal="center"/>
    </xf>
    <xf numFmtId="164" fontId="3" fillId="1930" borderId="0" xfId="0" applyNumberFormat="1" applyFont="1" applyFill="1" applyAlignment="1">
      <alignment horizontal="center"/>
    </xf>
    <xf numFmtId="164" fontId="3" fillId="1931" borderId="0" xfId="0" applyNumberFormat="1" applyFont="1" applyFill="1" applyAlignment="1">
      <alignment horizontal="center"/>
    </xf>
    <xf numFmtId="164" fontId="3" fillId="1932" borderId="0" xfId="0" applyNumberFormat="1" applyFont="1" applyFill="1" applyAlignment="1">
      <alignment horizontal="center"/>
    </xf>
    <xf numFmtId="164" fontId="3" fillId="1933" borderId="0" xfId="0" applyNumberFormat="1" applyFont="1" applyFill="1" applyAlignment="1">
      <alignment horizontal="center"/>
    </xf>
    <xf numFmtId="164" fontId="3" fillId="1934" borderId="0" xfId="0" applyNumberFormat="1" applyFont="1" applyFill="1" applyAlignment="1">
      <alignment horizontal="center"/>
    </xf>
    <xf numFmtId="164" fontId="3" fillId="1935" borderId="0" xfId="0" applyNumberFormat="1" applyFont="1" applyFill="1" applyAlignment="1">
      <alignment horizontal="center"/>
    </xf>
    <xf numFmtId="164" fontId="3" fillId="1936" borderId="0" xfId="0" applyNumberFormat="1" applyFont="1" applyFill="1" applyAlignment="1">
      <alignment horizontal="center"/>
    </xf>
    <xf numFmtId="164" fontId="3" fillId="1937" borderId="0" xfId="0" applyNumberFormat="1" applyFont="1" applyFill="1" applyAlignment="1">
      <alignment horizontal="center"/>
    </xf>
    <xf numFmtId="164" fontId="3" fillId="1938" borderId="0" xfId="0" applyNumberFormat="1" applyFont="1" applyFill="1" applyAlignment="1">
      <alignment horizontal="center"/>
    </xf>
    <xf numFmtId="164" fontId="3" fillId="1939" borderId="0" xfId="0" applyNumberFormat="1" applyFont="1" applyFill="1" applyAlignment="1">
      <alignment horizontal="center"/>
    </xf>
    <xf numFmtId="164" fontId="3" fillId="1940" borderId="0" xfId="0" applyNumberFormat="1" applyFont="1" applyFill="1" applyAlignment="1">
      <alignment horizontal="center"/>
    </xf>
    <xf numFmtId="164" fontId="3" fillId="1941" borderId="0" xfId="0" applyNumberFormat="1" applyFont="1" applyFill="1" applyAlignment="1">
      <alignment horizontal="center"/>
    </xf>
    <xf numFmtId="164" fontId="3" fillId="1942" borderId="0" xfId="0" applyNumberFormat="1" applyFont="1" applyFill="1" applyAlignment="1">
      <alignment horizontal="center"/>
    </xf>
    <xf numFmtId="164" fontId="3" fillId="1943" borderId="0" xfId="0" applyNumberFormat="1" applyFont="1" applyFill="1" applyAlignment="1">
      <alignment horizontal="center"/>
    </xf>
    <xf numFmtId="164" fontId="3" fillId="1944" borderId="0" xfId="0" applyNumberFormat="1" applyFont="1" applyFill="1" applyAlignment="1">
      <alignment horizontal="center"/>
    </xf>
    <xf numFmtId="164" fontId="3" fillId="1945" borderId="0" xfId="0" applyNumberFormat="1" applyFont="1" applyFill="1" applyAlignment="1">
      <alignment horizontal="center"/>
    </xf>
    <xf numFmtId="164" fontId="3" fillId="1946" borderId="0" xfId="0" applyNumberFormat="1" applyFont="1" applyFill="1" applyAlignment="1">
      <alignment horizontal="center"/>
    </xf>
    <xf numFmtId="164" fontId="3" fillId="1947" borderId="0" xfId="0" applyNumberFormat="1" applyFont="1" applyFill="1" applyAlignment="1">
      <alignment horizontal="center"/>
    </xf>
    <xf numFmtId="164" fontId="3" fillId="1948" borderId="0" xfId="0" applyNumberFormat="1" applyFont="1" applyFill="1" applyAlignment="1">
      <alignment horizontal="center"/>
    </xf>
    <xf numFmtId="164" fontId="3" fillId="1949" borderId="0" xfId="0" applyNumberFormat="1" applyFont="1" applyFill="1" applyAlignment="1">
      <alignment horizontal="center"/>
    </xf>
    <xf numFmtId="164" fontId="3" fillId="1950" borderId="0" xfId="0" applyNumberFormat="1" applyFont="1" applyFill="1" applyAlignment="1">
      <alignment horizontal="center"/>
    </xf>
    <xf numFmtId="164" fontId="3" fillId="1951" borderId="0" xfId="0" applyNumberFormat="1" applyFont="1" applyFill="1" applyAlignment="1">
      <alignment horizontal="center"/>
    </xf>
    <xf numFmtId="164" fontId="3" fillId="1952" borderId="0" xfId="0" applyNumberFormat="1" applyFont="1" applyFill="1" applyAlignment="1">
      <alignment horizontal="center"/>
    </xf>
    <xf numFmtId="164" fontId="3" fillId="1953" borderId="0" xfId="0" applyNumberFormat="1" applyFont="1" applyFill="1" applyAlignment="1">
      <alignment horizontal="center"/>
    </xf>
    <xf numFmtId="164" fontId="3" fillId="1954" borderId="0" xfId="0" applyNumberFormat="1" applyFont="1" applyFill="1" applyAlignment="1">
      <alignment horizontal="center"/>
    </xf>
    <xf numFmtId="164" fontId="3" fillId="1955" borderId="0" xfId="0" applyNumberFormat="1" applyFont="1" applyFill="1" applyAlignment="1">
      <alignment horizontal="center"/>
    </xf>
    <xf numFmtId="164" fontId="3" fillId="1956" borderId="0" xfId="0" applyNumberFormat="1" applyFont="1" applyFill="1" applyAlignment="1">
      <alignment horizontal="center"/>
    </xf>
    <xf numFmtId="164" fontId="3" fillId="1957" borderId="0" xfId="0" applyNumberFormat="1" applyFont="1" applyFill="1" applyAlignment="1">
      <alignment horizontal="center"/>
    </xf>
    <xf numFmtId="164" fontId="3" fillId="1958" borderId="0" xfId="0" applyNumberFormat="1" applyFont="1" applyFill="1" applyAlignment="1">
      <alignment horizontal="center"/>
    </xf>
    <xf numFmtId="164" fontId="3" fillId="1959" borderId="0" xfId="0" applyNumberFormat="1" applyFont="1" applyFill="1" applyAlignment="1">
      <alignment horizontal="center"/>
    </xf>
    <xf numFmtId="164" fontId="3" fillId="1960" borderId="0" xfId="0" applyNumberFormat="1" applyFont="1" applyFill="1" applyAlignment="1">
      <alignment horizontal="center"/>
    </xf>
    <xf numFmtId="164" fontId="3" fillId="1961" borderId="0" xfId="0" applyNumberFormat="1" applyFont="1" applyFill="1" applyAlignment="1">
      <alignment horizontal="center"/>
    </xf>
    <xf numFmtId="164" fontId="3" fillId="1962" borderId="0" xfId="0" applyNumberFormat="1" applyFont="1" applyFill="1" applyAlignment="1">
      <alignment horizontal="center"/>
    </xf>
    <xf numFmtId="164" fontId="3" fillId="1963" borderId="0" xfId="0" applyNumberFormat="1" applyFont="1" applyFill="1" applyAlignment="1">
      <alignment horizontal="center"/>
    </xf>
    <xf numFmtId="164" fontId="3" fillId="1964" borderId="0" xfId="0" applyNumberFormat="1" applyFont="1" applyFill="1" applyAlignment="1">
      <alignment horizontal="center"/>
    </xf>
    <xf numFmtId="164" fontId="3" fillId="1965" borderId="0" xfId="0" applyNumberFormat="1" applyFont="1" applyFill="1" applyAlignment="1">
      <alignment horizontal="center"/>
    </xf>
    <xf numFmtId="164" fontId="3" fillId="1966" borderId="0" xfId="0" applyNumberFormat="1" applyFont="1" applyFill="1" applyAlignment="1">
      <alignment horizontal="center"/>
    </xf>
    <xf numFmtId="164" fontId="3" fillId="1967" borderId="0" xfId="0" applyNumberFormat="1" applyFont="1" applyFill="1" applyAlignment="1">
      <alignment horizontal="center"/>
    </xf>
    <xf numFmtId="164" fontId="3" fillId="1968" borderId="0" xfId="0" applyNumberFormat="1" applyFont="1" applyFill="1" applyAlignment="1">
      <alignment horizontal="center"/>
    </xf>
    <xf numFmtId="164" fontId="3" fillId="1969" borderId="0" xfId="0" applyNumberFormat="1" applyFont="1" applyFill="1" applyAlignment="1">
      <alignment horizontal="center"/>
    </xf>
    <xf numFmtId="164" fontId="3" fillId="1970" borderId="0" xfId="0" applyNumberFormat="1" applyFont="1" applyFill="1" applyAlignment="1">
      <alignment horizontal="center"/>
    </xf>
    <xf numFmtId="164" fontId="3" fillId="1971" borderId="0" xfId="0" applyNumberFormat="1" applyFont="1" applyFill="1" applyAlignment="1">
      <alignment horizontal="center"/>
    </xf>
    <xf numFmtId="164" fontId="3" fillId="1972" borderId="0" xfId="0" applyNumberFormat="1" applyFont="1" applyFill="1" applyAlignment="1">
      <alignment horizontal="center"/>
    </xf>
    <xf numFmtId="164" fontId="3" fillId="1973" borderId="0" xfId="0" applyNumberFormat="1" applyFont="1" applyFill="1" applyAlignment="1">
      <alignment horizontal="center"/>
    </xf>
    <xf numFmtId="164" fontId="3" fillId="1974" borderId="0" xfId="0" applyNumberFormat="1" applyFont="1" applyFill="1" applyAlignment="1">
      <alignment horizontal="center"/>
    </xf>
    <xf numFmtId="164" fontId="3" fillId="1975" borderId="0" xfId="0" applyNumberFormat="1" applyFont="1" applyFill="1" applyAlignment="1">
      <alignment horizontal="center"/>
    </xf>
    <xf numFmtId="164" fontId="3" fillId="1976" borderId="0" xfId="0" applyNumberFormat="1" applyFont="1" applyFill="1" applyAlignment="1">
      <alignment horizontal="center"/>
    </xf>
    <xf numFmtId="164" fontId="3" fillId="1977" borderId="0" xfId="0" applyNumberFormat="1" applyFont="1" applyFill="1" applyAlignment="1">
      <alignment horizontal="center"/>
    </xf>
    <xf numFmtId="164" fontId="3" fillId="1978" borderId="0" xfId="0" applyNumberFormat="1" applyFont="1" applyFill="1" applyAlignment="1">
      <alignment horizontal="center"/>
    </xf>
    <xf numFmtId="164" fontId="3" fillId="1979" borderId="0" xfId="0" applyNumberFormat="1" applyFont="1" applyFill="1" applyAlignment="1">
      <alignment horizontal="center"/>
    </xf>
    <xf numFmtId="164" fontId="3" fillId="1980" borderId="0" xfId="0" applyNumberFormat="1" applyFont="1" applyFill="1" applyAlignment="1">
      <alignment horizontal="center"/>
    </xf>
    <xf numFmtId="164" fontId="3" fillId="1981" borderId="0" xfId="0" applyNumberFormat="1" applyFont="1" applyFill="1" applyAlignment="1">
      <alignment horizontal="center"/>
    </xf>
    <xf numFmtId="164" fontId="3" fillId="1982" borderId="0" xfId="0" applyNumberFormat="1" applyFont="1" applyFill="1" applyAlignment="1">
      <alignment horizontal="center"/>
    </xf>
    <xf numFmtId="164" fontId="3" fillId="1983" borderId="0" xfId="0" applyNumberFormat="1" applyFont="1" applyFill="1" applyAlignment="1">
      <alignment horizontal="center"/>
    </xf>
    <xf numFmtId="164" fontId="3" fillId="1984" borderId="0" xfId="0" applyNumberFormat="1" applyFont="1" applyFill="1" applyAlignment="1">
      <alignment horizontal="center"/>
    </xf>
    <xf numFmtId="164" fontId="3" fillId="1985" borderId="0" xfId="0" applyNumberFormat="1" applyFont="1" applyFill="1" applyAlignment="1">
      <alignment horizontal="center"/>
    </xf>
    <xf numFmtId="164" fontId="3" fillId="1986" borderId="0" xfId="0" applyNumberFormat="1" applyFont="1" applyFill="1" applyAlignment="1">
      <alignment horizontal="center"/>
    </xf>
    <xf numFmtId="164" fontId="3" fillId="1987" borderId="0" xfId="0" applyNumberFormat="1" applyFont="1" applyFill="1" applyAlignment="1">
      <alignment horizontal="center"/>
    </xf>
    <xf numFmtId="164" fontId="3" fillId="1988" borderId="0" xfId="0" applyNumberFormat="1" applyFont="1" applyFill="1" applyAlignment="1">
      <alignment horizontal="center"/>
    </xf>
    <xf numFmtId="164" fontId="3" fillId="1989" borderId="0" xfId="0" applyNumberFormat="1" applyFont="1" applyFill="1" applyAlignment="1">
      <alignment horizontal="center"/>
    </xf>
    <xf numFmtId="164" fontId="3" fillId="1990" borderId="0" xfId="0" applyNumberFormat="1" applyFont="1" applyFill="1" applyAlignment="1">
      <alignment horizontal="center"/>
    </xf>
    <xf numFmtId="164" fontId="3" fillId="1991" borderId="0" xfId="0" applyNumberFormat="1" applyFont="1" applyFill="1" applyAlignment="1">
      <alignment horizontal="center"/>
    </xf>
    <xf numFmtId="164" fontId="3" fillId="1992" borderId="0" xfId="0" applyNumberFormat="1" applyFont="1" applyFill="1" applyAlignment="1">
      <alignment horizontal="center"/>
    </xf>
    <xf numFmtId="164" fontId="3" fillId="1993" borderId="0" xfId="0" applyNumberFormat="1" applyFont="1" applyFill="1" applyAlignment="1">
      <alignment horizontal="center"/>
    </xf>
    <xf numFmtId="164" fontId="3" fillId="1994" borderId="0" xfId="0" applyNumberFormat="1" applyFont="1" applyFill="1" applyAlignment="1">
      <alignment horizontal="center"/>
    </xf>
    <xf numFmtId="164" fontId="3" fillId="1995" borderId="0" xfId="0" applyNumberFormat="1" applyFont="1" applyFill="1" applyAlignment="1">
      <alignment horizontal="center"/>
    </xf>
    <xf numFmtId="164" fontId="3" fillId="1996" borderId="0" xfId="0" applyNumberFormat="1" applyFont="1" applyFill="1" applyAlignment="1">
      <alignment horizontal="center"/>
    </xf>
    <xf numFmtId="164" fontId="3" fillId="1997" borderId="0" xfId="0" applyNumberFormat="1" applyFont="1" applyFill="1" applyAlignment="1">
      <alignment horizontal="center"/>
    </xf>
    <xf numFmtId="164" fontId="3" fillId="1998" borderId="0" xfId="0" applyNumberFormat="1" applyFont="1" applyFill="1" applyAlignment="1">
      <alignment horizontal="center"/>
    </xf>
    <xf numFmtId="164" fontId="3" fillId="1999" borderId="0" xfId="0" applyNumberFormat="1" applyFont="1" applyFill="1" applyAlignment="1">
      <alignment horizontal="center"/>
    </xf>
    <xf numFmtId="164" fontId="3" fillId="2000" borderId="0" xfId="0" applyNumberFormat="1" applyFont="1" applyFill="1" applyAlignment="1">
      <alignment horizontal="center"/>
    </xf>
    <xf numFmtId="164" fontId="3" fillId="2001" borderId="0" xfId="0" applyNumberFormat="1" applyFont="1" applyFill="1" applyAlignment="1">
      <alignment horizontal="center"/>
    </xf>
    <xf numFmtId="164" fontId="3" fillId="2002" borderId="0" xfId="0" applyNumberFormat="1" applyFont="1" applyFill="1" applyAlignment="1">
      <alignment horizontal="center"/>
    </xf>
    <xf numFmtId="164" fontId="3" fillId="2003" borderId="0" xfId="0" applyNumberFormat="1" applyFont="1" applyFill="1" applyAlignment="1">
      <alignment horizontal="center"/>
    </xf>
    <xf numFmtId="164" fontId="3" fillId="2004" borderId="0" xfId="0" applyNumberFormat="1" applyFont="1" applyFill="1" applyAlignment="1">
      <alignment horizontal="center"/>
    </xf>
    <xf numFmtId="164" fontId="3" fillId="2005" borderId="0" xfId="0" applyNumberFormat="1" applyFont="1" applyFill="1" applyAlignment="1">
      <alignment horizontal="center"/>
    </xf>
    <xf numFmtId="164" fontId="3" fillId="2006" borderId="0" xfId="0" applyNumberFormat="1" applyFont="1" applyFill="1" applyAlignment="1">
      <alignment horizontal="center"/>
    </xf>
    <xf numFmtId="164" fontId="3" fillId="2007" borderId="0" xfId="0" applyNumberFormat="1" applyFont="1" applyFill="1" applyAlignment="1">
      <alignment horizontal="center"/>
    </xf>
    <xf numFmtId="164" fontId="3" fillId="2008" borderId="0" xfId="0" applyNumberFormat="1" applyFont="1" applyFill="1" applyAlignment="1">
      <alignment horizontal="center"/>
    </xf>
    <xf numFmtId="164" fontId="3" fillId="2009" borderId="0" xfId="0" applyNumberFormat="1" applyFont="1" applyFill="1" applyAlignment="1">
      <alignment horizontal="center"/>
    </xf>
    <xf numFmtId="164" fontId="3" fillId="2010" borderId="0" xfId="0" applyNumberFormat="1" applyFont="1" applyFill="1" applyAlignment="1">
      <alignment horizontal="center"/>
    </xf>
    <xf numFmtId="164" fontId="3" fillId="2011" borderId="0" xfId="0" applyNumberFormat="1" applyFont="1" applyFill="1" applyAlignment="1">
      <alignment horizontal="center"/>
    </xf>
    <xf numFmtId="164" fontId="3" fillId="2012" borderId="0" xfId="0" applyNumberFormat="1" applyFont="1" applyFill="1" applyAlignment="1">
      <alignment horizontal="center"/>
    </xf>
    <xf numFmtId="164" fontId="3" fillId="2013" borderId="0" xfId="0" applyNumberFormat="1" applyFont="1" applyFill="1" applyAlignment="1">
      <alignment horizontal="center"/>
    </xf>
    <xf numFmtId="164" fontId="3" fillId="2014" borderId="0" xfId="0" applyNumberFormat="1" applyFont="1" applyFill="1" applyAlignment="1">
      <alignment horizontal="center"/>
    </xf>
    <xf numFmtId="164" fontId="3" fillId="2015" borderId="0" xfId="0" applyNumberFormat="1" applyFont="1" applyFill="1" applyAlignment="1">
      <alignment horizontal="center"/>
    </xf>
    <xf numFmtId="164" fontId="3" fillId="2016" borderId="0" xfId="0" applyNumberFormat="1" applyFont="1" applyFill="1" applyAlignment="1">
      <alignment horizontal="center"/>
    </xf>
    <xf numFmtId="164" fontId="3" fillId="2017" borderId="0" xfId="0" applyNumberFormat="1" applyFont="1" applyFill="1" applyAlignment="1">
      <alignment horizontal="center"/>
    </xf>
    <xf numFmtId="164" fontId="3" fillId="2018" borderId="0" xfId="0" applyNumberFormat="1" applyFont="1" applyFill="1" applyAlignment="1">
      <alignment horizontal="center"/>
    </xf>
    <xf numFmtId="164" fontId="3" fillId="2019" borderId="0" xfId="0" applyNumberFormat="1" applyFont="1" applyFill="1" applyAlignment="1">
      <alignment horizontal="center"/>
    </xf>
    <xf numFmtId="164" fontId="3" fillId="2020" borderId="0" xfId="0" applyNumberFormat="1" applyFont="1" applyFill="1" applyAlignment="1">
      <alignment horizontal="center"/>
    </xf>
    <xf numFmtId="164" fontId="3" fillId="2021" borderId="0" xfId="0" applyNumberFormat="1" applyFont="1" applyFill="1" applyAlignment="1">
      <alignment horizontal="center"/>
    </xf>
    <xf numFmtId="164" fontId="3" fillId="2022" borderId="0" xfId="0" applyNumberFormat="1" applyFont="1" applyFill="1" applyAlignment="1">
      <alignment horizontal="center"/>
    </xf>
    <xf numFmtId="164" fontId="3" fillId="2023" borderId="0" xfId="0" applyNumberFormat="1" applyFont="1" applyFill="1" applyAlignment="1">
      <alignment horizontal="center"/>
    </xf>
    <xf numFmtId="164" fontId="3" fillId="2024" borderId="0" xfId="0" applyNumberFormat="1" applyFont="1" applyFill="1" applyAlignment="1">
      <alignment horizontal="center"/>
    </xf>
    <xf numFmtId="164" fontId="3" fillId="2025" borderId="0" xfId="0" applyNumberFormat="1" applyFont="1" applyFill="1" applyAlignment="1">
      <alignment horizontal="center"/>
    </xf>
    <xf numFmtId="164" fontId="3" fillId="2026" borderId="0" xfId="0" applyNumberFormat="1" applyFont="1" applyFill="1" applyAlignment="1">
      <alignment horizontal="center"/>
    </xf>
    <xf numFmtId="164" fontId="3" fillId="2027" borderId="0" xfId="0" applyNumberFormat="1" applyFont="1" applyFill="1" applyAlignment="1">
      <alignment horizontal="center"/>
    </xf>
    <xf numFmtId="164" fontId="3" fillId="2028" borderId="0" xfId="0" applyNumberFormat="1" applyFont="1" applyFill="1" applyAlignment="1">
      <alignment horizontal="center"/>
    </xf>
    <xf numFmtId="164" fontId="3" fillId="2029" borderId="0" xfId="0" applyNumberFormat="1" applyFont="1" applyFill="1" applyAlignment="1">
      <alignment horizontal="center"/>
    </xf>
    <xf numFmtId="164" fontId="3" fillId="2030" borderId="0" xfId="0" applyNumberFormat="1" applyFont="1" applyFill="1" applyAlignment="1">
      <alignment horizontal="center"/>
    </xf>
    <xf numFmtId="164" fontId="3" fillId="2031" borderId="0" xfId="0" applyNumberFormat="1" applyFont="1" applyFill="1" applyAlignment="1">
      <alignment horizontal="center"/>
    </xf>
    <xf numFmtId="164" fontId="3" fillId="2032" borderId="0" xfId="0" applyNumberFormat="1" applyFont="1" applyFill="1" applyAlignment="1">
      <alignment horizontal="center"/>
    </xf>
    <xf numFmtId="164" fontId="3" fillId="2033" borderId="0" xfId="0" applyNumberFormat="1" applyFont="1" applyFill="1" applyAlignment="1">
      <alignment horizontal="center"/>
    </xf>
    <xf numFmtId="164" fontId="3" fillId="2034" borderId="0" xfId="0" applyNumberFormat="1" applyFont="1" applyFill="1" applyAlignment="1">
      <alignment horizontal="center"/>
    </xf>
    <xf numFmtId="164" fontId="3" fillId="2035" borderId="0" xfId="0" applyNumberFormat="1" applyFont="1" applyFill="1" applyAlignment="1">
      <alignment horizontal="center"/>
    </xf>
    <xf numFmtId="164" fontId="3" fillId="2036" borderId="0" xfId="0" applyNumberFormat="1" applyFont="1" applyFill="1" applyAlignment="1">
      <alignment horizontal="center"/>
    </xf>
    <xf numFmtId="164" fontId="3" fillId="2037" borderId="0" xfId="0" applyNumberFormat="1" applyFont="1" applyFill="1" applyAlignment="1">
      <alignment horizontal="center"/>
    </xf>
    <xf numFmtId="164" fontId="3" fillId="2038" borderId="0" xfId="0" applyNumberFormat="1" applyFont="1" applyFill="1" applyAlignment="1">
      <alignment horizontal="center"/>
    </xf>
    <xf numFmtId="164" fontId="3" fillId="2039" borderId="0" xfId="0" applyNumberFormat="1" applyFont="1" applyFill="1" applyAlignment="1">
      <alignment horizontal="center"/>
    </xf>
    <xf numFmtId="164" fontId="3" fillId="2040" borderId="0" xfId="0" applyNumberFormat="1" applyFont="1" applyFill="1" applyAlignment="1">
      <alignment horizontal="center"/>
    </xf>
    <xf numFmtId="164" fontId="3" fillId="2041" borderId="0" xfId="0" applyNumberFormat="1" applyFont="1" applyFill="1" applyAlignment="1">
      <alignment horizontal="center"/>
    </xf>
    <xf numFmtId="164" fontId="3" fillId="2042" borderId="0" xfId="0" applyNumberFormat="1" applyFont="1" applyFill="1" applyAlignment="1">
      <alignment horizontal="center"/>
    </xf>
    <xf numFmtId="164" fontId="3" fillId="2043" borderId="0" xfId="0" applyNumberFormat="1" applyFont="1" applyFill="1" applyAlignment="1">
      <alignment horizontal="center"/>
    </xf>
    <xf numFmtId="164" fontId="3" fillId="2044" borderId="0" xfId="0" applyNumberFormat="1" applyFont="1" applyFill="1" applyAlignment="1">
      <alignment horizontal="center"/>
    </xf>
    <xf numFmtId="164" fontId="3" fillId="2045" borderId="0" xfId="0" applyNumberFormat="1" applyFont="1" applyFill="1" applyAlignment="1">
      <alignment horizontal="center"/>
    </xf>
    <xf numFmtId="164" fontId="3" fillId="2046" borderId="0" xfId="0" applyNumberFormat="1" applyFont="1" applyFill="1" applyAlignment="1">
      <alignment horizontal="center"/>
    </xf>
    <xf numFmtId="164" fontId="3" fillId="2047" borderId="0" xfId="0" applyNumberFormat="1" applyFont="1" applyFill="1" applyAlignment="1">
      <alignment horizontal="center"/>
    </xf>
    <xf numFmtId="164" fontId="3" fillId="2048" borderId="0" xfId="0" applyNumberFormat="1" applyFont="1" applyFill="1" applyAlignment="1">
      <alignment horizontal="center"/>
    </xf>
    <xf numFmtId="164" fontId="3" fillId="2049" borderId="0" xfId="0" applyNumberFormat="1" applyFont="1" applyFill="1" applyAlignment="1">
      <alignment horizontal="center"/>
    </xf>
    <xf numFmtId="164" fontId="3" fillId="2050" borderId="0" xfId="0" applyNumberFormat="1" applyFont="1" applyFill="1" applyAlignment="1">
      <alignment horizontal="center"/>
    </xf>
    <xf numFmtId="164" fontId="3" fillId="2051" borderId="0" xfId="0" applyNumberFormat="1" applyFont="1" applyFill="1" applyAlignment="1">
      <alignment horizontal="center"/>
    </xf>
    <xf numFmtId="164" fontId="3" fillId="2052" borderId="0" xfId="0" applyNumberFormat="1" applyFont="1" applyFill="1" applyAlignment="1">
      <alignment horizontal="center"/>
    </xf>
    <xf numFmtId="164" fontId="3" fillId="2053" borderId="0" xfId="0" applyNumberFormat="1" applyFont="1" applyFill="1" applyAlignment="1">
      <alignment horizontal="center"/>
    </xf>
    <xf numFmtId="164" fontId="3" fillId="2054" borderId="0" xfId="0" applyNumberFormat="1" applyFont="1" applyFill="1" applyAlignment="1">
      <alignment horizontal="center"/>
    </xf>
    <xf numFmtId="164" fontId="3" fillId="2055" borderId="0" xfId="0" applyNumberFormat="1" applyFont="1" applyFill="1" applyAlignment="1">
      <alignment horizontal="center"/>
    </xf>
    <xf numFmtId="164" fontId="3" fillId="2056" borderId="0" xfId="0" applyNumberFormat="1" applyFont="1" applyFill="1" applyAlignment="1">
      <alignment horizontal="center"/>
    </xf>
    <xf numFmtId="164" fontId="3" fillId="2057" borderId="0" xfId="0" applyNumberFormat="1" applyFont="1" applyFill="1" applyAlignment="1">
      <alignment horizontal="center"/>
    </xf>
    <xf numFmtId="164" fontId="3" fillId="2058" borderId="0" xfId="0" applyNumberFormat="1" applyFont="1" applyFill="1" applyAlignment="1">
      <alignment horizontal="center"/>
    </xf>
    <xf numFmtId="164" fontId="3" fillId="2059" borderId="0" xfId="0" applyNumberFormat="1" applyFont="1" applyFill="1" applyAlignment="1">
      <alignment horizontal="center"/>
    </xf>
    <xf numFmtId="164" fontId="3" fillId="2060" borderId="0" xfId="0" applyNumberFormat="1" applyFont="1" applyFill="1" applyAlignment="1">
      <alignment horizontal="center"/>
    </xf>
    <xf numFmtId="164" fontId="3" fillId="2061" borderId="0" xfId="0" applyNumberFormat="1" applyFont="1" applyFill="1" applyAlignment="1">
      <alignment horizontal="center"/>
    </xf>
    <xf numFmtId="164" fontId="3" fillId="2062" borderId="0" xfId="0" applyNumberFormat="1" applyFont="1" applyFill="1" applyAlignment="1">
      <alignment horizontal="center"/>
    </xf>
    <xf numFmtId="164" fontId="3" fillId="2062" borderId="0" xfId="0" applyNumberFormat="1" applyFont="1" applyFill="1" applyAlignment="1">
      <alignment horizontal="center"/>
    </xf>
    <xf numFmtId="164" fontId="3" fillId="2063" borderId="0" xfId="0" applyNumberFormat="1" applyFont="1" applyFill="1" applyAlignment="1">
      <alignment horizontal="center"/>
    </xf>
    <xf numFmtId="164" fontId="3" fillId="2064" borderId="0" xfId="0" applyNumberFormat="1" applyFont="1" applyFill="1" applyAlignment="1">
      <alignment horizontal="center"/>
    </xf>
    <xf numFmtId="164" fontId="3" fillId="2065" borderId="0" xfId="0" applyNumberFormat="1" applyFont="1" applyFill="1" applyAlignment="1">
      <alignment horizontal="center"/>
    </xf>
    <xf numFmtId="164" fontId="3" fillId="2066" borderId="0" xfId="0" applyNumberFormat="1" applyFont="1" applyFill="1" applyAlignment="1">
      <alignment horizontal="center"/>
    </xf>
    <xf numFmtId="164" fontId="3" fillId="2067" borderId="0" xfId="0" applyNumberFormat="1" applyFont="1" applyFill="1" applyAlignment="1">
      <alignment horizontal="center"/>
    </xf>
    <xf numFmtId="164" fontId="3" fillId="2068" borderId="0" xfId="0" applyNumberFormat="1" applyFont="1" applyFill="1" applyAlignment="1">
      <alignment horizontal="center"/>
    </xf>
    <xf numFmtId="164" fontId="3" fillId="2069" borderId="0" xfId="0" applyNumberFormat="1" applyFont="1" applyFill="1" applyAlignment="1">
      <alignment horizontal="center"/>
    </xf>
    <xf numFmtId="49" fontId="3" fillId="372" borderId="0" xfId="0" applyNumberFormat="1" applyFont="1" applyFill="1" applyAlignment="1"/>
    <xf numFmtId="164" fontId="3" fillId="2070" borderId="0" xfId="0" applyNumberFormat="1" applyFont="1" applyFill="1" applyAlignment="1">
      <alignment horizontal="center"/>
    </xf>
    <xf numFmtId="164" fontId="3" fillId="2071" borderId="0" xfId="0" applyNumberFormat="1" applyFont="1" applyFill="1" applyAlignment="1">
      <alignment horizontal="center"/>
    </xf>
    <xf numFmtId="164" fontId="3" fillId="2072" borderId="0" xfId="0" applyNumberFormat="1" applyFont="1" applyFill="1" applyAlignment="1">
      <alignment horizontal="center"/>
    </xf>
    <xf numFmtId="164" fontId="3" fillId="2073" borderId="0" xfId="0" applyNumberFormat="1" applyFont="1" applyFill="1" applyAlignment="1">
      <alignment horizontal="center"/>
    </xf>
    <xf numFmtId="164" fontId="3" fillId="2074" borderId="0" xfId="0" applyNumberFormat="1" applyFont="1" applyFill="1" applyAlignment="1">
      <alignment horizontal="center"/>
    </xf>
    <xf numFmtId="164" fontId="3" fillId="2075" borderId="0" xfId="0" applyNumberFormat="1" applyFont="1" applyFill="1" applyAlignment="1">
      <alignment horizontal="center"/>
    </xf>
    <xf numFmtId="164" fontId="3" fillId="2076" borderId="0" xfId="0" applyNumberFormat="1" applyFont="1" applyFill="1" applyAlignment="1">
      <alignment horizontal="center"/>
    </xf>
    <xf numFmtId="164" fontId="3" fillId="2077" borderId="0" xfId="0" applyNumberFormat="1" applyFont="1" applyFill="1" applyAlignment="1">
      <alignment horizontal="center"/>
    </xf>
    <xf numFmtId="164" fontId="3" fillId="2078" borderId="0" xfId="0" applyNumberFormat="1" applyFont="1" applyFill="1" applyAlignment="1">
      <alignment horizontal="center"/>
    </xf>
    <xf numFmtId="164" fontId="3" fillId="2079" borderId="0" xfId="0" applyNumberFormat="1" applyFont="1" applyFill="1" applyAlignment="1">
      <alignment horizontal="center"/>
    </xf>
    <xf numFmtId="164" fontId="3" fillId="2080" borderId="0" xfId="0" applyNumberFormat="1" applyFont="1" applyFill="1" applyAlignment="1">
      <alignment horizontal="center"/>
    </xf>
    <xf numFmtId="164" fontId="3" fillId="2081" borderId="0" xfId="0" applyNumberFormat="1" applyFont="1" applyFill="1" applyAlignment="1">
      <alignment horizontal="center"/>
    </xf>
    <xf numFmtId="164" fontId="3" fillId="2082" borderId="0" xfId="0" applyNumberFormat="1" applyFont="1" applyFill="1" applyAlignment="1">
      <alignment horizontal="center"/>
    </xf>
    <xf numFmtId="164" fontId="3" fillId="2083" borderId="0" xfId="0" applyNumberFormat="1" applyFont="1" applyFill="1" applyAlignment="1">
      <alignment horizontal="center"/>
    </xf>
    <xf numFmtId="164" fontId="3" fillId="2084" borderId="0" xfId="0" applyNumberFormat="1" applyFont="1" applyFill="1" applyAlignment="1">
      <alignment horizontal="center"/>
    </xf>
    <xf numFmtId="164" fontId="3" fillId="2085" borderId="0" xfId="0" applyNumberFormat="1" applyFont="1" applyFill="1" applyAlignment="1">
      <alignment horizontal="center"/>
    </xf>
    <xf numFmtId="164" fontId="3" fillId="2086" borderId="0" xfId="0" applyNumberFormat="1" applyFont="1" applyFill="1" applyAlignment="1">
      <alignment horizontal="center"/>
    </xf>
    <xf numFmtId="164" fontId="3" fillId="2087" borderId="0" xfId="0" applyNumberFormat="1" applyFont="1" applyFill="1" applyAlignment="1">
      <alignment horizontal="center"/>
    </xf>
    <xf numFmtId="164" fontId="3" fillId="2088" borderId="0" xfId="0" applyNumberFormat="1" applyFont="1" applyFill="1" applyAlignment="1">
      <alignment horizontal="center"/>
    </xf>
    <xf numFmtId="164" fontId="3" fillId="2089" borderId="0" xfId="0" applyNumberFormat="1" applyFont="1" applyFill="1" applyAlignment="1">
      <alignment horizontal="center"/>
    </xf>
    <xf numFmtId="164" fontId="3" fillId="2090" borderId="0" xfId="0" applyNumberFormat="1" applyFont="1" applyFill="1" applyAlignment="1">
      <alignment horizontal="center"/>
    </xf>
    <xf numFmtId="164" fontId="3" fillId="2091" borderId="0" xfId="0" applyNumberFormat="1" applyFont="1" applyFill="1" applyAlignment="1">
      <alignment horizontal="center"/>
    </xf>
    <xf numFmtId="164" fontId="3" fillId="2092" borderId="0" xfId="0" applyNumberFormat="1" applyFont="1" applyFill="1" applyAlignment="1">
      <alignment horizontal="center"/>
    </xf>
    <xf numFmtId="164" fontId="3" fillId="2093" borderId="0" xfId="0" applyNumberFormat="1" applyFont="1" applyFill="1" applyAlignment="1">
      <alignment horizontal="center"/>
    </xf>
    <xf numFmtId="164" fontId="3" fillId="2094" borderId="0" xfId="0" applyNumberFormat="1" applyFont="1" applyFill="1" applyAlignment="1">
      <alignment horizontal="center"/>
    </xf>
    <xf numFmtId="164" fontId="3" fillId="2095" borderId="0" xfId="0" applyNumberFormat="1" applyFont="1" applyFill="1" applyAlignment="1">
      <alignment horizontal="center"/>
    </xf>
    <xf numFmtId="164" fontId="3" fillId="2096" borderId="0" xfId="0" applyNumberFormat="1" applyFont="1" applyFill="1" applyAlignment="1">
      <alignment horizontal="center"/>
    </xf>
    <xf numFmtId="164" fontId="3" fillId="2097" borderId="0" xfId="0" applyNumberFormat="1" applyFont="1" applyFill="1" applyAlignment="1">
      <alignment horizontal="center"/>
    </xf>
    <xf numFmtId="164" fontId="3" fillId="2098" borderId="0" xfId="0" applyNumberFormat="1" applyFont="1" applyFill="1" applyAlignment="1">
      <alignment horizontal="center"/>
    </xf>
    <xf numFmtId="164" fontId="3" fillId="2099" borderId="0" xfId="0" applyNumberFormat="1" applyFont="1" applyFill="1" applyAlignment="1">
      <alignment horizontal="center"/>
    </xf>
    <xf numFmtId="164" fontId="3" fillId="2100" borderId="0" xfId="0" applyNumberFormat="1" applyFont="1" applyFill="1" applyAlignment="1">
      <alignment horizontal="center"/>
    </xf>
    <xf numFmtId="164" fontId="3" fillId="2101" borderId="0" xfId="0" applyNumberFormat="1" applyFont="1" applyFill="1" applyAlignment="1">
      <alignment horizontal="center"/>
    </xf>
    <xf numFmtId="164" fontId="3" fillId="2102" borderId="0" xfId="0" applyNumberFormat="1" applyFont="1" applyFill="1" applyAlignment="1">
      <alignment horizontal="center"/>
    </xf>
    <xf numFmtId="164" fontId="3" fillId="2103" borderId="0" xfId="0" applyNumberFormat="1" applyFont="1" applyFill="1" applyAlignment="1">
      <alignment horizontal="center"/>
    </xf>
    <xf numFmtId="164" fontId="3" fillId="2104" borderId="0" xfId="0" applyNumberFormat="1" applyFont="1" applyFill="1" applyAlignment="1">
      <alignment horizontal="center"/>
    </xf>
    <xf numFmtId="164" fontId="3" fillId="2105" borderId="0" xfId="0" applyNumberFormat="1" applyFont="1" applyFill="1" applyAlignment="1">
      <alignment horizontal="center"/>
    </xf>
    <xf numFmtId="164" fontId="3" fillId="2106" borderId="0" xfId="0" applyNumberFormat="1" applyFont="1" applyFill="1" applyAlignment="1">
      <alignment horizontal="center"/>
    </xf>
    <xf numFmtId="164" fontId="3" fillId="2107" borderId="0" xfId="0" applyNumberFormat="1" applyFont="1" applyFill="1" applyAlignment="1">
      <alignment horizontal="center"/>
    </xf>
    <xf numFmtId="164" fontId="3" fillId="2108" borderId="0" xfId="0" applyNumberFormat="1" applyFont="1" applyFill="1" applyAlignment="1">
      <alignment horizontal="center"/>
    </xf>
    <xf numFmtId="164" fontId="3" fillId="2109" borderId="0" xfId="0" applyNumberFormat="1" applyFont="1" applyFill="1" applyAlignment="1">
      <alignment horizontal="center"/>
    </xf>
    <xf numFmtId="164" fontId="3" fillId="2110" borderId="0" xfId="0" applyNumberFormat="1" applyFont="1" applyFill="1" applyAlignment="1">
      <alignment horizontal="center"/>
    </xf>
    <xf numFmtId="164" fontId="3" fillId="2111" borderId="0" xfId="0" applyNumberFormat="1" applyFont="1" applyFill="1" applyAlignment="1">
      <alignment horizontal="center"/>
    </xf>
    <xf numFmtId="164" fontId="3" fillId="2112" borderId="0" xfId="0" applyNumberFormat="1" applyFont="1" applyFill="1" applyAlignment="1">
      <alignment horizontal="center"/>
    </xf>
    <xf numFmtId="164" fontId="3" fillId="2113" borderId="0" xfId="0" applyNumberFormat="1" applyFont="1" applyFill="1" applyAlignment="1">
      <alignment horizontal="center"/>
    </xf>
    <xf numFmtId="164" fontId="3" fillId="2114" borderId="0" xfId="0" applyNumberFormat="1" applyFont="1" applyFill="1" applyAlignment="1">
      <alignment horizontal="center"/>
    </xf>
    <xf numFmtId="164" fontId="3" fillId="2115" borderId="0" xfId="0" applyNumberFormat="1" applyFont="1" applyFill="1" applyAlignment="1">
      <alignment horizontal="center"/>
    </xf>
    <xf numFmtId="164" fontId="3" fillId="2116" borderId="0" xfId="0" applyNumberFormat="1" applyFont="1" applyFill="1" applyAlignment="1">
      <alignment horizontal="center"/>
    </xf>
    <xf numFmtId="164" fontId="3" fillId="2117" borderId="0" xfId="0" applyNumberFormat="1" applyFont="1" applyFill="1" applyAlignment="1">
      <alignment horizontal="center"/>
    </xf>
    <xf numFmtId="164" fontId="3" fillId="2118" borderId="0" xfId="0" applyNumberFormat="1" applyFont="1" applyFill="1" applyAlignment="1">
      <alignment horizontal="center"/>
    </xf>
    <xf numFmtId="164" fontId="3" fillId="2119" borderId="0" xfId="0" applyNumberFormat="1" applyFont="1" applyFill="1" applyAlignment="1">
      <alignment horizontal="center"/>
    </xf>
    <xf numFmtId="164" fontId="3" fillId="2120" borderId="0" xfId="0" applyNumberFormat="1" applyFont="1" applyFill="1" applyAlignment="1">
      <alignment horizontal="center"/>
    </xf>
    <xf numFmtId="164" fontId="3" fillId="2121" borderId="0" xfId="0" applyNumberFormat="1" applyFont="1" applyFill="1" applyAlignment="1">
      <alignment horizontal="center"/>
    </xf>
    <xf numFmtId="164" fontId="3" fillId="2122" borderId="0" xfId="0" applyNumberFormat="1" applyFont="1" applyFill="1" applyAlignment="1">
      <alignment horizontal="center"/>
    </xf>
    <xf numFmtId="164" fontId="3" fillId="2123" borderId="0" xfId="0" applyNumberFormat="1" applyFont="1" applyFill="1" applyAlignment="1">
      <alignment horizontal="center"/>
    </xf>
    <xf numFmtId="164" fontId="3" fillId="2124" borderId="0" xfId="0" applyNumberFormat="1" applyFont="1" applyFill="1" applyAlignment="1">
      <alignment horizontal="center"/>
    </xf>
    <xf numFmtId="164" fontId="3" fillId="2125" borderId="0" xfId="0" applyNumberFormat="1" applyFont="1" applyFill="1" applyAlignment="1">
      <alignment horizontal="center"/>
    </xf>
    <xf numFmtId="164" fontId="3" fillId="2126" borderId="0" xfId="0" applyNumberFormat="1" applyFont="1" applyFill="1" applyAlignment="1">
      <alignment horizontal="center"/>
    </xf>
    <xf numFmtId="164" fontId="3" fillId="2127" borderId="0" xfId="0" applyNumberFormat="1" applyFont="1" applyFill="1" applyAlignment="1">
      <alignment horizontal="center"/>
    </xf>
    <xf numFmtId="164" fontId="3" fillId="2128" borderId="0" xfId="0" applyNumberFormat="1" applyFont="1" applyFill="1" applyAlignment="1">
      <alignment horizontal="center"/>
    </xf>
    <xf numFmtId="164" fontId="3" fillId="2129" borderId="0" xfId="0" applyNumberFormat="1" applyFont="1" applyFill="1" applyAlignment="1">
      <alignment horizontal="center"/>
    </xf>
    <xf numFmtId="49" fontId="5" fillId="1347" borderId="0" xfId="0" applyNumberFormat="1" applyFont="1" applyFill="1" applyAlignment="1">
      <alignment horizontal="left"/>
    </xf>
    <xf numFmtId="164" fontId="3" fillId="2130" borderId="0" xfId="0" applyNumberFormat="1" applyFont="1" applyFill="1" applyAlignment="1">
      <alignment horizontal="center"/>
    </xf>
    <xf numFmtId="164" fontId="3" fillId="2131" borderId="0" xfId="0" applyNumberFormat="1" applyFont="1" applyFill="1" applyAlignment="1">
      <alignment horizontal="center"/>
    </xf>
    <xf numFmtId="164" fontId="3" fillId="2132" borderId="0" xfId="0" applyNumberFormat="1" applyFont="1" applyFill="1" applyAlignment="1">
      <alignment horizontal="center"/>
    </xf>
    <xf numFmtId="164" fontId="3" fillId="2133" borderId="0" xfId="0" applyNumberFormat="1" applyFont="1" applyFill="1" applyAlignment="1">
      <alignment horizontal="center"/>
    </xf>
    <xf numFmtId="164" fontId="3" fillId="2134" borderId="0" xfId="0" applyNumberFormat="1" applyFont="1" applyFill="1" applyAlignment="1">
      <alignment horizontal="center"/>
    </xf>
    <xf numFmtId="164" fontId="3" fillId="2135" borderId="0" xfId="0" applyNumberFormat="1" applyFont="1" applyFill="1" applyAlignment="1">
      <alignment horizontal="center"/>
    </xf>
    <xf numFmtId="164" fontId="3" fillId="2136" borderId="0" xfId="0" applyNumberFormat="1" applyFont="1" applyFill="1" applyAlignment="1">
      <alignment horizontal="center"/>
    </xf>
    <xf numFmtId="164" fontId="3" fillId="2137" borderId="0" xfId="0" applyNumberFormat="1" applyFont="1" applyFill="1" applyAlignment="1">
      <alignment horizontal="center"/>
    </xf>
    <xf numFmtId="164" fontId="3" fillId="2138" borderId="0" xfId="0" applyNumberFormat="1" applyFont="1" applyFill="1" applyAlignment="1">
      <alignment horizontal="center"/>
    </xf>
    <xf numFmtId="164" fontId="3" fillId="2139" borderId="0" xfId="0" applyNumberFormat="1" applyFont="1" applyFill="1" applyAlignment="1">
      <alignment horizontal="center"/>
    </xf>
    <xf numFmtId="164" fontId="3" fillId="2140" borderId="0" xfId="0" applyNumberFormat="1" applyFont="1" applyFill="1" applyAlignment="1">
      <alignment horizontal="center"/>
    </xf>
    <xf numFmtId="164" fontId="3" fillId="2141" borderId="0" xfId="0" applyNumberFormat="1" applyFont="1" applyFill="1" applyAlignment="1">
      <alignment horizontal="center"/>
    </xf>
    <xf numFmtId="164" fontId="3" fillId="2142" borderId="0" xfId="0" applyNumberFormat="1" applyFont="1" applyFill="1" applyAlignment="1">
      <alignment horizontal="center"/>
    </xf>
    <xf numFmtId="164" fontId="3" fillId="2143" borderId="0" xfId="0" applyNumberFormat="1" applyFont="1" applyFill="1" applyAlignment="1">
      <alignment horizontal="center"/>
    </xf>
    <xf numFmtId="164" fontId="3" fillId="2144" borderId="0" xfId="0" applyNumberFormat="1" applyFont="1" applyFill="1" applyAlignment="1">
      <alignment horizontal="center"/>
    </xf>
    <xf numFmtId="164" fontId="3" fillId="2145" borderId="0" xfId="0" applyNumberFormat="1" applyFont="1" applyFill="1" applyAlignment="1">
      <alignment horizontal="center"/>
    </xf>
    <xf numFmtId="164" fontId="3" fillId="2146" borderId="0" xfId="0" applyNumberFormat="1" applyFont="1" applyFill="1" applyAlignment="1">
      <alignment horizontal="center"/>
    </xf>
    <xf numFmtId="164" fontId="3" fillId="2147" borderId="0" xfId="0" applyNumberFormat="1" applyFont="1" applyFill="1" applyAlignment="1">
      <alignment horizontal="center"/>
    </xf>
    <xf numFmtId="164" fontId="3" fillId="2148" borderId="0" xfId="0" applyNumberFormat="1" applyFont="1" applyFill="1" applyAlignment="1">
      <alignment horizontal="center"/>
    </xf>
    <xf numFmtId="164" fontId="3" fillId="2149" borderId="0" xfId="0" applyNumberFormat="1" applyFont="1" applyFill="1" applyAlignment="1">
      <alignment horizontal="center"/>
    </xf>
    <xf numFmtId="164" fontId="3" fillId="2150" borderId="0" xfId="0" applyNumberFormat="1" applyFont="1" applyFill="1" applyAlignment="1">
      <alignment horizontal="center"/>
    </xf>
    <xf numFmtId="164" fontId="3" fillId="2151" borderId="0" xfId="0" applyNumberFormat="1" applyFont="1" applyFill="1" applyAlignment="1">
      <alignment horizontal="center"/>
    </xf>
    <xf numFmtId="164" fontId="3" fillId="2152" borderId="0" xfId="0" applyNumberFormat="1" applyFont="1" applyFill="1" applyAlignment="1">
      <alignment horizontal="center"/>
    </xf>
    <xf numFmtId="164" fontId="3" fillId="2153" borderId="0" xfId="0" applyNumberFormat="1" applyFont="1" applyFill="1" applyAlignment="1">
      <alignment horizontal="center"/>
    </xf>
    <xf numFmtId="164" fontId="3" fillId="2154" borderId="0" xfId="0" applyNumberFormat="1" applyFont="1" applyFill="1" applyAlignment="1">
      <alignment horizontal="center"/>
    </xf>
    <xf numFmtId="164" fontId="3" fillId="2155" borderId="0" xfId="0" applyNumberFormat="1" applyFont="1" applyFill="1" applyAlignment="1">
      <alignment horizontal="center"/>
    </xf>
    <xf numFmtId="164" fontId="3" fillId="2156" borderId="0" xfId="0" applyNumberFormat="1" applyFont="1" applyFill="1" applyAlignment="1">
      <alignment horizontal="center"/>
    </xf>
    <xf numFmtId="164" fontId="3" fillId="2157" borderId="0" xfId="0" applyNumberFormat="1" applyFont="1" applyFill="1" applyAlignment="1">
      <alignment horizontal="center"/>
    </xf>
    <xf numFmtId="164" fontId="3" fillId="2158" borderId="0" xfId="0" applyNumberFormat="1" applyFont="1" applyFill="1" applyAlignment="1">
      <alignment horizontal="center"/>
    </xf>
    <xf numFmtId="164" fontId="3" fillId="2159" borderId="0" xfId="0" applyNumberFormat="1" applyFont="1" applyFill="1" applyAlignment="1">
      <alignment horizontal="center"/>
    </xf>
    <xf numFmtId="164" fontId="3" fillId="2160" borderId="0" xfId="0" applyNumberFormat="1" applyFont="1" applyFill="1" applyAlignment="1">
      <alignment horizontal="center"/>
    </xf>
    <xf numFmtId="164" fontId="3" fillId="2161" borderId="0" xfId="0" applyNumberFormat="1" applyFont="1" applyFill="1" applyAlignment="1">
      <alignment horizontal="center"/>
    </xf>
    <xf numFmtId="164" fontId="3" fillId="2162" borderId="0" xfId="0" applyNumberFormat="1" applyFont="1" applyFill="1" applyAlignment="1">
      <alignment horizontal="center"/>
    </xf>
    <xf numFmtId="164" fontId="3" fillId="2163" borderId="0" xfId="0" applyNumberFormat="1" applyFont="1" applyFill="1" applyAlignment="1">
      <alignment horizontal="center"/>
    </xf>
    <xf numFmtId="164" fontId="3" fillId="2164" borderId="0" xfId="0" applyNumberFormat="1" applyFont="1" applyFill="1" applyAlignment="1">
      <alignment horizontal="center"/>
    </xf>
    <xf numFmtId="164" fontId="3" fillId="2165" borderId="0" xfId="0" applyNumberFormat="1" applyFont="1" applyFill="1" applyAlignment="1">
      <alignment horizontal="center"/>
    </xf>
    <xf numFmtId="164" fontId="3" fillId="2166" borderId="0" xfId="0" applyNumberFormat="1" applyFont="1" applyFill="1" applyAlignment="1">
      <alignment horizontal="center"/>
    </xf>
    <xf numFmtId="164" fontId="3" fillId="2167" borderId="0" xfId="0" applyNumberFormat="1" applyFont="1" applyFill="1" applyAlignment="1">
      <alignment horizontal="center"/>
    </xf>
    <xf numFmtId="164" fontId="3" fillId="2168" borderId="0" xfId="0" applyNumberFormat="1" applyFont="1" applyFill="1" applyAlignment="1">
      <alignment horizontal="center"/>
    </xf>
    <xf numFmtId="164" fontId="3" fillId="2169" borderId="0" xfId="0" applyNumberFormat="1" applyFont="1" applyFill="1" applyAlignment="1">
      <alignment horizontal="center"/>
    </xf>
    <xf numFmtId="164" fontId="3" fillId="2170" borderId="0" xfId="0" applyNumberFormat="1" applyFont="1" applyFill="1" applyAlignment="1">
      <alignment horizontal="center"/>
    </xf>
    <xf numFmtId="164" fontId="3" fillId="2171" borderId="0" xfId="0" applyNumberFormat="1" applyFont="1" applyFill="1" applyAlignment="1">
      <alignment horizontal="center"/>
    </xf>
    <xf numFmtId="164" fontId="3" fillId="2172" borderId="0" xfId="0" applyNumberFormat="1" applyFont="1" applyFill="1" applyAlignment="1">
      <alignment horizontal="center"/>
    </xf>
    <xf numFmtId="164" fontId="3" fillId="2173" borderId="0" xfId="0" applyNumberFormat="1" applyFont="1" applyFill="1" applyAlignment="1">
      <alignment horizontal="center"/>
    </xf>
    <xf numFmtId="164" fontId="3" fillId="2174" borderId="0" xfId="0" applyNumberFormat="1" applyFont="1" applyFill="1" applyAlignment="1">
      <alignment horizontal="center"/>
    </xf>
    <xf numFmtId="164" fontId="3" fillId="2175" borderId="0" xfId="0" applyNumberFormat="1" applyFont="1" applyFill="1" applyAlignment="1">
      <alignment horizontal="center"/>
    </xf>
    <xf numFmtId="164" fontId="3" fillId="2176" borderId="0" xfId="0" applyNumberFormat="1" applyFont="1" applyFill="1" applyAlignment="1">
      <alignment horizontal="center"/>
    </xf>
    <xf numFmtId="164" fontId="3" fillId="2177" borderId="0" xfId="0" applyNumberFormat="1" applyFont="1" applyFill="1" applyAlignment="1">
      <alignment horizontal="center"/>
    </xf>
    <xf numFmtId="164" fontId="3" fillId="2178" borderId="0" xfId="0" applyNumberFormat="1" applyFont="1" applyFill="1" applyAlignment="1">
      <alignment horizontal="center"/>
    </xf>
    <xf numFmtId="164" fontId="3" fillId="2179" borderId="0" xfId="0" applyNumberFormat="1" applyFont="1" applyFill="1" applyAlignment="1">
      <alignment horizontal="center"/>
    </xf>
    <xf numFmtId="164" fontId="3" fillId="2180" borderId="0" xfId="0" applyNumberFormat="1" applyFont="1" applyFill="1" applyAlignment="1">
      <alignment horizontal="center"/>
    </xf>
    <xf numFmtId="164" fontId="3" fillId="2181" borderId="0" xfId="0" applyNumberFormat="1" applyFont="1" applyFill="1" applyAlignment="1">
      <alignment horizontal="center"/>
    </xf>
    <xf numFmtId="164" fontId="3" fillId="2182" borderId="0" xfId="0" applyNumberFormat="1" applyFont="1" applyFill="1" applyAlignment="1">
      <alignment horizontal="center"/>
    </xf>
    <xf numFmtId="164" fontId="3" fillId="2183" borderId="0" xfId="0" applyNumberFormat="1" applyFont="1" applyFill="1" applyAlignment="1">
      <alignment horizontal="center"/>
    </xf>
    <xf numFmtId="164" fontId="3" fillId="2184" borderId="0" xfId="0" applyNumberFormat="1" applyFont="1" applyFill="1" applyAlignment="1">
      <alignment horizontal="center"/>
    </xf>
    <xf numFmtId="164" fontId="3" fillId="2185" borderId="0" xfId="0" applyNumberFormat="1" applyFont="1" applyFill="1" applyAlignment="1">
      <alignment horizontal="center"/>
    </xf>
    <xf numFmtId="164" fontId="3" fillId="2186" borderId="0" xfId="0" applyNumberFormat="1" applyFont="1" applyFill="1" applyAlignment="1">
      <alignment horizontal="center"/>
    </xf>
    <xf numFmtId="164" fontId="3" fillId="2187" borderId="0" xfId="0" applyNumberFormat="1" applyFont="1" applyFill="1" applyAlignment="1">
      <alignment horizontal="center"/>
    </xf>
    <xf numFmtId="164" fontId="3" fillId="2188" borderId="0" xfId="0" applyNumberFormat="1" applyFont="1" applyFill="1" applyAlignment="1">
      <alignment horizontal="center"/>
    </xf>
    <xf numFmtId="164" fontId="3" fillId="2189" borderId="0" xfId="0" applyNumberFormat="1" applyFont="1" applyFill="1" applyAlignment="1">
      <alignment horizontal="center"/>
    </xf>
    <xf numFmtId="164" fontId="3" fillId="2190" borderId="0" xfId="0" applyNumberFormat="1" applyFont="1" applyFill="1" applyAlignment="1">
      <alignment horizontal="center"/>
    </xf>
    <xf numFmtId="164" fontId="3" fillId="2191" borderId="0" xfId="0" applyNumberFormat="1" applyFont="1" applyFill="1" applyAlignment="1">
      <alignment horizontal="center"/>
    </xf>
    <xf numFmtId="164" fontId="3" fillId="2192" borderId="0" xfId="0" applyNumberFormat="1" applyFont="1" applyFill="1" applyAlignment="1">
      <alignment horizontal="center"/>
    </xf>
    <xf numFmtId="164" fontId="3" fillId="2193" borderId="0" xfId="0" applyNumberFormat="1" applyFont="1" applyFill="1" applyAlignment="1">
      <alignment horizontal="center"/>
    </xf>
    <xf numFmtId="164" fontId="3" fillId="2194" borderId="0" xfId="0" applyNumberFormat="1" applyFont="1" applyFill="1" applyAlignment="1">
      <alignment horizontal="center"/>
    </xf>
    <xf numFmtId="164" fontId="3" fillId="2195" borderId="0" xfId="0" applyNumberFormat="1" applyFont="1" applyFill="1" applyAlignment="1">
      <alignment horizontal="center"/>
    </xf>
    <xf numFmtId="164" fontId="3" fillId="2196" borderId="0" xfId="0" applyNumberFormat="1" applyFont="1" applyFill="1" applyAlignment="1">
      <alignment horizontal="center"/>
    </xf>
    <xf numFmtId="164" fontId="3" fillId="2197" borderId="0" xfId="0" applyNumberFormat="1" applyFont="1" applyFill="1" applyAlignment="1">
      <alignment horizontal="center"/>
    </xf>
    <xf numFmtId="164" fontId="3" fillId="2198" borderId="0" xfId="0" applyNumberFormat="1" applyFont="1" applyFill="1" applyAlignment="1">
      <alignment horizontal="center"/>
    </xf>
    <xf numFmtId="164" fontId="3" fillId="2199" borderId="0" xfId="0" applyNumberFormat="1" applyFont="1" applyFill="1" applyAlignment="1">
      <alignment horizontal="center"/>
    </xf>
    <xf numFmtId="164" fontId="3" fillId="2200" borderId="0" xfId="0" applyNumberFormat="1" applyFont="1" applyFill="1" applyAlignment="1">
      <alignment horizontal="center"/>
    </xf>
    <xf numFmtId="164" fontId="3" fillId="2201" borderId="0" xfId="0" applyNumberFormat="1" applyFont="1" applyFill="1" applyAlignment="1">
      <alignment horizontal="center"/>
    </xf>
    <xf numFmtId="164" fontId="3" fillId="2202" borderId="0" xfId="0" applyNumberFormat="1" applyFont="1" applyFill="1" applyAlignment="1">
      <alignment horizontal="center"/>
    </xf>
    <xf numFmtId="164" fontId="3" fillId="2203" borderId="0" xfId="0" applyNumberFormat="1" applyFont="1" applyFill="1" applyAlignment="1">
      <alignment horizontal="center"/>
    </xf>
    <xf numFmtId="164" fontId="3" fillId="2204" borderId="0" xfId="0" applyNumberFormat="1" applyFont="1" applyFill="1" applyAlignment="1">
      <alignment horizontal="center"/>
    </xf>
    <xf numFmtId="164" fontId="3" fillId="2205" borderId="0" xfId="0" applyNumberFormat="1" applyFont="1" applyFill="1" applyAlignment="1">
      <alignment horizontal="center"/>
    </xf>
    <xf numFmtId="164" fontId="3" fillId="2206" borderId="0" xfId="0" applyNumberFormat="1" applyFont="1" applyFill="1" applyAlignment="1">
      <alignment horizontal="center"/>
    </xf>
    <xf numFmtId="164" fontId="3" fillId="2207" borderId="0" xfId="0" applyNumberFormat="1" applyFont="1" applyFill="1" applyAlignment="1">
      <alignment horizontal="center"/>
    </xf>
    <xf numFmtId="164" fontId="3" fillId="2208" borderId="0" xfId="0" applyNumberFormat="1" applyFont="1" applyFill="1" applyAlignment="1">
      <alignment horizontal="center"/>
    </xf>
    <xf numFmtId="164" fontId="3" fillId="2209" borderId="0" xfId="0" applyNumberFormat="1" applyFont="1" applyFill="1" applyAlignment="1">
      <alignment horizontal="center"/>
    </xf>
    <xf numFmtId="164" fontId="3" fillId="2210" borderId="0" xfId="0" applyNumberFormat="1" applyFont="1" applyFill="1" applyAlignment="1">
      <alignment horizontal="center"/>
    </xf>
    <xf numFmtId="164" fontId="3" fillId="2211" borderId="0" xfId="0" applyNumberFormat="1" applyFont="1" applyFill="1" applyAlignment="1">
      <alignment horizontal="center"/>
    </xf>
    <xf numFmtId="164" fontId="3" fillId="2212" borderId="0" xfId="0" applyNumberFormat="1" applyFont="1" applyFill="1" applyAlignment="1">
      <alignment horizontal="center"/>
    </xf>
    <xf numFmtId="164" fontId="3" fillId="2213" borderId="0" xfId="0" applyNumberFormat="1" applyFont="1" applyFill="1" applyAlignment="1">
      <alignment horizontal="center"/>
    </xf>
    <xf numFmtId="164" fontId="3" fillId="2214" borderId="0" xfId="0" applyNumberFormat="1" applyFont="1" applyFill="1" applyAlignment="1">
      <alignment horizontal="center"/>
    </xf>
    <xf numFmtId="164" fontId="3" fillId="2215" borderId="0" xfId="0" applyNumberFormat="1" applyFont="1" applyFill="1" applyAlignment="1">
      <alignment horizontal="center"/>
    </xf>
    <xf numFmtId="164" fontId="3" fillId="2216" borderId="0" xfId="0" applyNumberFormat="1" applyFont="1" applyFill="1" applyAlignment="1">
      <alignment horizontal="center"/>
    </xf>
    <xf numFmtId="164" fontId="3" fillId="2217" borderId="0" xfId="0" applyNumberFormat="1" applyFont="1" applyFill="1" applyAlignment="1">
      <alignment horizontal="center"/>
    </xf>
    <xf numFmtId="164" fontId="3" fillId="2218" borderId="0" xfId="0" applyNumberFormat="1" applyFont="1" applyFill="1" applyAlignment="1">
      <alignment horizontal="center"/>
    </xf>
    <xf numFmtId="164" fontId="3" fillId="2219" borderId="0" xfId="0" applyNumberFormat="1" applyFont="1" applyFill="1" applyAlignment="1">
      <alignment horizontal="center"/>
    </xf>
    <xf numFmtId="164" fontId="3" fillId="2220" borderId="0" xfId="0" applyNumberFormat="1" applyFont="1" applyFill="1" applyAlignment="1">
      <alignment horizontal="center"/>
    </xf>
    <xf numFmtId="164" fontId="3" fillId="2221" borderId="0" xfId="0" applyNumberFormat="1" applyFont="1" applyFill="1" applyAlignment="1">
      <alignment horizontal="center"/>
    </xf>
    <xf numFmtId="164" fontId="3" fillId="2222" borderId="0" xfId="0" applyNumberFormat="1" applyFont="1" applyFill="1" applyAlignment="1">
      <alignment horizontal="center"/>
    </xf>
    <xf numFmtId="164" fontId="3" fillId="2223" borderId="0" xfId="0" applyNumberFormat="1" applyFont="1" applyFill="1" applyAlignment="1">
      <alignment horizontal="center"/>
    </xf>
    <xf numFmtId="164" fontId="3" fillId="2224" borderId="0" xfId="0" applyNumberFormat="1" applyFont="1" applyFill="1" applyAlignment="1">
      <alignment horizontal="center"/>
    </xf>
    <xf numFmtId="164" fontId="3" fillId="2225" borderId="0" xfId="0" applyNumberFormat="1" applyFont="1" applyFill="1" applyAlignment="1">
      <alignment horizontal="center"/>
    </xf>
    <xf numFmtId="164" fontId="3" fillId="2226" borderId="0" xfId="0" applyNumberFormat="1" applyFont="1" applyFill="1" applyAlignment="1">
      <alignment horizontal="center"/>
    </xf>
    <xf numFmtId="164" fontId="3" fillId="2227" borderId="0" xfId="0" applyNumberFormat="1" applyFont="1" applyFill="1" applyAlignment="1">
      <alignment horizontal="center"/>
    </xf>
    <xf numFmtId="164" fontId="3" fillId="2228" borderId="0" xfId="0" applyNumberFormat="1" applyFont="1" applyFill="1" applyAlignment="1">
      <alignment horizontal="center"/>
    </xf>
    <xf numFmtId="164" fontId="3" fillId="2229" borderId="0" xfId="0" applyNumberFormat="1" applyFont="1" applyFill="1" applyAlignment="1">
      <alignment horizontal="center"/>
    </xf>
    <xf numFmtId="164" fontId="3" fillId="2230" borderId="0" xfId="0" applyNumberFormat="1" applyFont="1" applyFill="1" applyAlignment="1">
      <alignment horizontal="center"/>
    </xf>
    <xf numFmtId="164" fontId="3" fillId="2231" borderId="0" xfId="0" applyNumberFormat="1" applyFont="1" applyFill="1" applyAlignment="1">
      <alignment horizontal="center"/>
    </xf>
    <xf numFmtId="164" fontId="3" fillId="2232" borderId="0" xfId="0" applyNumberFormat="1" applyFont="1" applyFill="1" applyAlignment="1">
      <alignment horizontal="center"/>
    </xf>
    <xf numFmtId="164" fontId="3" fillId="2233" borderId="0" xfId="0" applyNumberFormat="1" applyFont="1" applyFill="1" applyAlignment="1">
      <alignment horizontal="center"/>
    </xf>
    <xf numFmtId="164" fontId="3" fillId="2234" borderId="0" xfId="0" applyNumberFormat="1" applyFont="1" applyFill="1" applyAlignment="1">
      <alignment horizontal="center"/>
    </xf>
    <xf numFmtId="164" fontId="3" fillId="2235" borderId="0" xfId="0" applyNumberFormat="1" applyFont="1" applyFill="1" applyAlignment="1">
      <alignment horizontal="center"/>
    </xf>
    <xf numFmtId="164" fontId="3" fillId="2236" borderId="0" xfId="0" applyNumberFormat="1" applyFont="1" applyFill="1" applyAlignment="1">
      <alignment horizontal="center"/>
    </xf>
    <xf numFmtId="164" fontId="3" fillId="2237" borderId="0" xfId="0" applyNumberFormat="1" applyFont="1" applyFill="1" applyAlignment="1">
      <alignment horizontal="center"/>
    </xf>
    <xf numFmtId="49" fontId="3" fillId="2238" borderId="0" xfId="0" applyNumberFormat="1" applyFont="1" applyFill="1" applyAlignment="1">
      <alignment horizontal="right"/>
    </xf>
    <xf numFmtId="49" fontId="3" fillId="2238" borderId="0" xfId="0" applyNumberFormat="1" applyFont="1" applyFill="1" applyAlignment="1"/>
    <xf numFmtId="164" fontId="3" fillId="2239" borderId="0" xfId="0" applyNumberFormat="1" applyFont="1" applyFill="1" applyAlignment="1">
      <alignment horizontal="center"/>
    </xf>
    <xf numFmtId="164" fontId="3" fillId="2240" borderId="0" xfId="0" applyNumberFormat="1" applyFont="1" applyFill="1" applyAlignment="1">
      <alignment horizontal="center"/>
    </xf>
    <xf numFmtId="164" fontId="3" fillId="2241" borderId="0" xfId="0" applyNumberFormat="1" applyFont="1" applyFill="1" applyAlignment="1">
      <alignment horizontal="center"/>
    </xf>
    <xf numFmtId="164" fontId="3" fillId="2242" borderId="0" xfId="0" applyNumberFormat="1" applyFont="1" applyFill="1" applyAlignment="1">
      <alignment horizontal="center"/>
    </xf>
    <xf numFmtId="164" fontId="3" fillId="2243" borderId="0" xfId="0" applyNumberFormat="1" applyFont="1" applyFill="1" applyAlignment="1">
      <alignment horizontal="center"/>
    </xf>
    <xf numFmtId="164" fontId="3" fillId="2244" borderId="0" xfId="0" applyNumberFormat="1" applyFont="1" applyFill="1" applyAlignment="1">
      <alignment horizontal="center"/>
    </xf>
    <xf numFmtId="164" fontId="3" fillId="2245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246" borderId="0" xfId="0" applyNumberFormat="1" applyFont="1" applyFill="1" applyAlignment="1">
      <alignment horizontal="center"/>
    </xf>
    <xf numFmtId="164" fontId="3" fillId="2247" borderId="0" xfId="0" applyNumberFormat="1" applyFont="1" applyFill="1" applyAlignment="1">
      <alignment horizontal="center"/>
    </xf>
    <xf numFmtId="164" fontId="3" fillId="2248" borderId="0" xfId="0" applyNumberFormat="1" applyFont="1" applyFill="1" applyAlignment="1">
      <alignment horizontal="center"/>
    </xf>
    <xf numFmtId="164" fontId="3" fillId="2249" borderId="0" xfId="0" applyNumberFormat="1" applyFont="1" applyFill="1" applyAlignment="1">
      <alignment horizontal="center"/>
    </xf>
    <xf numFmtId="164" fontId="3" fillId="2250" borderId="0" xfId="0" applyNumberFormat="1" applyFont="1" applyFill="1" applyAlignment="1">
      <alignment horizontal="center"/>
    </xf>
    <xf numFmtId="164" fontId="3" fillId="2251" borderId="0" xfId="0" applyNumberFormat="1" applyFont="1" applyFill="1" applyAlignment="1">
      <alignment horizontal="center"/>
    </xf>
    <xf numFmtId="164" fontId="3" fillId="2252" borderId="0" xfId="0" applyNumberFormat="1" applyFont="1" applyFill="1" applyAlignment="1">
      <alignment horizontal="center"/>
    </xf>
    <xf numFmtId="164" fontId="3" fillId="2253" borderId="0" xfId="0" applyNumberFormat="1" applyFont="1" applyFill="1" applyAlignment="1">
      <alignment horizontal="center"/>
    </xf>
    <xf numFmtId="164" fontId="3" fillId="2254" borderId="0" xfId="0" applyNumberFormat="1" applyFont="1" applyFill="1" applyAlignment="1">
      <alignment horizontal="center"/>
    </xf>
    <xf numFmtId="164" fontId="3" fillId="2255" borderId="0" xfId="0" applyNumberFormat="1" applyFont="1" applyFill="1" applyAlignment="1">
      <alignment horizontal="center"/>
    </xf>
    <xf numFmtId="164" fontId="3" fillId="2256" borderId="0" xfId="0" applyNumberFormat="1" applyFont="1" applyFill="1" applyAlignment="1">
      <alignment horizontal="center"/>
    </xf>
    <xf numFmtId="164" fontId="3" fillId="2257" borderId="0" xfId="0" applyNumberFormat="1" applyFont="1" applyFill="1" applyAlignment="1">
      <alignment horizontal="center"/>
    </xf>
    <xf numFmtId="164" fontId="3" fillId="2258" borderId="0" xfId="0" applyNumberFormat="1" applyFont="1" applyFill="1" applyAlignment="1">
      <alignment horizontal="center"/>
    </xf>
    <xf numFmtId="164" fontId="3" fillId="2259" borderId="0" xfId="0" applyNumberFormat="1" applyFont="1" applyFill="1" applyAlignment="1">
      <alignment horizontal="center"/>
    </xf>
    <xf numFmtId="164" fontId="3" fillId="2260" borderId="0" xfId="0" applyNumberFormat="1" applyFont="1" applyFill="1" applyAlignment="1">
      <alignment horizontal="center"/>
    </xf>
    <xf numFmtId="164" fontId="3" fillId="2261" borderId="0" xfId="0" applyNumberFormat="1" applyFont="1" applyFill="1" applyAlignment="1">
      <alignment horizontal="center"/>
    </xf>
    <xf numFmtId="164" fontId="3" fillId="2262" borderId="0" xfId="0" applyNumberFormat="1" applyFont="1" applyFill="1" applyAlignment="1">
      <alignment horizontal="center"/>
    </xf>
    <xf numFmtId="164" fontId="3" fillId="2263" borderId="0" xfId="0" applyNumberFormat="1" applyFont="1" applyFill="1" applyAlignment="1">
      <alignment horizontal="center"/>
    </xf>
    <xf numFmtId="164" fontId="3" fillId="2264" borderId="0" xfId="0" applyNumberFormat="1" applyFont="1" applyFill="1" applyAlignment="1">
      <alignment horizontal="center"/>
    </xf>
    <xf numFmtId="164" fontId="3" fillId="2265" borderId="0" xfId="0" applyNumberFormat="1" applyFont="1" applyFill="1" applyAlignment="1">
      <alignment horizontal="center"/>
    </xf>
    <xf numFmtId="164" fontId="3" fillId="2266" borderId="0" xfId="0" applyNumberFormat="1" applyFont="1" applyFill="1" applyAlignment="1">
      <alignment horizontal="center"/>
    </xf>
    <xf numFmtId="164" fontId="3" fillId="2267" borderId="0" xfId="0" applyNumberFormat="1" applyFont="1" applyFill="1" applyAlignment="1">
      <alignment horizontal="center"/>
    </xf>
    <xf numFmtId="164" fontId="3" fillId="2268" borderId="0" xfId="0" applyNumberFormat="1" applyFont="1" applyFill="1" applyAlignment="1">
      <alignment horizontal="center"/>
    </xf>
    <xf numFmtId="164" fontId="3" fillId="2269" borderId="0" xfId="0" applyNumberFormat="1" applyFont="1" applyFill="1" applyAlignment="1">
      <alignment horizontal="center"/>
    </xf>
    <xf numFmtId="164" fontId="3" fillId="2270" borderId="0" xfId="0" applyNumberFormat="1" applyFont="1" applyFill="1" applyAlignment="1">
      <alignment horizontal="center"/>
    </xf>
    <xf numFmtId="164" fontId="3" fillId="2271" borderId="0" xfId="0" applyNumberFormat="1" applyFont="1" applyFill="1" applyAlignment="1">
      <alignment horizontal="center"/>
    </xf>
    <xf numFmtId="164" fontId="3" fillId="2272" borderId="0" xfId="0" applyNumberFormat="1" applyFont="1" applyFill="1" applyAlignment="1">
      <alignment horizontal="center"/>
    </xf>
    <xf numFmtId="164" fontId="3" fillId="2273" borderId="0" xfId="0" applyNumberFormat="1" applyFont="1" applyFill="1" applyAlignment="1">
      <alignment horizontal="center"/>
    </xf>
    <xf numFmtId="164" fontId="3" fillId="2274" borderId="0" xfId="0" applyNumberFormat="1" applyFont="1" applyFill="1" applyAlignment="1">
      <alignment horizontal="center"/>
    </xf>
    <xf numFmtId="164" fontId="3" fillId="2275" borderId="0" xfId="0" applyNumberFormat="1" applyFont="1" applyFill="1" applyAlignment="1">
      <alignment horizontal="center"/>
    </xf>
    <xf numFmtId="164" fontId="3" fillId="2276" borderId="0" xfId="0" applyNumberFormat="1" applyFont="1" applyFill="1" applyAlignment="1">
      <alignment horizontal="center"/>
    </xf>
    <xf numFmtId="164" fontId="3" fillId="2277" borderId="0" xfId="0" applyNumberFormat="1" applyFont="1" applyFill="1" applyAlignment="1">
      <alignment horizontal="center"/>
    </xf>
    <xf numFmtId="164" fontId="3" fillId="2278" borderId="0" xfId="0" applyNumberFormat="1" applyFont="1" applyFill="1" applyAlignment="1">
      <alignment horizontal="center"/>
    </xf>
    <xf numFmtId="164" fontId="3" fillId="143" borderId="0" xfId="0" applyNumberFormat="1" applyFont="1" applyFill="1" applyAlignment="1">
      <alignment horizontal="center"/>
    </xf>
    <xf numFmtId="164" fontId="3" fillId="2279" borderId="0" xfId="0" applyNumberFormat="1" applyFont="1" applyFill="1" applyAlignment="1">
      <alignment horizontal="center"/>
    </xf>
    <xf numFmtId="164" fontId="3" fillId="2280" borderId="0" xfId="0" applyNumberFormat="1" applyFont="1" applyFill="1" applyAlignment="1">
      <alignment horizontal="center"/>
    </xf>
    <xf numFmtId="164" fontId="3" fillId="2281" borderId="0" xfId="0" applyNumberFormat="1" applyFont="1" applyFill="1" applyAlignment="1">
      <alignment horizontal="center"/>
    </xf>
    <xf numFmtId="164" fontId="3" fillId="2282" borderId="0" xfId="0" applyNumberFormat="1" applyFont="1" applyFill="1" applyAlignment="1">
      <alignment horizontal="center"/>
    </xf>
    <xf numFmtId="164" fontId="3" fillId="2283" borderId="0" xfId="0" applyNumberFormat="1" applyFont="1" applyFill="1" applyAlignment="1">
      <alignment horizontal="center"/>
    </xf>
    <xf numFmtId="164" fontId="3" fillId="2284" borderId="0" xfId="0" applyNumberFormat="1" applyFont="1" applyFill="1" applyAlignment="1">
      <alignment horizontal="center"/>
    </xf>
    <xf numFmtId="164" fontId="3" fillId="2285" borderId="0" xfId="0" applyNumberFormat="1" applyFont="1" applyFill="1" applyAlignment="1">
      <alignment horizontal="center"/>
    </xf>
    <xf numFmtId="164" fontId="3" fillId="2286" borderId="0" xfId="0" applyNumberFormat="1" applyFont="1" applyFill="1" applyAlignment="1">
      <alignment horizontal="center"/>
    </xf>
    <xf numFmtId="164" fontId="3" fillId="2287" borderId="0" xfId="0" applyNumberFormat="1" applyFont="1" applyFill="1" applyAlignment="1">
      <alignment horizontal="center"/>
    </xf>
    <xf numFmtId="164" fontId="3" fillId="2288" borderId="0" xfId="0" applyNumberFormat="1" applyFont="1" applyFill="1" applyAlignment="1">
      <alignment horizontal="center"/>
    </xf>
    <xf numFmtId="164" fontId="3" fillId="2289" borderId="0" xfId="0" applyNumberFormat="1" applyFont="1" applyFill="1" applyAlignment="1">
      <alignment horizontal="center"/>
    </xf>
    <xf numFmtId="164" fontId="3" fillId="2290" borderId="0" xfId="0" applyNumberFormat="1" applyFont="1" applyFill="1" applyAlignment="1">
      <alignment horizontal="center"/>
    </xf>
    <xf numFmtId="164" fontId="3" fillId="2291" borderId="0" xfId="0" applyNumberFormat="1" applyFont="1" applyFill="1" applyAlignment="1">
      <alignment horizontal="center"/>
    </xf>
    <xf numFmtId="164" fontId="3" fillId="2292" borderId="0" xfId="0" applyNumberFormat="1" applyFont="1" applyFill="1" applyAlignment="1">
      <alignment horizontal="center"/>
    </xf>
    <xf numFmtId="164" fontId="3" fillId="2293" borderId="0" xfId="0" applyNumberFormat="1" applyFont="1" applyFill="1" applyAlignment="1">
      <alignment horizontal="center"/>
    </xf>
    <xf numFmtId="164" fontId="3" fillId="2294" borderId="0" xfId="0" applyNumberFormat="1" applyFont="1" applyFill="1" applyAlignment="1">
      <alignment horizontal="center"/>
    </xf>
    <xf numFmtId="164" fontId="3" fillId="2295" borderId="0" xfId="0" applyNumberFormat="1" applyFont="1" applyFill="1" applyAlignment="1">
      <alignment horizontal="center"/>
    </xf>
    <xf numFmtId="164" fontId="3" fillId="2296" borderId="0" xfId="0" applyNumberFormat="1" applyFont="1" applyFill="1" applyAlignment="1">
      <alignment horizontal="center"/>
    </xf>
    <xf numFmtId="164" fontId="3" fillId="2297" borderId="0" xfId="0" applyNumberFormat="1" applyFont="1" applyFill="1" applyAlignment="1">
      <alignment horizontal="center"/>
    </xf>
    <xf numFmtId="164" fontId="3" fillId="2298" borderId="0" xfId="0" applyNumberFormat="1" applyFont="1" applyFill="1" applyAlignment="1">
      <alignment horizontal="center"/>
    </xf>
    <xf numFmtId="164" fontId="3" fillId="2299" borderId="0" xfId="0" applyNumberFormat="1" applyFont="1" applyFill="1" applyAlignment="1">
      <alignment horizontal="center"/>
    </xf>
    <xf numFmtId="164" fontId="3" fillId="2300" borderId="0" xfId="0" applyNumberFormat="1" applyFont="1" applyFill="1" applyAlignment="1">
      <alignment horizontal="center"/>
    </xf>
    <xf numFmtId="164" fontId="3" fillId="2301" borderId="0" xfId="0" applyNumberFormat="1" applyFont="1" applyFill="1" applyAlignment="1">
      <alignment horizontal="center"/>
    </xf>
    <xf numFmtId="164" fontId="3" fillId="2302" borderId="0" xfId="0" applyNumberFormat="1" applyFont="1" applyFill="1" applyAlignment="1">
      <alignment horizontal="center"/>
    </xf>
    <xf numFmtId="164" fontId="3" fillId="2303" borderId="0" xfId="0" applyNumberFormat="1" applyFont="1" applyFill="1" applyAlignment="1">
      <alignment horizontal="center"/>
    </xf>
    <xf numFmtId="164" fontId="3" fillId="2304" borderId="0" xfId="0" applyNumberFormat="1" applyFont="1" applyFill="1" applyAlignment="1">
      <alignment horizontal="center"/>
    </xf>
    <xf numFmtId="164" fontId="3" fillId="2305" borderId="0" xfId="0" applyNumberFormat="1" applyFont="1" applyFill="1" applyAlignment="1">
      <alignment horizontal="center"/>
    </xf>
    <xf numFmtId="164" fontId="3" fillId="2306" borderId="0" xfId="0" applyNumberFormat="1" applyFont="1" applyFill="1" applyAlignment="1">
      <alignment horizontal="center"/>
    </xf>
    <xf numFmtId="164" fontId="3" fillId="2307" borderId="0" xfId="0" applyNumberFormat="1" applyFont="1" applyFill="1" applyAlignment="1">
      <alignment horizontal="center"/>
    </xf>
    <xf numFmtId="164" fontId="3" fillId="2308" borderId="0" xfId="0" applyNumberFormat="1" applyFont="1" applyFill="1" applyAlignment="1">
      <alignment horizontal="center"/>
    </xf>
    <xf numFmtId="164" fontId="3" fillId="2309" borderId="0" xfId="0" applyNumberFormat="1" applyFont="1" applyFill="1" applyAlignment="1">
      <alignment horizontal="center"/>
    </xf>
    <xf numFmtId="164" fontId="3" fillId="2310" borderId="0" xfId="0" applyNumberFormat="1" applyFont="1" applyFill="1" applyAlignment="1">
      <alignment horizontal="center"/>
    </xf>
    <xf numFmtId="164" fontId="3" fillId="2311" borderId="0" xfId="0" applyNumberFormat="1" applyFont="1" applyFill="1" applyAlignment="1">
      <alignment horizontal="center"/>
    </xf>
    <xf numFmtId="164" fontId="3" fillId="2312" borderId="0" xfId="0" applyNumberFormat="1" applyFont="1" applyFill="1" applyAlignment="1">
      <alignment horizontal="center"/>
    </xf>
    <xf numFmtId="164" fontId="3" fillId="2313" borderId="0" xfId="0" applyNumberFormat="1" applyFont="1" applyFill="1" applyAlignment="1">
      <alignment horizontal="center"/>
    </xf>
    <xf numFmtId="164" fontId="3" fillId="2314" borderId="0" xfId="0" applyNumberFormat="1" applyFont="1" applyFill="1" applyAlignment="1">
      <alignment horizontal="center"/>
    </xf>
    <xf numFmtId="164" fontId="3" fillId="2315" borderId="0" xfId="0" applyNumberFormat="1" applyFont="1" applyFill="1" applyAlignment="1">
      <alignment horizontal="center"/>
    </xf>
    <xf numFmtId="164" fontId="3" fillId="2316" borderId="0" xfId="0" applyNumberFormat="1" applyFont="1" applyFill="1" applyAlignment="1">
      <alignment horizontal="center"/>
    </xf>
    <xf numFmtId="164" fontId="3" fillId="2317" borderId="0" xfId="0" applyNumberFormat="1" applyFont="1" applyFill="1" applyAlignment="1">
      <alignment horizontal="center"/>
    </xf>
    <xf numFmtId="164" fontId="3" fillId="2318" borderId="0" xfId="0" applyNumberFormat="1" applyFont="1" applyFill="1" applyAlignment="1">
      <alignment horizontal="center"/>
    </xf>
    <xf numFmtId="164" fontId="3" fillId="2319" borderId="0" xfId="0" applyNumberFormat="1" applyFont="1" applyFill="1" applyAlignment="1">
      <alignment horizontal="center"/>
    </xf>
    <xf numFmtId="164" fontId="3" fillId="2320" borderId="0" xfId="0" applyNumberFormat="1" applyFont="1" applyFill="1" applyAlignment="1">
      <alignment horizontal="center"/>
    </xf>
    <xf numFmtId="164" fontId="3" fillId="2321" borderId="0" xfId="0" applyNumberFormat="1" applyFont="1" applyFill="1" applyAlignment="1">
      <alignment horizontal="center"/>
    </xf>
    <xf numFmtId="164" fontId="3" fillId="2322" borderId="0" xfId="0" applyNumberFormat="1" applyFont="1" applyFill="1" applyAlignment="1">
      <alignment horizontal="center"/>
    </xf>
    <xf numFmtId="164" fontId="3" fillId="2323" borderId="0" xfId="0" applyNumberFormat="1" applyFont="1" applyFill="1" applyAlignment="1">
      <alignment horizontal="center"/>
    </xf>
    <xf numFmtId="164" fontId="3" fillId="2324" borderId="0" xfId="0" applyNumberFormat="1" applyFont="1" applyFill="1" applyAlignment="1">
      <alignment horizontal="center"/>
    </xf>
    <xf numFmtId="164" fontId="3" fillId="2325" borderId="0" xfId="0" applyNumberFormat="1" applyFont="1" applyFill="1" applyAlignment="1">
      <alignment horizontal="center"/>
    </xf>
    <xf numFmtId="164" fontId="3" fillId="2326" borderId="0" xfId="0" applyNumberFormat="1" applyFont="1" applyFill="1" applyAlignment="1">
      <alignment horizontal="center"/>
    </xf>
    <xf numFmtId="164" fontId="3" fillId="2327" borderId="0" xfId="0" applyNumberFormat="1" applyFont="1" applyFill="1" applyAlignment="1">
      <alignment horizontal="center"/>
    </xf>
    <xf numFmtId="164" fontId="3" fillId="2328" borderId="0" xfId="0" applyNumberFormat="1" applyFont="1" applyFill="1" applyAlignment="1">
      <alignment horizontal="center"/>
    </xf>
    <xf numFmtId="164" fontId="3" fillId="2329" borderId="0" xfId="0" applyNumberFormat="1" applyFont="1" applyFill="1" applyAlignment="1">
      <alignment horizontal="center"/>
    </xf>
    <xf numFmtId="164" fontId="3" fillId="2330" borderId="0" xfId="0" applyNumberFormat="1" applyFont="1" applyFill="1" applyAlignment="1">
      <alignment horizontal="center"/>
    </xf>
    <xf numFmtId="164" fontId="3" fillId="2331" borderId="0" xfId="0" applyNumberFormat="1" applyFont="1" applyFill="1" applyAlignment="1">
      <alignment horizontal="center"/>
    </xf>
    <xf numFmtId="164" fontId="3" fillId="2332" borderId="0" xfId="0" applyNumberFormat="1" applyFont="1" applyFill="1" applyAlignment="1">
      <alignment horizontal="center"/>
    </xf>
    <xf numFmtId="164" fontId="3" fillId="2333" borderId="0" xfId="0" applyNumberFormat="1" applyFont="1" applyFill="1" applyAlignment="1">
      <alignment horizontal="center"/>
    </xf>
    <xf numFmtId="164" fontId="3" fillId="2334" borderId="0" xfId="0" applyNumberFormat="1" applyFont="1" applyFill="1" applyAlignment="1">
      <alignment horizontal="center"/>
    </xf>
    <xf numFmtId="164" fontId="3" fillId="2335" borderId="0" xfId="0" applyNumberFormat="1" applyFont="1" applyFill="1" applyAlignment="1">
      <alignment horizontal="center"/>
    </xf>
    <xf numFmtId="164" fontId="3" fillId="2336" borderId="0" xfId="0" applyNumberFormat="1" applyFont="1" applyFill="1" applyAlignment="1">
      <alignment horizontal="center"/>
    </xf>
    <xf numFmtId="164" fontId="3" fillId="2337" borderId="0" xfId="0" applyNumberFormat="1" applyFont="1" applyFill="1" applyAlignment="1">
      <alignment horizontal="center"/>
    </xf>
    <xf numFmtId="164" fontId="3" fillId="2338" borderId="0" xfId="0" applyNumberFormat="1" applyFont="1" applyFill="1" applyAlignment="1">
      <alignment horizontal="center"/>
    </xf>
    <xf numFmtId="164" fontId="3" fillId="2339" borderId="0" xfId="0" applyNumberFormat="1" applyFont="1" applyFill="1" applyAlignment="1">
      <alignment horizontal="center"/>
    </xf>
    <xf numFmtId="164" fontId="3" fillId="2340" borderId="0" xfId="0" applyNumberFormat="1" applyFont="1" applyFill="1" applyAlignment="1">
      <alignment horizontal="center"/>
    </xf>
    <xf numFmtId="164" fontId="3" fillId="2341" borderId="0" xfId="0" applyNumberFormat="1" applyFont="1" applyFill="1" applyAlignment="1">
      <alignment horizontal="center"/>
    </xf>
    <xf numFmtId="164" fontId="3" fillId="2342" borderId="0" xfId="0" applyNumberFormat="1" applyFont="1" applyFill="1" applyAlignment="1">
      <alignment horizontal="center"/>
    </xf>
    <xf numFmtId="164" fontId="3" fillId="2343" borderId="0" xfId="0" applyNumberFormat="1" applyFont="1" applyFill="1" applyAlignment="1">
      <alignment horizontal="center"/>
    </xf>
    <xf numFmtId="164" fontId="3" fillId="2344" borderId="0" xfId="0" applyNumberFormat="1" applyFont="1" applyFill="1" applyAlignment="1">
      <alignment horizontal="center"/>
    </xf>
    <xf numFmtId="164" fontId="3" fillId="2345" borderId="0" xfId="0" applyNumberFormat="1" applyFont="1" applyFill="1" applyAlignment="1">
      <alignment horizontal="center"/>
    </xf>
    <xf numFmtId="164" fontId="3" fillId="2346" borderId="0" xfId="0" applyNumberFormat="1" applyFont="1" applyFill="1" applyAlignment="1">
      <alignment horizontal="center"/>
    </xf>
    <xf numFmtId="164" fontId="3" fillId="2347" borderId="0" xfId="0" applyNumberFormat="1" applyFont="1" applyFill="1" applyAlignment="1">
      <alignment horizontal="center"/>
    </xf>
    <xf numFmtId="164" fontId="3" fillId="2348" borderId="0" xfId="0" applyNumberFormat="1" applyFont="1" applyFill="1" applyAlignment="1">
      <alignment horizontal="center"/>
    </xf>
    <xf numFmtId="164" fontId="3" fillId="2349" borderId="0" xfId="0" applyNumberFormat="1" applyFont="1" applyFill="1" applyAlignment="1">
      <alignment horizontal="center"/>
    </xf>
    <xf numFmtId="164" fontId="3" fillId="2350" borderId="0" xfId="0" applyNumberFormat="1" applyFont="1" applyFill="1" applyAlignment="1">
      <alignment horizontal="center"/>
    </xf>
    <xf numFmtId="164" fontId="3" fillId="2351" borderId="0" xfId="0" applyNumberFormat="1" applyFont="1" applyFill="1" applyAlignment="1">
      <alignment horizontal="center"/>
    </xf>
    <xf numFmtId="164" fontId="3" fillId="2352" borderId="0" xfId="0" applyNumberFormat="1" applyFont="1" applyFill="1" applyAlignment="1">
      <alignment horizontal="center"/>
    </xf>
    <xf numFmtId="164" fontId="3" fillId="2353" borderId="0" xfId="0" applyNumberFormat="1" applyFont="1" applyFill="1" applyAlignment="1">
      <alignment horizontal="center"/>
    </xf>
    <xf numFmtId="164" fontId="3" fillId="2354" borderId="0" xfId="0" applyNumberFormat="1" applyFont="1" applyFill="1" applyAlignment="1">
      <alignment horizontal="center"/>
    </xf>
    <xf numFmtId="164" fontId="3" fillId="2355" borderId="0" xfId="0" applyNumberFormat="1" applyFont="1" applyFill="1" applyAlignment="1">
      <alignment horizontal="center"/>
    </xf>
    <xf numFmtId="164" fontId="3" fillId="2356" borderId="0" xfId="0" applyNumberFormat="1" applyFont="1" applyFill="1" applyAlignment="1">
      <alignment horizontal="center"/>
    </xf>
    <xf numFmtId="164" fontId="3" fillId="2357" borderId="0" xfId="0" applyNumberFormat="1" applyFont="1" applyFill="1" applyAlignment="1">
      <alignment horizontal="center"/>
    </xf>
    <xf numFmtId="164" fontId="3" fillId="2358" borderId="0" xfId="0" applyNumberFormat="1" applyFont="1" applyFill="1" applyAlignment="1">
      <alignment horizontal="center"/>
    </xf>
    <xf numFmtId="164" fontId="3" fillId="2359" borderId="0" xfId="0" applyNumberFormat="1" applyFont="1" applyFill="1" applyAlignment="1">
      <alignment horizontal="center"/>
    </xf>
    <xf numFmtId="164" fontId="3" fillId="2360" borderId="0" xfId="0" applyNumberFormat="1" applyFont="1" applyFill="1" applyAlignment="1">
      <alignment horizontal="center"/>
    </xf>
    <xf numFmtId="164" fontId="3" fillId="2361" borderId="0" xfId="0" applyNumberFormat="1" applyFont="1" applyFill="1" applyAlignment="1">
      <alignment horizontal="center"/>
    </xf>
    <xf numFmtId="164" fontId="3" fillId="2362" borderId="0" xfId="0" applyNumberFormat="1" applyFont="1" applyFill="1" applyAlignment="1">
      <alignment horizontal="center"/>
    </xf>
    <xf numFmtId="164" fontId="3" fillId="2363" borderId="0" xfId="0" applyNumberFormat="1" applyFont="1" applyFill="1" applyAlignment="1">
      <alignment horizontal="center"/>
    </xf>
    <xf numFmtId="164" fontId="3" fillId="2364" borderId="0" xfId="0" applyNumberFormat="1" applyFont="1" applyFill="1" applyAlignment="1">
      <alignment horizontal="center"/>
    </xf>
    <xf numFmtId="164" fontId="3" fillId="2365" borderId="0" xfId="0" applyNumberFormat="1" applyFont="1" applyFill="1" applyAlignment="1">
      <alignment horizontal="center"/>
    </xf>
    <xf numFmtId="164" fontId="3" fillId="2366" borderId="0" xfId="0" applyNumberFormat="1" applyFont="1" applyFill="1" applyAlignment="1">
      <alignment horizontal="center"/>
    </xf>
    <xf numFmtId="164" fontId="3" fillId="2367" borderId="0" xfId="0" applyNumberFormat="1" applyFont="1" applyFill="1" applyAlignment="1">
      <alignment horizontal="center"/>
    </xf>
    <xf numFmtId="164" fontId="3" fillId="2368" borderId="0" xfId="0" applyNumberFormat="1" applyFont="1" applyFill="1" applyAlignment="1">
      <alignment horizontal="center"/>
    </xf>
    <xf numFmtId="164" fontId="3" fillId="2369" borderId="0" xfId="0" applyNumberFormat="1" applyFont="1" applyFill="1" applyAlignment="1">
      <alignment horizontal="center"/>
    </xf>
    <xf numFmtId="164" fontId="3" fillId="2370" borderId="0" xfId="0" applyNumberFormat="1" applyFont="1" applyFill="1" applyAlignment="1">
      <alignment horizontal="center"/>
    </xf>
    <xf numFmtId="164" fontId="3" fillId="2371" borderId="0" xfId="0" applyNumberFormat="1" applyFont="1" applyFill="1" applyAlignment="1">
      <alignment horizontal="center"/>
    </xf>
    <xf numFmtId="164" fontId="3" fillId="2372" borderId="0" xfId="0" applyNumberFormat="1" applyFont="1" applyFill="1" applyAlignment="1">
      <alignment horizontal="center"/>
    </xf>
    <xf numFmtId="164" fontId="3" fillId="2373" borderId="0" xfId="0" applyNumberFormat="1" applyFont="1" applyFill="1" applyAlignment="1">
      <alignment horizontal="center"/>
    </xf>
    <xf numFmtId="164" fontId="3" fillId="2374" borderId="0" xfId="0" applyNumberFormat="1" applyFont="1" applyFill="1" applyAlignment="1">
      <alignment horizontal="center"/>
    </xf>
    <xf numFmtId="164" fontId="3" fillId="2375" borderId="0" xfId="0" applyNumberFormat="1" applyFont="1" applyFill="1" applyAlignment="1">
      <alignment horizontal="center"/>
    </xf>
    <xf numFmtId="164" fontId="3" fillId="2376" borderId="0" xfId="0" applyNumberFormat="1" applyFont="1" applyFill="1" applyAlignment="1">
      <alignment horizontal="center"/>
    </xf>
    <xf numFmtId="164" fontId="3" fillId="2377" borderId="0" xfId="0" applyNumberFormat="1" applyFont="1" applyFill="1" applyAlignment="1">
      <alignment horizontal="center"/>
    </xf>
    <xf numFmtId="164" fontId="3" fillId="2378" borderId="0" xfId="0" applyNumberFormat="1" applyFont="1" applyFill="1" applyAlignment="1">
      <alignment horizontal="center"/>
    </xf>
    <xf numFmtId="164" fontId="3" fillId="2379" borderId="0" xfId="0" applyNumberFormat="1" applyFont="1" applyFill="1" applyAlignment="1">
      <alignment horizontal="center"/>
    </xf>
    <xf numFmtId="164" fontId="3" fillId="2380" borderId="0" xfId="0" applyNumberFormat="1" applyFont="1" applyFill="1" applyAlignment="1">
      <alignment horizontal="center"/>
    </xf>
    <xf numFmtId="164" fontId="3" fillId="2381" borderId="0" xfId="0" applyNumberFormat="1" applyFont="1" applyFill="1" applyAlignment="1">
      <alignment horizontal="center"/>
    </xf>
    <xf numFmtId="164" fontId="3" fillId="2382" borderId="0" xfId="0" applyNumberFormat="1" applyFont="1" applyFill="1" applyAlignment="1">
      <alignment horizontal="center"/>
    </xf>
    <xf numFmtId="164" fontId="3" fillId="2383" borderId="0" xfId="0" applyNumberFormat="1" applyFont="1" applyFill="1" applyAlignment="1">
      <alignment horizontal="center"/>
    </xf>
    <xf numFmtId="164" fontId="3" fillId="2384" borderId="0" xfId="0" applyNumberFormat="1" applyFont="1" applyFill="1" applyAlignment="1">
      <alignment horizontal="center"/>
    </xf>
    <xf numFmtId="164" fontId="3" fillId="2385" borderId="0" xfId="0" applyNumberFormat="1" applyFont="1" applyFill="1" applyAlignment="1">
      <alignment horizontal="center"/>
    </xf>
    <xf numFmtId="164" fontId="3" fillId="2386" borderId="0" xfId="0" applyNumberFormat="1" applyFont="1" applyFill="1" applyAlignment="1">
      <alignment horizontal="center"/>
    </xf>
    <xf numFmtId="164" fontId="3" fillId="2387" borderId="0" xfId="0" applyNumberFormat="1" applyFont="1" applyFill="1" applyAlignment="1">
      <alignment horizontal="center"/>
    </xf>
    <xf numFmtId="164" fontId="3" fillId="2388" borderId="0" xfId="0" applyNumberFormat="1" applyFont="1" applyFill="1" applyAlignment="1">
      <alignment horizontal="center"/>
    </xf>
    <xf numFmtId="164" fontId="3" fillId="2389" borderId="0" xfId="0" applyNumberFormat="1" applyFont="1" applyFill="1" applyAlignment="1">
      <alignment horizontal="center"/>
    </xf>
    <xf numFmtId="164" fontId="3" fillId="2390" borderId="0" xfId="0" applyNumberFormat="1" applyFont="1" applyFill="1" applyAlignment="1">
      <alignment horizontal="center"/>
    </xf>
    <xf numFmtId="164" fontId="3" fillId="2391" borderId="0" xfId="0" applyNumberFormat="1" applyFont="1" applyFill="1" applyAlignment="1">
      <alignment horizontal="center"/>
    </xf>
    <xf numFmtId="164" fontId="3" fillId="2392" borderId="0" xfId="0" applyNumberFormat="1" applyFont="1" applyFill="1" applyAlignment="1">
      <alignment horizontal="center"/>
    </xf>
    <xf numFmtId="164" fontId="3" fillId="2393" borderId="0" xfId="0" applyNumberFormat="1" applyFont="1" applyFill="1" applyAlignment="1">
      <alignment horizontal="center"/>
    </xf>
    <xf numFmtId="164" fontId="3" fillId="2394" borderId="0" xfId="0" applyNumberFormat="1" applyFont="1" applyFill="1" applyAlignment="1">
      <alignment horizontal="center"/>
    </xf>
    <xf numFmtId="164" fontId="3" fillId="2395" borderId="0" xfId="0" applyNumberFormat="1" applyFont="1" applyFill="1" applyAlignment="1">
      <alignment horizontal="center"/>
    </xf>
    <xf numFmtId="164" fontId="3" fillId="2396" borderId="0" xfId="0" applyNumberFormat="1" applyFont="1" applyFill="1" applyAlignment="1">
      <alignment horizontal="center"/>
    </xf>
    <xf numFmtId="164" fontId="3" fillId="2397" borderId="0" xfId="0" applyNumberFormat="1" applyFont="1" applyFill="1" applyAlignment="1">
      <alignment horizontal="center"/>
    </xf>
    <xf numFmtId="164" fontId="3" fillId="2398" borderId="0" xfId="0" applyNumberFormat="1" applyFont="1" applyFill="1" applyAlignment="1">
      <alignment horizontal="center"/>
    </xf>
    <xf numFmtId="164" fontId="3" fillId="2399" borderId="0" xfId="0" applyNumberFormat="1" applyFont="1" applyFill="1" applyAlignment="1">
      <alignment horizontal="center"/>
    </xf>
    <xf numFmtId="164" fontId="3" fillId="2400" borderId="0" xfId="0" applyNumberFormat="1" applyFont="1" applyFill="1" applyAlignment="1">
      <alignment horizontal="center"/>
    </xf>
    <xf numFmtId="164" fontId="3" fillId="2401" borderId="0" xfId="0" applyNumberFormat="1" applyFont="1" applyFill="1" applyAlignment="1">
      <alignment horizontal="center"/>
    </xf>
    <xf numFmtId="164" fontId="3" fillId="2402" borderId="0" xfId="0" applyNumberFormat="1" applyFont="1" applyFill="1" applyAlignment="1">
      <alignment horizontal="center"/>
    </xf>
    <xf numFmtId="164" fontId="3" fillId="2403" borderId="0" xfId="0" applyNumberFormat="1" applyFont="1" applyFill="1" applyAlignment="1">
      <alignment horizontal="center"/>
    </xf>
    <xf numFmtId="164" fontId="3" fillId="2404" borderId="0" xfId="0" applyNumberFormat="1" applyFont="1" applyFill="1" applyAlignment="1">
      <alignment horizontal="center"/>
    </xf>
    <xf numFmtId="164" fontId="3" fillId="2405" borderId="0" xfId="0" applyNumberFormat="1" applyFont="1" applyFill="1" applyAlignment="1">
      <alignment horizontal="center"/>
    </xf>
    <xf numFmtId="164" fontId="3" fillId="2406" borderId="0" xfId="0" applyNumberFormat="1" applyFont="1" applyFill="1" applyAlignment="1">
      <alignment horizontal="center"/>
    </xf>
    <xf numFmtId="164" fontId="3" fillId="2407" borderId="0" xfId="0" applyNumberFormat="1" applyFont="1" applyFill="1" applyAlignment="1">
      <alignment horizontal="center"/>
    </xf>
    <xf numFmtId="164" fontId="3" fillId="2408" borderId="0" xfId="0" applyNumberFormat="1" applyFont="1" applyFill="1" applyAlignment="1">
      <alignment horizontal="center"/>
    </xf>
    <xf numFmtId="164" fontId="3" fillId="2409" borderId="0" xfId="0" applyNumberFormat="1" applyFont="1" applyFill="1" applyAlignment="1">
      <alignment horizontal="center"/>
    </xf>
    <xf numFmtId="164" fontId="3" fillId="2410" borderId="0" xfId="0" applyNumberFormat="1" applyFont="1" applyFill="1" applyAlignment="1">
      <alignment horizontal="center"/>
    </xf>
    <xf numFmtId="164" fontId="3" fillId="2411" borderId="0" xfId="0" applyNumberFormat="1" applyFont="1" applyFill="1" applyAlignment="1">
      <alignment horizontal="center"/>
    </xf>
    <xf numFmtId="164" fontId="3" fillId="2412" borderId="0" xfId="0" applyNumberFormat="1" applyFont="1" applyFill="1" applyAlignment="1">
      <alignment horizontal="center"/>
    </xf>
    <xf numFmtId="164" fontId="3" fillId="2413" borderId="0" xfId="0" applyNumberFormat="1" applyFont="1" applyFill="1" applyAlignment="1">
      <alignment horizontal="center"/>
    </xf>
    <xf numFmtId="164" fontId="3" fillId="2414" borderId="0" xfId="0" applyNumberFormat="1" applyFont="1" applyFill="1" applyAlignment="1">
      <alignment horizontal="center"/>
    </xf>
    <xf numFmtId="164" fontId="3" fillId="2415" borderId="0" xfId="0" applyNumberFormat="1" applyFont="1" applyFill="1" applyAlignment="1">
      <alignment horizontal="center"/>
    </xf>
    <xf numFmtId="164" fontId="3" fillId="2416" borderId="0" xfId="0" applyNumberFormat="1" applyFont="1" applyFill="1" applyAlignment="1">
      <alignment horizontal="center"/>
    </xf>
    <xf numFmtId="164" fontId="3" fillId="2417" borderId="0" xfId="0" applyNumberFormat="1" applyFont="1" applyFill="1" applyAlignment="1">
      <alignment horizontal="center"/>
    </xf>
    <xf numFmtId="164" fontId="3" fillId="2418" borderId="0" xfId="0" applyNumberFormat="1" applyFont="1" applyFill="1" applyAlignment="1">
      <alignment horizontal="center"/>
    </xf>
    <xf numFmtId="164" fontId="3" fillId="2419" borderId="0" xfId="0" applyNumberFormat="1" applyFont="1" applyFill="1" applyAlignment="1">
      <alignment horizontal="center"/>
    </xf>
    <xf numFmtId="164" fontId="3" fillId="2420" borderId="0" xfId="0" applyNumberFormat="1" applyFont="1" applyFill="1" applyAlignment="1">
      <alignment horizontal="center"/>
    </xf>
    <xf numFmtId="164" fontId="3" fillId="2421" borderId="0" xfId="0" applyNumberFormat="1" applyFont="1" applyFill="1" applyAlignment="1">
      <alignment horizontal="center"/>
    </xf>
    <xf numFmtId="164" fontId="3" fillId="2422" borderId="0" xfId="0" applyNumberFormat="1" applyFont="1" applyFill="1" applyAlignment="1">
      <alignment horizontal="center"/>
    </xf>
    <xf numFmtId="164" fontId="3" fillId="2423" borderId="0" xfId="0" applyNumberFormat="1" applyFont="1" applyFill="1" applyAlignment="1">
      <alignment horizontal="center"/>
    </xf>
    <xf numFmtId="164" fontId="3" fillId="2424" borderId="0" xfId="0" applyNumberFormat="1" applyFont="1" applyFill="1" applyAlignment="1">
      <alignment horizontal="center"/>
    </xf>
    <xf numFmtId="164" fontId="3" fillId="2425" borderId="0" xfId="0" applyNumberFormat="1" applyFont="1" applyFill="1" applyAlignment="1">
      <alignment horizontal="center"/>
    </xf>
    <xf numFmtId="164" fontId="3" fillId="2426" borderId="0" xfId="0" applyNumberFormat="1" applyFont="1" applyFill="1" applyAlignment="1">
      <alignment horizontal="center"/>
    </xf>
    <xf numFmtId="164" fontId="3" fillId="2427" borderId="0" xfId="0" applyNumberFormat="1" applyFont="1" applyFill="1" applyAlignment="1">
      <alignment horizontal="center"/>
    </xf>
    <xf numFmtId="164" fontId="3" fillId="2428" borderId="0" xfId="0" applyNumberFormat="1" applyFont="1" applyFill="1" applyAlignment="1">
      <alignment horizontal="center"/>
    </xf>
    <xf numFmtId="164" fontId="3" fillId="2429" borderId="0" xfId="0" applyNumberFormat="1" applyFont="1" applyFill="1" applyAlignment="1">
      <alignment horizontal="center"/>
    </xf>
    <xf numFmtId="164" fontId="3" fillId="2430" borderId="0" xfId="0" applyNumberFormat="1" applyFont="1" applyFill="1" applyAlignment="1">
      <alignment horizontal="center"/>
    </xf>
    <xf numFmtId="164" fontId="3" fillId="2431" borderId="0" xfId="0" applyNumberFormat="1" applyFont="1" applyFill="1" applyAlignment="1">
      <alignment horizontal="center"/>
    </xf>
    <xf numFmtId="164" fontId="3" fillId="2432" borderId="0" xfId="0" applyNumberFormat="1" applyFont="1" applyFill="1" applyAlignment="1">
      <alignment horizontal="center"/>
    </xf>
    <xf numFmtId="164" fontId="3" fillId="2433" borderId="0" xfId="0" applyNumberFormat="1" applyFont="1" applyFill="1" applyAlignment="1">
      <alignment horizontal="center"/>
    </xf>
    <xf numFmtId="164" fontId="3" fillId="2434" borderId="0" xfId="0" applyNumberFormat="1" applyFont="1" applyFill="1" applyAlignment="1">
      <alignment horizontal="center"/>
    </xf>
    <xf numFmtId="164" fontId="3" fillId="2435" borderId="0" xfId="0" applyNumberFormat="1" applyFont="1" applyFill="1" applyAlignment="1">
      <alignment horizontal="center"/>
    </xf>
    <xf numFmtId="164" fontId="3" fillId="2436" borderId="0" xfId="0" applyNumberFormat="1" applyFont="1" applyFill="1" applyAlignment="1">
      <alignment horizontal="center"/>
    </xf>
    <xf numFmtId="164" fontId="3" fillId="2437" borderId="0" xfId="0" applyNumberFormat="1" applyFont="1" applyFill="1" applyAlignment="1">
      <alignment horizontal="center"/>
    </xf>
    <xf numFmtId="164" fontId="3" fillId="2438" borderId="0" xfId="0" applyNumberFormat="1" applyFont="1" applyFill="1" applyAlignment="1">
      <alignment horizontal="center"/>
    </xf>
    <xf numFmtId="164" fontId="3" fillId="2439" borderId="0" xfId="0" applyNumberFormat="1" applyFont="1" applyFill="1" applyAlignment="1">
      <alignment horizontal="center"/>
    </xf>
    <xf numFmtId="164" fontId="3" fillId="2440" borderId="0" xfId="0" applyNumberFormat="1" applyFont="1" applyFill="1" applyAlignment="1">
      <alignment horizontal="center"/>
    </xf>
    <xf numFmtId="164" fontId="3" fillId="2441" borderId="0" xfId="0" applyNumberFormat="1" applyFont="1" applyFill="1" applyAlignment="1">
      <alignment horizontal="center"/>
    </xf>
    <xf numFmtId="164" fontId="3" fillId="2442" borderId="0" xfId="0" applyNumberFormat="1" applyFont="1" applyFill="1" applyAlignment="1">
      <alignment horizontal="center"/>
    </xf>
    <xf numFmtId="164" fontId="3" fillId="2443" borderId="0" xfId="0" applyNumberFormat="1" applyFont="1" applyFill="1" applyAlignment="1">
      <alignment horizontal="center"/>
    </xf>
    <xf numFmtId="164" fontId="3" fillId="2444" borderId="0" xfId="0" applyNumberFormat="1" applyFont="1" applyFill="1" applyAlignment="1">
      <alignment horizontal="center"/>
    </xf>
    <xf numFmtId="164" fontId="3" fillId="2445" borderId="0" xfId="0" applyNumberFormat="1" applyFont="1" applyFill="1" applyAlignment="1">
      <alignment horizontal="center"/>
    </xf>
    <xf numFmtId="164" fontId="3" fillId="2446" borderId="0" xfId="0" applyNumberFormat="1" applyFont="1" applyFill="1" applyAlignment="1">
      <alignment horizontal="center"/>
    </xf>
    <xf numFmtId="164" fontId="3" fillId="2447" borderId="0" xfId="0" applyNumberFormat="1" applyFont="1" applyFill="1" applyAlignment="1">
      <alignment horizontal="center"/>
    </xf>
    <xf numFmtId="164" fontId="3" fillId="2448" borderId="0" xfId="0" applyNumberFormat="1" applyFont="1" applyFill="1" applyAlignment="1">
      <alignment horizontal="center"/>
    </xf>
    <xf numFmtId="164" fontId="3" fillId="2449" borderId="0" xfId="0" applyNumberFormat="1" applyFont="1" applyFill="1" applyAlignment="1">
      <alignment horizontal="center"/>
    </xf>
    <xf numFmtId="164" fontId="3" fillId="2450" borderId="0" xfId="0" applyNumberFormat="1" applyFont="1" applyFill="1" applyAlignment="1">
      <alignment horizontal="center"/>
    </xf>
    <xf numFmtId="164" fontId="3" fillId="2451" borderId="0" xfId="0" applyNumberFormat="1" applyFont="1" applyFill="1" applyAlignment="1">
      <alignment horizontal="center"/>
    </xf>
    <xf numFmtId="164" fontId="3" fillId="2452" borderId="0" xfId="0" applyNumberFormat="1" applyFont="1" applyFill="1" applyAlignment="1">
      <alignment horizontal="center"/>
    </xf>
    <xf numFmtId="164" fontId="3" fillId="2453" borderId="0" xfId="0" applyNumberFormat="1" applyFont="1" applyFill="1" applyAlignment="1">
      <alignment horizontal="center"/>
    </xf>
    <xf numFmtId="0" fontId="1" fillId="0" borderId="0" xfId="0" applyFont="1" applyAlignment="1"/>
    <xf numFmtId="164" fontId="3" fillId="2454" borderId="0" xfId="0" applyNumberFormat="1" applyFont="1" applyFill="1" applyAlignment="1">
      <alignment horizontal="center"/>
    </xf>
    <xf numFmtId="164" fontId="3" fillId="2455" borderId="0" xfId="0" applyNumberFormat="1" applyFont="1" applyFill="1" applyAlignment="1">
      <alignment horizontal="center"/>
    </xf>
    <xf numFmtId="164" fontId="3" fillId="2456" borderId="0" xfId="0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0" fontId="3" fillId="380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0" fontId="3" fillId="4" borderId="0" xfId="0" applyNumberFormat="1" applyFont="1" applyFill="1" applyAlignment="1">
      <alignment horizontal="right"/>
    </xf>
    <xf numFmtId="0" fontId="8" fillId="0" borderId="0" xfId="0" applyFont="1" applyAlignment="1"/>
    <xf numFmtId="0" fontId="3" fillId="2457" borderId="0" xfId="0" applyNumberFormat="1" applyFont="1" applyFill="1" applyAlignment="1">
      <alignment horizontal="right"/>
    </xf>
    <xf numFmtId="0" fontId="0" fillId="2458" borderId="0" xfId="0" applyFont="1" applyFill="1" applyAlignment="1"/>
    <xf numFmtId="49" fontId="3" fillId="2458" borderId="0" xfId="0" applyNumberFormat="1" applyFont="1" applyFill="1" applyAlignment="1">
      <alignment horizontal="right"/>
    </xf>
    <xf numFmtId="0" fontId="3" fillId="2457" borderId="0" xfId="0" applyFont="1" applyFill="1" applyAlignment="1"/>
    <xf numFmtId="0" fontId="3" fillId="2458" borderId="0" xfId="0" applyFont="1" applyFill="1" applyAlignment="1"/>
    <xf numFmtId="0" fontId="4" fillId="2457" borderId="0" xfId="0" applyFont="1" applyFill="1" applyAlignment="1"/>
    <xf numFmtId="49" fontId="3" fillId="2458" borderId="0" xfId="0" applyNumberFormat="1" applyFont="1" applyFill="1" applyAlignment="1">
      <alignment horizontal="center"/>
    </xf>
    <xf numFmtId="0" fontId="7" fillId="2458" borderId="0" xfId="0" applyFont="1" applyFill="1" applyAlignment="1">
      <alignment horizontal="right"/>
    </xf>
    <xf numFmtId="0" fontId="7" fillId="2459" borderId="0" xfId="0" applyFont="1" applyFill="1" applyAlignment="1">
      <alignment horizontal="right"/>
    </xf>
    <xf numFmtId="0" fontId="7" fillId="2460" borderId="0" xfId="0" applyFont="1" applyFill="1" applyAlignment="1">
      <alignment horizontal="right"/>
    </xf>
    <xf numFmtId="0" fontId="7" fillId="2461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3" fillId="2462" borderId="0" xfId="0" applyNumberFormat="1" applyFont="1" applyFill="1" applyAlignment="1">
      <alignment horizontal="right"/>
    </xf>
    <xf numFmtId="0" fontId="0" fillId="2463" borderId="0" xfId="0" applyFont="1" applyFill="1" applyAlignment="1"/>
    <xf numFmtId="49" fontId="3" fillId="2463" borderId="0" xfId="0" applyNumberFormat="1" applyFont="1" applyFill="1" applyAlignment="1">
      <alignment horizontal="right"/>
    </xf>
    <xf numFmtId="0" fontId="3" fillId="2463" borderId="0" xfId="0" applyFont="1" applyFill="1" applyAlignment="1"/>
    <xf numFmtId="49" fontId="3" fillId="2463" borderId="0" xfId="0" applyNumberFormat="1" applyFont="1" applyFill="1" applyAlignment="1">
      <alignment horizontal="center"/>
    </xf>
    <xf numFmtId="0" fontId="7" fillId="2463" borderId="0" xfId="0" applyFont="1" applyFill="1" applyAlignment="1">
      <alignment horizontal="right"/>
    </xf>
    <xf numFmtId="0" fontId="7" fillId="2458" borderId="0" xfId="0" applyFont="1" applyFill="1" applyAlignment="1"/>
    <xf numFmtId="0" fontId="7" fillId="0" borderId="0" xfId="0" applyFont="1" applyAlignment="1"/>
    <xf numFmtId="0" fontId="7" fillId="0" borderId="0" xfId="0" quotePrefix="1" applyFont="1" applyAlignment="1"/>
    <xf numFmtId="0" fontId="7" fillId="246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BFE5"/>
      <color rgb="FFFFE504"/>
      <color rgb="FF670D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3"/>
  <sheetViews>
    <sheetView workbookViewId="0">
      <pane ySplit="1" topLeftCell="A2" activePane="bottomLeft" state="frozen"/>
      <selection pane="bottomLeft" activeCell="C56" sqref="C56"/>
    </sheetView>
  </sheetViews>
  <sheetFormatPr baseColWidth="10" defaultColWidth="14.5" defaultRowHeight="15.75" customHeight="1"/>
  <cols>
    <col min="1" max="1" width="7.6640625" customWidth="1"/>
    <col min="2" max="2" width="8" customWidth="1"/>
    <col min="3" max="3" width="16.5" customWidth="1"/>
    <col min="4" max="4" width="5.33203125" customWidth="1"/>
    <col min="5" max="5" width="10.6640625" customWidth="1"/>
    <col min="6" max="6" width="16.1640625" customWidth="1"/>
    <col min="7" max="7" width="24.6640625" customWidth="1"/>
    <col min="8" max="8" width="76.33203125" customWidth="1"/>
    <col min="9" max="11" width="14.5" customWidth="1"/>
    <col min="12" max="12" width="8.6640625" customWidth="1"/>
    <col min="13" max="13" width="10.83203125" customWidth="1"/>
    <col min="14" max="14" width="20.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" t="s">
        <v>14</v>
      </c>
      <c r="B2" s="7" t="s">
        <v>15</v>
      </c>
      <c r="C2" s="7" t="s">
        <v>16</v>
      </c>
      <c r="D2" s="7" t="s">
        <v>16</v>
      </c>
      <c r="E2" s="6" t="s">
        <v>17</v>
      </c>
      <c r="F2" s="6" t="s">
        <v>17</v>
      </c>
      <c r="G2" s="6" t="s">
        <v>18</v>
      </c>
      <c r="H2" s="6" t="s">
        <v>18</v>
      </c>
      <c r="I2" s="8" t="s">
        <v>19</v>
      </c>
      <c r="J2" s="9" t="s">
        <v>20</v>
      </c>
      <c r="K2" s="10" t="s">
        <v>21</v>
      </c>
      <c r="L2" s="11" t="s">
        <v>22</v>
      </c>
      <c r="M2" s="11" t="s">
        <v>23</v>
      </c>
      <c r="N2" s="1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" t="s">
        <v>24</v>
      </c>
      <c r="B3" s="7" t="s">
        <v>15</v>
      </c>
      <c r="C3" s="7" t="s">
        <v>25</v>
      </c>
      <c r="D3" s="7" t="s">
        <v>16</v>
      </c>
      <c r="E3" s="6" t="s">
        <v>26</v>
      </c>
      <c r="F3" s="6" t="s">
        <v>27</v>
      </c>
      <c r="G3" s="6" t="s">
        <v>28</v>
      </c>
      <c r="H3" s="6" t="s">
        <v>29</v>
      </c>
      <c r="I3" s="13" t="s">
        <v>30</v>
      </c>
      <c r="J3" s="14" t="s">
        <v>31</v>
      </c>
      <c r="K3" s="10" t="s">
        <v>21</v>
      </c>
      <c r="L3" s="11" t="s">
        <v>22</v>
      </c>
      <c r="M3" s="11" t="s">
        <v>23</v>
      </c>
      <c r="N3" s="12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7" t="s">
        <v>32</v>
      </c>
      <c r="B4" s="7" t="s">
        <v>15</v>
      </c>
      <c r="C4" s="7" t="s">
        <v>33</v>
      </c>
      <c r="D4" s="7" t="s">
        <v>16</v>
      </c>
      <c r="E4" s="6" t="s">
        <v>34</v>
      </c>
      <c r="F4" s="6" t="s">
        <v>35</v>
      </c>
      <c r="G4" s="6" t="s">
        <v>36</v>
      </c>
      <c r="H4" s="6" t="s">
        <v>37</v>
      </c>
      <c r="I4" s="15" t="s">
        <v>38</v>
      </c>
      <c r="J4" s="16" t="s">
        <v>39</v>
      </c>
      <c r="K4" s="10" t="s">
        <v>21</v>
      </c>
      <c r="L4" s="11" t="s">
        <v>22</v>
      </c>
      <c r="M4" s="11" t="s">
        <v>23</v>
      </c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7" t="s">
        <v>150</v>
      </c>
      <c r="B5" s="7" t="s">
        <v>15</v>
      </c>
      <c r="C5" s="7" t="s">
        <v>60</v>
      </c>
      <c r="D5" s="7" t="s">
        <v>16</v>
      </c>
      <c r="E5" s="6" t="s">
        <v>151</v>
      </c>
      <c r="F5" s="6" t="s">
        <v>152</v>
      </c>
      <c r="G5" s="6" t="s">
        <v>153</v>
      </c>
      <c r="H5" s="6" t="s">
        <v>154</v>
      </c>
      <c r="I5" s="13" t="s">
        <v>30</v>
      </c>
      <c r="J5" s="14" t="s">
        <v>31</v>
      </c>
      <c r="K5" s="10" t="s">
        <v>21</v>
      </c>
      <c r="L5" s="11" t="s">
        <v>22</v>
      </c>
      <c r="M5" s="11" t="s">
        <v>23</v>
      </c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7" t="s">
        <v>155</v>
      </c>
      <c r="B6" s="7" t="s">
        <v>15</v>
      </c>
      <c r="C6" s="7" t="s">
        <v>66</v>
      </c>
      <c r="D6" s="7" t="s">
        <v>16</v>
      </c>
      <c r="E6" s="6" t="s">
        <v>156</v>
      </c>
      <c r="F6" s="6" t="s">
        <v>157</v>
      </c>
      <c r="G6" s="6" t="s">
        <v>158</v>
      </c>
      <c r="H6" s="6" t="s">
        <v>159</v>
      </c>
      <c r="I6" s="13" t="s">
        <v>30</v>
      </c>
      <c r="J6" s="14" t="s">
        <v>31</v>
      </c>
      <c r="K6" s="10" t="s">
        <v>21</v>
      </c>
      <c r="L6" s="11" t="s">
        <v>22</v>
      </c>
      <c r="M6" s="11" t="s">
        <v>23</v>
      </c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7" t="s">
        <v>160</v>
      </c>
      <c r="B7" s="7" t="s">
        <v>15</v>
      </c>
      <c r="C7" s="7" t="s">
        <v>72</v>
      </c>
      <c r="D7" s="7" t="s">
        <v>16</v>
      </c>
      <c r="E7" s="6" t="s">
        <v>161</v>
      </c>
      <c r="F7" s="6" t="s">
        <v>162</v>
      </c>
      <c r="G7" s="6" t="s">
        <v>163</v>
      </c>
      <c r="H7" s="21" t="s">
        <v>164</v>
      </c>
      <c r="I7" s="13" t="s">
        <v>30</v>
      </c>
      <c r="J7" s="14" t="s">
        <v>31</v>
      </c>
      <c r="K7" s="10" t="s">
        <v>21</v>
      </c>
      <c r="L7" s="11" t="s">
        <v>22</v>
      </c>
      <c r="M7" s="11" t="s">
        <v>23</v>
      </c>
      <c r="N7" s="1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7" t="s">
        <v>165</v>
      </c>
      <c r="B8" s="7" t="s">
        <v>15</v>
      </c>
      <c r="C8" s="7" t="s">
        <v>78</v>
      </c>
      <c r="D8" s="7" t="s">
        <v>16</v>
      </c>
      <c r="E8" s="6" t="s">
        <v>166</v>
      </c>
      <c r="F8" s="6" t="s">
        <v>167</v>
      </c>
      <c r="G8" s="6" t="s">
        <v>168</v>
      </c>
      <c r="H8" s="21" t="s">
        <v>169</v>
      </c>
      <c r="I8" s="15" t="s">
        <v>38</v>
      </c>
      <c r="J8" s="16" t="s">
        <v>39</v>
      </c>
      <c r="K8" s="10" t="s">
        <v>21</v>
      </c>
      <c r="L8" s="11" t="s">
        <v>22</v>
      </c>
      <c r="M8" s="11" t="s">
        <v>23</v>
      </c>
      <c r="N8" s="12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7" t="s">
        <v>170</v>
      </c>
      <c r="B9" s="7" t="s">
        <v>15</v>
      </c>
      <c r="C9" s="7" t="s">
        <v>84</v>
      </c>
      <c r="D9" s="7" t="s">
        <v>16</v>
      </c>
      <c r="E9" s="19" t="s">
        <v>171</v>
      </c>
      <c r="F9" s="19" t="s">
        <v>172</v>
      </c>
      <c r="G9" s="19" t="s">
        <v>173</v>
      </c>
      <c r="H9" s="21" t="s">
        <v>174</v>
      </c>
      <c r="I9" s="15" t="s">
        <v>38</v>
      </c>
      <c r="J9" s="16" t="s">
        <v>39</v>
      </c>
      <c r="K9" s="10" t="s">
        <v>21</v>
      </c>
      <c r="L9" s="11" t="s">
        <v>22</v>
      </c>
      <c r="M9" s="11" t="s">
        <v>23</v>
      </c>
      <c r="N9" s="12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175</v>
      </c>
      <c r="B10" s="7" t="s">
        <v>15</v>
      </c>
      <c r="C10" s="7" t="s">
        <v>90</v>
      </c>
      <c r="D10" s="7" t="s">
        <v>16</v>
      </c>
      <c r="E10" s="6" t="s">
        <v>176</v>
      </c>
      <c r="F10" s="6" t="s">
        <v>177</v>
      </c>
      <c r="G10" s="6" t="s">
        <v>178</v>
      </c>
      <c r="H10" s="21" t="s">
        <v>179</v>
      </c>
      <c r="I10" s="15" t="s">
        <v>38</v>
      </c>
      <c r="J10" s="16" t="s">
        <v>39</v>
      </c>
      <c r="K10" s="10" t="s">
        <v>21</v>
      </c>
      <c r="L10" s="11" t="s">
        <v>22</v>
      </c>
      <c r="M10" s="11" t="s">
        <v>23</v>
      </c>
      <c r="N10" s="12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7" t="s">
        <v>180</v>
      </c>
      <c r="B11" s="7" t="s">
        <v>15</v>
      </c>
      <c r="C11" s="7" t="s">
        <v>60</v>
      </c>
      <c r="D11" s="7" t="s">
        <v>96</v>
      </c>
      <c r="E11" s="6" t="s">
        <v>123</v>
      </c>
      <c r="F11" s="6" t="s">
        <v>181</v>
      </c>
      <c r="G11" s="6" t="s">
        <v>182</v>
      </c>
      <c r="H11" s="6" t="s">
        <v>183</v>
      </c>
      <c r="I11" s="68" t="s">
        <v>184</v>
      </c>
      <c r="J11" s="69" t="s">
        <v>248</v>
      </c>
      <c r="K11" s="10" t="s">
        <v>21</v>
      </c>
      <c r="L11" s="11" t="s">
        <v>22</v>
      </c>
      <c r="M11" s="11" t="s">
        <v>23</v>
      </c>
      <c r="N11" s="12">
        <v>28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7" t="s">
        <v>249</v>
      </c>
      <c r="B12" s="7" t="s">
        <v>15</v>
      </c>
      <c r="C12" s="7" t="s">
        <v>60</v>
      </c>
      <c r="D12" s="7" t="s">
        <v>105</v>
      </c>
      <c r="E12" s="6" t="s">
        <v>106</v>
      </c>
      <c r="F12" s="19" t="s">
        <v>250</v>
      </c>
      <c r="G12" s="6" t="s">
        <v>251</v>
      </c>
      <c r="H12" s="19" t="s">
        <v>252</v>
      </c>
      <c r="I12" s="70" t="s">
        <v>253</v>
      </c>
      <c r="J12" s="71" t="s">
        <v>264</v>
      </c>
      <c r="K12" s="10" t="s">
        <v>21</v>
      </c>
      <c r="L12" s="11" t="s">
        <v>22</v>
      </c>
      <c r="M12" s="11" t="s">
        <v>23</v>
      </c>
      <c r="N12" s="12">
        <v>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7" t="s">
        <v>271</v>
      </c>
      <c r="B13" s="7" t="s">
        <v>15</v>
      </c>
      <c r="C13" s="7" t="s">
        <v>60</v>
      </c>
      <c r="D13" s="7" t="s">
        <v>113</v>
      </c>
      <c r="E13" s="6" t="s">
        <v>272</v>
      </c>
      <c r="F13" s="19" t="s">
        <v>273</v>
      </c>
      <c r="G13" s="6" t="s">
        <v>274</v>
      </c>
      <c r="H13" s="6" t="s">
        <v>276</v>
      </c>
      <c r="I13" s="75" t="s">
        <v>278</v>
      </c>
      <c r="J13" s="76" t="s">
        <v>291</v>
      </c>
      <c r="K13" s="77" t="s">
        <v>191</v>
      </c>
      <c r="L13" s="11" t="s">
        <v>22</v>
      </c>
      <c r="M13" s="11" t="s">
        <v>23</v>
      </c>
      <c r="N13" s="12">
        <v>20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7" t="s">
        <v>292</v>
      </c>
      <c r="B14" s="7" t="s">
        <v>15</v>
      </c>
      <c r="C14" s="7" t="s">
        <v>60</v>
      </c>
      <c r="D14" s="7" t="s">
        <v>122</v>
      </c>
      <c r="E14" s="6" t="s">
        <v>293</v>
      </c>
      <c r="F14" s="19" t="s">
        <v>294</v>
      </c>
      <c r="G14" s="6" t="s">
        <v>295</v>
      </c>
      <c r="H14" s="21" t="s">
        <v>296</v>
      </c>
      <c r="I14" s="78" t="s">
        <v>297</v>
      </c>
      <c r="J14" s="75" t="s">
        <v>278</v>
      </c>
      <c r="K14" s="10" t="s">
        <v>21</v>
      </c>
      <c r="L14" s="11" t="s">
        <v>22</v>
      </c>
      <c r="M14" s="11" t="s">
        <v>23</v>
      </c>
      <c r="N14" s="12">
        <v>18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7" t="s">
        <v>298</v>
      </c>
      <c r="B15" s="7" t="s">
        <v>15</v>
      </c>
      <c r="C15" s="7" t="s">
        <v>60</v>
      </c>
      <c r="D15" s="7" t="s">
        <v>131</v>
      </c>
      <c r="E15" s="6" t="s">
        <v>299</v>
      </c>
      <c r="F15" s="19" t="s">
        <v>300</v>
      </c>
      <c r="G15" s="6" t="s">
        <v>301</v>
      </c>
      <c r="H15" s="21" t="s">
        <v>302</v>
      </c>
      <c r="I15" s="79" t="s">
        <v>303</v>
      </c>
      <c r="J15" s="80" t="s">
        <v>137</v>
      </c>
      <c r="K15" s="10" t="s">
        <v>21</v>
      </c>
      <c r="L15" s="11" t="s">
        <v>22</v>
      </c>
      <c r="M15" s="11" t="s">
        <v>23</v>
      </c>
      <c r="N15" s="12">
        <v>17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7" t="s">
        <v>304</v>
      </c>
      <c r="B16" s="7" t="s">
        <v>15</v>
      </c>
      <c r="C16" s="7" t="s">
        <v>66</v>
      </c>
      <c r="D16" s="7" t="s">
        <v>96</v>
      </c>
      <c r="E16" s="6" t="s">
        <v>139</v>
      </c>
      <c r="F16" s="19" t="s">
        <v>305</v>
      </c>
      <c r="G16" s="6" t="s">
        <v>306</v>
      </c>
      <c r="H16" s="6" t="s">
        <v>307</v>
      </c>
      <c r="I16" s="81" t="s">
        <v>308</v>
      </c>
      <c r="J16" s="82" t="s">
        <v>309</v>
      </c>
      <c r="K16" s="83" t="s">
        <v>310</v>
      </c>
      <c r="L16" s="11" t="s">
        <v>22</v>
      </c>
      <c r="M16" s="11" t="s">
        <v>23</v>
      </c>
      <c r="N16" s="12">
        <v>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7" t="s">
        <v>311</v>
      </c>
      <c r="B17" s="7" t="s">
        <v>15</v>
      </c>
      <c r="C17" s="7" t="s">
        <v>66</v>
      </c>
      <c r="D17" s="7" t="s">
        <v>105</v>
      </c>
      <c r="E17" s="6" t="s">
        <v>312</v>
      </c>
      <c r="F17" s="19" t="s">
        <v>313</v>
      </c>
      <c r="G17" s="6" t="s">
        <v>314</v>
      </c>
      <c r="H17" s="21" t="s">
        <v>315</v>
      </c>
      <c r="I17" s="84" t="s">
        <v>316</v>
      </c>
      <c r="J17" s="85" t="s">
        <v>222</v>
      </c>
      <c r="K17" s="86" t="s">
        <v>317</v>
      </c>
      <c r="L17" s="11" t="s">
        <v>22</v>
      </c>
      <c r="M17" s="11" t="s">
        <v>23</v>
      </c>
      <c r="N17" s="12">
        <v>11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7" t="s">
        <v>318</v>
      </c>
      <c r="B18" s="7" t="s">
        <v>15</v>
      </c>
      <c r="C18" s="7" t="s">
        <v>66</v>
      </c>
      <c r="D18" s="7" t="s">
        <v>113</v>
      </c>
      <c r="E18" s="6" t="s">
        <v>319</v>
      </c>
      <c r="F18" s="19" t="s">
        <v>320</v>
      </c>
      <c r="G18" s="6" t="s">
        <v>321</v>
      </c>
      <c r="H18" s="29" t="s">
        <v>322</v>
      </c>
      <c r="I18" s="87" t="s">
        <v>323</v>
      </c>
      <c r="J18" s="88" t="s">
        <v>324</v>
      </c>
      <c r="K18" s="89" t="s">
        <v>325</v>
      </c>
      <c r="L18" s="11" t="s">
        <v>22</v>
      </c>
      <c r="M18" s="11" t="s">
        <v>23</v>
      </c>
      <c r="N18" s="12">
        <v>15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7" t="s">
        <v>326</v>
      </c>
      <c r="B19" s="7" t="s">
        <v>15</v>
      </c>
      <c r="C19" s="7" t="s">
        <v>66</v>
      </c>
      <c r="D19" s="7" t="s">
        <v>122</v>
      </c>
      <c r="E19" s="6" t="s">
        <v>145</v>
      </c>
      <c r="F19" s="19" t="s">
        <v>327</v>
      </c>
      <c r="G19" s="6" t="s">
        <v>328</v>
      </c>
      <c r="H19" s="29" t="s">
        <v>329</v>
      </c>
      <c r="I19" s="76" t="s">
        <v>291</v>
      </c>
      <c r="J19" s="75" t="s">
        <v>278</v>
      </c>
      <c r="K19" s="85" t="s">
        <v>222</v>
      </c>
      <c r="L19" s="11" t="s">
        <v>22</v>
      </c>
      <c r="M19" s="11" t="s">
        <v>23</v>
      </c>
      <c r="N19" s="12">
        <v>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7" t="s">
        <v>330</v>
      </c>
      <c r="B20" s="7" t="s">
        <v>15</v>
      </c>
      <c r="C20" s="7" t="s">
        <v>66</v>
      </c>
      <c r="D20" s="7" t="s">
        <v>131</v>
      </c>
      <c r="E20" s="6" t="s">
        <v>331</v>
      </c>
      <c r="F20" s="19" t="s">
        <v>332</v>
      </c>
      <c r="G20" s="6" t="s">
        <v>333</v>
      </c>
      <c r="H20" s="29" t="s">
        <v>334</v>
      </c>
      <c r="I20" s="68" t="s">
        <v>184</v>
      </c>
      <c r="J20" s="80" t="s">
        <v>137</v>
      </c>
      <c r="K20" s="10" t="s">
        <v>21</v>
      </c>
      <c r="L20" s="11" t="s">
        <v>22</v>
      </c>
      <c r="M20" s="11" t="s">
        <v>23</v>
      </c>
      <c r="N20" s="12">
        <v>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7" t="s">
        <v>335</v>
      </c>
      <c r="B21" s="7" t="s">
        <v>15</v>
      </c>
      <c r="C21" s="7" t="s">
        <v>72</v>
      </c>
      <c r="D21" s="7" t="s">
        <v>96</v>
      </c>
      <c r="E21" s="6" t="s">
        <v>336</v>
      </c>
      <c r="F21" s="19" t="s">
        <v>337</v>
      </c>
      <c r="G21" s="6" t="s">
        <v>338</v>
      </c>
      <c r="H21" s="6" t="s">
        <v>339</v>
      </c>
      <c r="I21" s="90" t="s">
        <v>340</v>
      </c>
      <c r="J21" s="91" t="s">
        <v>341</v>
      </c>
      <c r="K21" s="80" t="s">
        <v>137</v>
      </c>
      <c r="L21" s="11" t="s">
        <v>22</v>
      </c>
      <c r="M21" s="11" t="s">
        <v>23</v>
      </c>
      <c r="N21" s="12">
        <v>14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7" t="s">
        <v>342</v>
      </c>
      <c r="B22" s="7" t="s">
        <v>15</v>
      </c>
      <c r="C22" s="7" t="s">
        <v>72</v>
      </c>
      <c r="D22" s="7" t="s">
        <v>105</v>
      </c>
      <c r="E22" s="6" t="s">
        <v>343</v>
      </c>
      <c r="F22" s="19" t="s">
        <v>344</v>
      </c>
      <c r="G22" s="6" t="s">
        <v>345</v>
      </c>
      <c r="H22" s="29" t="s">
        <v>346</v>
      </c>
      <c r="I22" s="120" t="s">
        <v>347</v>
      </c>
      <c r="J22" s="77" t="s">
        <v>191</v>
      </c>
      <c r="K22" s="50" t="s">
        <v>199</v>
      </c>
      <c r="L22" s="11" t="s">
        <v>22</v>
      </c>
      <c r="M22" s="11" t="s">
        <v>23</v>
      </c>
      <c r="N22" s="12">
        <v>27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7" t="s">
        <v>442</v>
      </c>
      <c r="B23" s="7" t="s">
        <v>15</v>
      </c>
      <c r="C23" s="7" t="s">
        <v>72</v>
      </c>
      <c r="D23" s="7" t="s">
        <v>113</v>
      </c>
      <c r="E23" s="6" t="s">
        <v>443</v>
      </c>
      <c r="F23" s="19" t="s">
        <v>444</v>
      </c>
      <c r="G23" s="6" t="s">
        <v>445</v>
      </c>
      <c r="H23" s="29" t="s">
        <v>446</v>
      </c>
      <c r="I23" s="142" t="s">
        <v>447</v>
      </c>
      <c r="J23" s="69" t="s">
        <v>248</v>
      </c>
      <c r="K23" s="145" t="s">
        <v>547</v>
      </c>
      <c r="L23" s="11" t="s">
        <v>22</v>
      </c>
      <c r="M23" s="11" t="s">
        <v>23</v>
      </c>
      <c r="N23" s="12">
        <v>5312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7" t="s">
        <v>555</v>
      </c>
      <c r="B24" s="7" t="s">
        <v>15</v>
      </c>
      <c r="C24" s="7" t="s">
        <v>72</v>
      </c>
      <c r="D24" s="7" t="s">
        <v>122</v>
      </c>
      <c r="E24" s="6" t="s">
        <v>556</v>
      </c>
      <c r="F24" s="19" t="s">
        <v>557</v>
      </c>
      <c r="G24" s="6" t="s">
        <v>558</v>
      </c>
      <c r="H24" s="29" t="s">
        <v>559</v>
      </c>
      <c r="I24" s="147" t="s">
        <v>560</v>
      </c>
      <c r="J24" s="50" t="s">
        <v>199</v>
      </c>
      <c r="K24" s="80" t="s">
        <v>137</v>
      </c>
      <c r="L24" s="11" t="s">
        <v>22</v>
      </c>
      <c r="M24" s="11" t="s">
        <v>23</v>
      </c>
      <c r="N24" s="12">
        <v>19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7" t="s">
        <v>567</v>
      </c>
      <c r="B25" s="7" t="s">
        <v>15</v>
      </c>
      <c r="C25" s="7" t="s">
        <v>72</v>
      </c>
      <c r="D25" s="7" t="s">
        <v>131</v>
      </c>
      <c r="E25" s="6" t="s">
        <v>380</v>
      </c>
      <c r="F25" s="19" t="s">
        <v>568</v>
      </c>
      <c r="G25" s="6" t="s">
        <v>569</v>
      </c>
      <c r="H25" s="29" t="s">
        <v>570</v>
      </c>
      <c r="I25" s="150" t="s">
        <v>571</v>
      </c>
      <c r="J25" s="80" t="s">
        <v>137</v>
      </c>
      <c r="K25" s="10" t="s">
        <v>21</v>
      </c>
      <c r="L25" s="11" t="s">
        <v>22</v>
      </c>
      <c r="M25" s="11" t="s">
        <v>23</v>
      </c>
      <c r="N25" s="12">
        <v>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7" t="s">
        <v>577</v>
      </c>
      <c r="B26" s="7" t="s">
        <v>15</v>
      </c>
      <c r="C26" s="7" t="s">
        <v>78</v>
      </c>
      <c r="D26" s="7" t="s">
        <v>96</v>
      </c>
      <c r="E26" s="6" t="s">
        <v>578</v>
      </c>
      <c r="F26" s="19" t="s">
        <v>579</v>
      </c>
      <c r="G26" s="6" t="s">
        <v>580</v>
      </c>
      <c r="H26" s="6" t="s">
        <v>581</v>
      </c>
      <c r="I26" s="150" t="s">
        <v>571</v>
      </c>
      <c r="J26" s="80" t="s">
        <v>137</v>
      </c>
      <c r="K26" s="10" t="s">
        <v>21</v>
      </c>
      <c r="L26" s="11" t="s">
        <v>22</v>
      </c>
      <c r="M26" s="11" t="s">
        <v>23</v>
      </c>
      <c r="N26" s="12">
        <v>22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7" t="s">
        <v>582</v>
      </c>
      <c r="B27" s="7" t="s">
        <v>15</v>
      </c>
      <c r="C27" s="7" t="s">
        <v>78</v>
      </c>
      <c r="D27" s="7" t="s">
        <v>105</v>
      </c>
      <c r="E27" s="6" t="s">
        <v>583</v>
      </c>
      <c r="F27" s="19" t="s">
        <v>584</v>
      </c>
      <c r="G27" s="6" t="s">
        <v>585</v>
      </c>
      <c r="H27" s="29" t="s">
        <v>586</v>
      </c>
      <c r="I27" s="198" t="s">
        <v>587</v>
      </c>
      <c r="J27" s="200" t="s">
        <v>729</v>
      </c>
      <c r="K27" s="85" t="s">
        <v>222</v>
      </c>
      <c r="L27" s="11" t="s">
        <v>22</v>
      </c>
      <c r="M27" s="11" t="s">
        <v>23</v>
      </c>
      <c r="N27" s="12">
        <v>25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7" t="s">
        <v>735</v>
      </c>
      <c r="B28" s="7" t="s">
        <v>15</v>
      </c>
      <c r="C28" s="7" t="s">
        <v>78</v>
      </c>
      <c r="D28" s="7" t="s">
        <v>113</v>
      </c>
      <c r="E28" s="6" t="s">
        <v>736</v>
      </c>
      <c r="F28" s="19" t="s">
        <v>737</v>
      </c>
      <c r="G28" s="6" t="s">
        <v>738</v>
      </c>
      <c r="H28" s="29" t="s">
        <v>739</v>
      </c>
      <c r="I28" s="91" t="s">
        <v>341</v>
      </c>
      <c r="J28" s="77" t="s">
        <v>191</v>
      </c>
      <c r="K28" s="88" t="s">
        <v>324</v>
      </c>
      <c r="L28" s="11" t="s">
        <v>22</v>
      </c>
      <c r="M28" s="11" t="s">
        <v>23</v>
      </c>
      <c r="N28" s="12">
        <v>26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7" t="s">
        <v>740</v>
      </c>
      <c r="B29" s="7" t="s">
        <v>15</v>
      </c>
      <c r="C29" s="7" t="s">
        <v>78</v>
      </c>
      <c r="D29" s="7" t="s">
        <v>122</v>
      </c>
      <c r="E29" s="6" t="s">
        <v>186</v>
      </c>
      <c r="F29" s="19" t="s">
        <v>743</v>
      </c>
      <c r="G29" s="6" t="s">
        <v>745</v>
      </c>
      <c r="H29" s="29" t="s">
        <v>747</v>
      </c>
      <c r="I29" s="203" t="s">
        <v>749</v>
      </c>
      <c r="J29" s="167" t="s">
        <v>111</v>
      </c>
      <c r="K29" s="207" t="s">
        <v>757</v>
      </c>
      <c r="L29" s="11" t="s">
        <v>22</v>
      </c>
      <c r="M29" s="11" t="s">
        <v>23</v>
      </c>
      <c r="N29" s="12">
        <v>16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7" t="s">
        <v>772</v>
      </c>
      <c r="B30" s="7" t="s">
        <v>15</v>
      </c>
      <c r="C30" s="7" t="s">
        <v>78</v>
      </c>
      <c r="D30" s="7" t="s">
        <v>131</v>
      </c>
      <c r="E30" s="6" t="s">
        <v>608</v>
      </c>
      <c r="F30" s="19" t="s">
        <v>774</v>
      </c>
      <c r="G30" s="6" t="s">
        <v>776</v>
      </c>
      <c r="H30" s="29" t="s">
        <v>778</v>
      </c>
      <c r="I30" s="210" t="s">
        <v>780</v>
      </c>
      <c r="J30" s="167" t="s">
        <v>111</v>
      </c>
      <c r="K30" s="212" t="s">
        <v>784</v>
      </c>
      <c r="L30" s="11" t="s">
        <v>22</v>
      </c>
      <c r="M30" s="11" t="s">
        <v>23</v>
      </c>
      <c r="N30" s="12">
        <v>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7" t="s">
        <v>795</v>
      </c>
      <c r="B31" s="7" t="s">
        <v>15</v>
      </c>
      <c r="C31" s="7" t="s">
        <v>84</v>
      </c>
      <c r="D31" s="7" t="s">
        <v>96</v>
      </c>
      <c r="E31" s="6" t="s">
        <v>796</v>
      </c>
      <c r="F31" s="19" t="s">
        <v>797</v>
      </c>
      <c r="G31" s="6" t="s">
        <v>798</v>
      </c>
      <c r="H31" s="6" t="s">
        <v>799</v>
      </c>
      <c r="I31" s="75" t="s">
        <v>278</v>
      </c>
      <c r="J31" s="210" t="s">
        <v>780</v>
      </c>
      <c r="K31" s="250" t="s">
        <v>800</v>
      </c>
      <c r="L31" s="11" t="s">
        <v>22</v>
      </c>
      <c r="M31" s="11" t="s">
        <v>23</v>
      </c>
      <c r="N31" s="12">
        <v>9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7" t="s">
        <v>900</v>
      </c>
      <c r="B32" s="7" t="s">
        <v>15</v>
      </c>
      <c r="C32" s="7" t="s">
        <v>84</v>
      </c>
      <c r="D32" s="7" t="s">
        <v>105</v>
      </c>
      <c r="E32" s="6" t="s">
        <v>588</v>
      </c>
      <c r="F32" s="19" t="s">
        <v>901</v>
      </c>
      <c r="G32" s="6" t="s">
        <v>902</v>
      </c>
      <c r="H32" s="29" t="s">
        <v>903</v>
      </c>
      <c r="I32" s="76" t="s">
        <v>291</v>
      </c>
      <c r="J32" s="75" t="s">
        <v>278</v>
      </c>
      <c r="K32" s="80" t="s">
        <v>137</v>
      </c>
      <c r="L32" s="11" t="s">
        <v>22</v>
      </c>
      <c r="M32" s="11" t="s">
        <v>23</v>
      </c>
      <c r="N32" s="12">
        <v>12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7" t="s">
        <v>904</v>
      </c>
      <c r="B33" s="7" t="s">
        <v>15</v>
      </c>
      <c r="C33" s="7" t="s">
        <v>84</v>
      </c>
      <c r="D33" s="7" t="s">
        <v>113</v>
      </c>
      <c r="E33" s="6" t="s">
        <v>905</v>
      </c>
      <c r="F33" s="19" t="s">
        <v>906</v>
      </c>
      <c r="G33" s="6" t="s">
        <v>908</v>
      </c>
      <c r="H33" s="29" t="s">
        <v>909</v>
      </c>
      <c r="I33" s="210" t="s">
        <v>780</v>
      </c>
      <c r="J33" s="253" t="s">
        <v>910</v>
      </c>
      <c r="K33" s="10" t="s">
        <v>21</v>
      </c>
      <c r="L33" s="11" t="s">
        <v>22</v>
      </c>
      <c r="M33" s="11" t="s">
        <v>23</v>
      </c>
      <c r="N33" s="12">
        <v>13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7" t="s">
        <v>916</v>
      </c>
      <c r="B34" s="7" t="s">
        <v>15</v>
      </c>
      <c r="C34" s="7" t="s">
        <v>84</v>
      </c>
      <c r="D34" s="7" t="s">
        <v>122</v>
      </c>
      <c r="E34" s="6" t="s">
        <v>917</v>
      </c>
      <c r="F34" s="19" t="s">
        <v>918</v>
      </c>
      <c r="G34" s="6" t="s">
        <v>919</v>
      </c>
      <c r="H34" s="29" t="s">
        <v>920</v>
      </c>
      <c r="I34" s="303" t="s">
        <v>921</v>
      </c>
      <c r="J34" s="353" t="s">
        <v>1109</v>
      </c>
      <c r="K34" s="358" t="s">
        <v>1405</v>
      </c>
      <c r="L34" s="11" t="s">
        <v>22</v>
      </c>
      <c r="M34" s="11" t="s">
        <v>23</v>
      </c>
      <c r="N34" s="12">
        <v>23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>
      <c r="A35" s="7" t="s">
        <v>1413</v>
      </c>
      <c r="B35" s="7" t="s">
        <v>15</v>
      </c>
      <c r="C35" s="7" t="s">
        <v>84</v>
      </c>
      <c r="D35" s="7" t="s">
        <v>131</v>
      </c>
      <c r="E35" s="6" t="s">
        <v>835</v>
      </c>
      <c r="F35" s="19" t="s">
        <v>1414</v>
      </c>
      <c r="G35" s="6" t="s">
        <v>1415</v>
      </c>
      <c r="H35" s="29" t="s">
        <v>1416</v>
      </c>
      <c r="I35" s="360" t="s">
        <v>1417</v>
      </c>
      <c r="J35" s="145" t="s">
        <v>547</v>
      </c>
      <c r="K35" s="80" t="s">
        <v>137</v>
      </c>
      <c r="L35" s="11" t="s">
        <v>22</v>
      </c>
      <c r="M35" s="11" t="s">
        <v>23</v>
      </c>
      <c r="N35" s="12">
        <v>21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>
      <c r="A36" s="7" t="s">
        <v>1423</v>
      </c>
      <c r="B36" s="7" t="s">
        <v>15</v>
      </c>
      <c r="C36" s="7" t="s">
        <v>90</v>
      </c>
      <c r="D36" s="7" t="s">
        <v>96</v>
      </c>
      <c r="E36" s="6" t="s">
        <v>217</v>
      </c>
      <c r="F36" s="19" t="s">
        <v>1424</v>
      </c>
      <c r="G36" s="6" t="s">
        <v>1425</v>
      </c>
      <c r="H36" s="6" t="s">
        <v>1426</v>
      </c>
      <c r="I36" s="68" t="s">
        <v>184</v>
      </c>
      <c r="J36" s="80" t="s">
        <v>137</v>
      </c>
      <c r="K36" s="50" t="s">
        <v>199</v>
      </c>
      <c r="L36" s="11" t="s">
        <v>22</v>
      </c>
      <c r="M36" s="11" t="s">
        <v>23</v>
      </c>
      <c r="N36" s="12">
        <v>10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7" t="s">
        <v>1427</v>
      </c>
      <c r="B37" s="7" t="s">
        <v>15</v>
      </c>
      <c r="C37" s="7" t="s">
        <v>90</v>
      </c>
      <c r="D37" s="7" t="s">
        <v>105</v>
      </c>
      <c r="E37" s="6" t="s">
        <v>1428</v>
      </c>
      <c r="F37" s="19" t="s">
        <v>1429</v>
      </c>
      <c r="G37" s="6" t="s">
        <v>1430</v>
      </c>
      <c r="H37" s="29" t="s">
        <v>1431</v>
      </c>
      <c r="I37" s="139" t="s">
        <v>533</v>
      </c>
      <c r="J37" s="232" t="s">
        <v>864</v>
      </c>
      <c r="K37" s="167" t="s">
        <v>111</v>
      </c>
      <c r="L37" s="11" t="s">
        <v>22</v>
      </c>
      <c r="M37" s="11" t="s">
        <v>23</v>
      </c>
      <c r="N37" s="12">
        <v>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7" t="s">
        <v>1432</v>
      </c>
      <c r="B38" s="7" t="s">
        <v>15</v>
      </c>
      <c r="C38" s="7" t="s">
        <v>90</v>
      </c>
      <c r="D38" s="7" t="s">
        <v>113</v>
      </c>
      <c r="E38" s="6" t="s">
        <v>1433</v>
      </c>
      <c r="F38" s="19" t="s">
        <v>1434</v>
      </c>
      <c r="G38" s="6" t="s">
        <v>1435</v>
      </c>
      <c r="H38" s="29" t="s">
        <v>1436</v>
      </c>
      <c r="I38" s="49" t="s">
        <v>198</v>
      </c>
      <c r="J38" s="50" t="s">
        <v>199</v>
      </c>
      <c r="K38" s="80" t="s">
        <v>137</v>
      </c>
      <c r="L38" s="11" t="s">
        <v>22</v>
      </c>
      <c r="M38" s="11" t="s">
        <v>23</v>
      </c>
      <c r="N38" s="12">
        <v>24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7" t="s">
        <v>1437</v>
      </c>
      <c r="B39" s="7" t="s">
        <v>15</v>
      </c>
      <c r="C39" s="7" t="s">
        <v>90</v>
      </c>
      <c r="D39" s="7" t="s">
        <v>122</v>
      </c>
      <c r="E39" s="6" t="s">
        <v>656</v>
      </c>
      <c r="F39" s="19" t="s">
        <v>1438</v>
      </c>
      <c r="G39" s="6" t="s">
        <v>1439</v>
      </c>
      <c r="H39" s="29" t="s">
        <v>1440</v>
      </c>
      <c r="I39" s="362" t="s">
        <v>1441</v>
      </c>
      <c r="J39" s="367" t="s">
        <v>1446</v>
      </c>
      <c r="K39" s="376" t="s">
        <v>1453</v>
      </c>
      <c r="L39" s="11" t="s">
        <v>22</v>
      </c>
      <c r="M39" s="11" t="s">
        <v>23</v>
      </c>
      <c r="N39" s="12">
        <v>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7" t="s">
        <v>1473</v>
      </c>
      <c r="B40" s="7" t="s">
        <v>15</v>
      </c>
      <c r="C40" s="7" t="s">
        <v>90</v>
      </c>
      <c r="D40" s="7" t="s">
        <v>131</v>
      </c>
      <c r="E40" s="6" t="s">
        <v>1062</v>
      </c>
      <c r="F40" s="19" t="s">
        <v>1474</v>
      </c>
      <c r="G40" s="6" t="s">
        <v>1475</v>
      </c>
      <c r="H40" s="29" t="s">
        <v>1476</v>
      </c>
      <c r="I40" s="377" t="s">
        <v>1477</v>
      </c>
      <c r="J40" s="210" t="s">
        <v>780</v>
      </c>
      <c r="K40" s="379" t="s">
        <v>1478</v>
      </c>
      <c r="L40" s="11" t="s">
        <v>22</v>
      </c>
      <c r="M40" s="11" t="s">
        <v>23</v>
      </c>
      <c r="N40" s="12">
        <v>29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7" t="s">
        <v>1484</v>
      </c>
      <c r="B41" s="7" t="s">
        <v>15</v>
      </c>
      <c r="C41" s="7" t="s">
        <v>25</v>
      </c>
      <c r="D41" s="7" t="s">
        <v>96</v>
      </c>
      <c r="E41" s="6" t="s">
        <v>1485</v>
      </c>
      <c r="F41" s="19" t="s">
        <v>1486</v>
      </c>
      <c r="G41" s="6" t="s">
        <v>1486</v>
      </c>
      <c r="H41" s="29" t="s">
        <v>1487</v>
      </c>
      <c r="I41" s="380" t="s">
        <v>1488</v>
      </c>
      <c r="J41" s="212" t="s">
        <v>784</v>
      </c>
      <c r="K41" s="80" t="s">
        <v>137</v>
      </c>
      <c r="L41" s="11" t="s">
        <v>22</v>
      </c>
      <c r="M41" s="11" t="s">
        <v>23</v>
      </c>
      <c r="N41" s="12">
        <v>54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75" customHeight="1">
      <c r="A42" s="7" t="s">
        <v>1490</v>
      </c>
      <c r="B42" s="7" t="s">
        <v>15</v>
      </c>
      <c r="C42" s="7" t="s">
        <v>33</v>
      </c>
      <c r="D42" s="7" t="s">
        <v>96</v>
      </c>
      <c r="E42" s="6" t="s">
        <v>1491</v>
      </c>
      <c r="F42" s="19" t="s">
        <v>1492</v>
      </c>
      <c r="G42" s="6" t="s">
        <v>1493</v>
      </c>
      <c r="H42" s="29" t="s">
        <v>1494</v>
      </c>
      <c r="I42" s="139" t="s">
        <v>533</v>
      </c>
      <c r="J42" s="80" t="s">
        <v>137</v>
      </c>
      <c r="K42" s="10" t="s">
        <v>21</v>
      </c>
      <c r="L42" s="11" t="s">
        <v>22</v>
      </c>
      <c r="M42" s="11" t="s">
        <v>23</v>
      </c>
      <c r="N42" s="12">
        <v>53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7" t="s">
        <v>7590</v>
      </c>
      <c r="B43" s="381"/>
      <c r="C43" s="382"/>
      <c r="D43" s="382" t="s">
        <v>7590</v>
      </c>
      <c r="E43" s="383" t="s">
        <v>1500</v>
      </c>
      <c r="F43" s="383" t="s">
        <v>1502</v>
      </c>
      <c r="G43" s="383" t="s">
        <v>1503</v>
      </c>
      <c r="H43" s="383" t="s">
        <v>1500</v>
      </c>
      <c r="I43" s="384" t="s">
        <v>1504</v>
      </c>
      <c r="J43" s="10" t="s">
        <v>21</v>
      </c>
      <c r="K43" s="10" t="s">
        <v>21</v>
      </c>
      <c r="L43" s="385"/>
      <c r="M43" s="385"/>
      <c r="N43" s="38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6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/>
  <cols>
    <col min="1" max="1" width="7.6640625" customWidth="1"/>
    <col min="2" max="2" width="8" customWidth="1"/>
    <col min="3" max="3" width="16.5" customWidth="1"/>
    <col min="4" max="4" width="5.33203125" customWidth="1"/>
    <col min="5" max="5" width="10.6640625" customWidth="1"/>
    <col min="6" max="6" width="10.5" customWidth="1"/>
    <col min="7" max="7" width="23.5" customWidth="1"/>
    <col min="8" max="8" width="66.6640625" customWidth="1"/>
    <col min="12" max="12" width="8.6640625" customWidth="1"/>
    <col min="13" max="13" width="10.83203125" customWidth="1"/>
    <col min="14" max="14" width="20.5" customWidth="1"/>
  </cols>
  <sheetData>
    <row r="1" spans="1:26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5" t="s">
        <v>11</v>
      </c>
      <c r="M1" s="5" t="s">
        <v>12</v>
      </c>
      <c r="N1" s="5" t="s">
        <v>13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62">
        <v>3000000</v>
      </c>
      <c r="B2" s="62">
        <v>3</v>
      </c>
      <c r="C2" s="20" t="s">
        <v>16</v>
      </c>
      <c r="D2" s="20" t="s">
        <v>16</v>
      </c>
      <c r="E2" s="19" t="s">
        <v>232</v>
      </c>
      <c r="F2" s="19" t="s">
        <v>232</v>
      </c>
      <c r="G2" s="19" t="s">
        <v>233</v>
      </c>
      <c r="H2" s="19" t="s">
        <v>233</v>
      </c>
      <c r="I2" s="63" t="s">
        <v>234</v>
      </c>
      <c r="J2" s="64" t="s">
        <v>235</v>
      </c>
      <c r="K2" s="65" t="s">
        <v>236</v>
      </c>
      <c r="L2" s="12" t="s">
        <v>237</v>
      </c>
      <c r="M2" s="12" t="s">
        <v>238</v>
      </c>
      <c r="N2" s="1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62">
        <v>3010000</v>
      </c>
      <c r="B3" s="62">
        <v>3</v>
      </c>
      <c r="C3" s="20" t="s">
        <v>25</v>
      </c>
      <c r="D3" s="20" t="s">
        <v>16</v>
      </c>
      <c r="E3" s="19" t="s">
        <v>239</v>
      </c>
      <c r="F3" s="19" t="s">
        <v>239</v>
      </c>
      <c r="G3" s="19" t="s">
        <v>240</v>
      </c>
      <c r="H3" s="19" t="s">
        <v>241</v>
      </c>
      <c r="I3" s="63" t="s">
        <v>234</v>
      </c>
      <c r="J3" s="64" t="s">
        <v>235</v>
      </c>
      <c r="K3" s="65" t="s">
        <v>236</v>
      </c>
      <c r="L3" s="12" t="s">
        <v>237</v>
      </c>
      <c r="M3" s="12" t="s">
        <v>238</v>
      </c>
      <c r="N3" s="1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62">
        <v>3020000</v>
      </c>
      <c r="B4" s="62">
        <v>3</v>
      </c>
      <c r="C4" s="20" t="s">
        <v>33</v>
      </c>
      <c r="D4" s="20" t="s">
        <v>16</v>
      </c>
      <c r="E4" s="19" t="s">
        <v>242</v>
      </c>
      <c r="F4" s="19" t="s">
        <v>242</v>
      </c>
      <c r="G4" s="19" t="s">
        <v>243</v>
      </c>
      <c r="H4" s="19" t="s">
        <v>244</v>
      </c>
      <c r="I4" s="66" t="s">
        <v>235</v>
      </c>
      <c r="J4" s="65" t="s">
        <v>236</v>
      </c>
      <c r="K4" s="67" t="s">
        <v>234</v>
      </c>
      <c r="L4" s="12" t="s">
        <v>237</v>
      </c>
      <c r="M4" s="12" t="s">
        <v>238</v>
      </c>
      <c r="N4" s="12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62">
        <v>3011000</v>
      </c>
      <c r="B5" s="62">
        <v>3</v>
      </c>
      <c r="C5" s="20" t="s">
        <v>60</v>
      </c>
      <c r="D5" s="20" t="s">
        <v>16</v>
      </c>
      <c r="E5" s="19" t="s">
        <v>245</v>
      </c>
      <c r="F5" s="19" t="s">
        <v>246</v>
      </c>
      <c r="G5" s="19" t="s">
        <v>246</v>
      </c>
      <c r="H5" s="19" t="s">
        <v>247</v>
      </c>
      <c r="I5" s="63" t="s">
        <v>234</v>
      </c>
      <c r="J5" s="64" t="s">
        <v>235</v>
      </c>
      <c r="K5" s="65" t="s">
        <v>236</v>
      </c>
      <c r="L5" s="12" t="s">
        <v>237</v>
      </c>
      <c r="M5" s="12" t="s">
        <v>238</v>
      </c>
      <c r="N5" s="12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62">
        <v>3012000</v>
      </c>
      <c r="B6" s="62">
        <v>3</v>
      </c>
      <c r="C6" s="20" t="s">
        <v>66</v>
      </c>
      <c r="D6" s="20" t="s">
        <v>16</v>
      </c>
      <c r="E6" s="19" t="s">
        <v>254</v>
      </c>
      <c r="F6" s="19" t="s">
        <v>255</v>
      </c>
      <c r="G6" s="19" t="s">
        <v>255</v>
      </c>
      <c r="H6" s="19" t="s">
        <v>256</v>
      </c>
      <c r="I6" s="63" t="s">
        <v>234</v>
      </c>
      <c r="J6" s="64" t="s">
        <v>235</v>
      </c>
      <c r="K6" s="65" t="s">
        <v>236</v>
      </c>
      <c r="L6" s="12" t="s">
        <v>237</v>
      </c>
      <c r="M6" s="12" t="s">
        <v>238</v>
      </c>
      <c r="N6" s="12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62">
        <v>3013000</v>
      </c>
      <c r="B7" s="62">
        <v>3</v>
      </c>
      <c r="C7" s="20" t="s">
        <v>72</v>
      </c>
      <c r="D7" s="20" t="s">
        <v>16</v>
      </c>
      <c r="E7" s="19" t="s">
        <v>257</v>
      </c>
      <c r="F7" s="19" t="s">
        <v>258</v>
      </c>
      <c r="G7" s="19" t="s">
        <v>258</v>
      </c>
      <c r="H7" s="19" t="s">
        <v>259</v>
      </c>
      <c r="I7" s="63" t="s">
        <v>234</v>
      </c>
      <c r="J7" s="64" t="s">
        <v>235</v>
      </c>
      <c r="K7" s="65" t="s">
        <v>236</v>
      </c>
      <c r="L7" s="12" t="s">
        <v>237</v>
      </c>
      <c r="M7" s="12" t="s">
        <v>238</v>
      </c>
      <c r="N7" s="12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62">
        <v>3014000</v>
      </c>
      <c r="B8" s="62">
        <v>3</v>
      </c>
      <c r="C8" s="20" t="s">
        <v>260</v>
      </c>
      <c r="D8" s="20" t="s">
        <v>16</v>
      </c>
      <c r="E8" s="19" t="s">
        <v>261</v>
      </c>
      <c r="F8" s="19" t="s">
        <v>262</v>
      </c>
      <c r="G8" s="19" t="s">
        <v>262</v>
      </c>
      <c r="H8" s="19" t="s">
        <v>263</v>
      </c>
      <c r="I8" s="63" t="s">
        <v>234</v>
      </c>
      <c r="J8" s="64" t="s">
        <v>235</v>
      </c>
      <c r="K8" s="65" t="s">
        <v>236</v>
      </c>
      <c r="L8" s="12" t="s">
        <v>237</v>
      </c>
      <c r="M8" s="12" t="s">
        <v>238</v>
      </c>
      <c r="N8" s="12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62">
        <v>3021000</v>
      </c>
      <c r="B9" s="62">
        <v>3</v>
      </c>
      <c r="C9" s="20" t="s">
        <v>78</v>
      </c>
      <c r="D9" s="20" t="s">
        <v>16</v>
      </c>
      <c r="E9" s="19" t="s">
        <v>265</v>
      </c>
      <c r="F9" s="19" t="s">
        <v>266</v>
      </c>
      <c r="G9" s="19" t="s">
        <v>266</v>
      </c>
      <c r="H9" s="19" t="s">
        <v>267</v>
      </c>
      <c r="I9" s="66" t="s">
        <v>235</v>
      </c>
      <c r="J9" s="65" t="s">
        <v>236</v>
      </c>
      <c r="K9" s="67" t="s">
        <v>234</v>
      </c>
      <c r="L9" s="12" t="s">
        <v>237</v>
      </c>
      <c r="M9" s="12" t="s">
        <v>238</v>
      </c>
      <c r="N9" s="1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62">
        <v>3022000</v>
      </c>
      <c r="B10" s="62">
        <v>3</v>
      </c>
      <c r="C10" s="20" t="s">
        <v>84</v>
      </c>
      <c r="D10" s="20" t="s">
        <v>16</v>
      </c>
      <c r="E10" s="19" t="s">
        <v>268</v>
      </c>
      <c r="F10" s="19" t="s">
        <v>269</v>
      </c>
      <c r="G10" s="19" t="s">
        <v>269</v>
      </c>
      <c r="H10" s="19" t="s">
        <v>270</v>
      </c>
      <c r="I10" s="66" t="s">
        <v>235</v>
      </c>
      <c r="J10" s="65" t="s">
        <v>236</v>
      </c>
      <c r="K10" s="67" t="s">
        <v>234</v>
      </c>
      <c r="L10" s="12" t="s">
        <v>237</v>
      </c>
      <c r="M10" s="12" t="s">
        <v>238</v>
      </c>
      <c r="N10" s="12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62">
        <v>3023000</v>
      </c>
      <c r="B11" s="62">
        <v>3</v>
      </c>
      <c r="C11" s="20" t="s">
        <v>90</v>
      </c>
      <c r="D11" s="20" t="s">
        <v>16</v>
      </c>
      <c r="E11" s="19" t="s">
        <v>275</v>
      </c>
      <c r="F11" s="19" t="s">
        <v>277</v>
      </c>
      <c r="G11" s="19" t="s">
        <v>277</v>
      </c>
      <c r="H11" s="19" t="s">
        <v>279</v>
      </c>
      <c r="I11" s="66" t="s">
        <v>235</v>
      </c>
      <c r="J11" s="65" t="s">
        <v>236</v>
      </c>
      <c r="K11" s="67" t="s">
        <v>234</v>
      </c>
      <c r="L11" s="12" t="s">
        <v>237</v>
      </c>
      <c r="M11" s="12" t="s">
        <v>238</v>
      </c>
      <c r="N11" s="12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62">
        <v>3024000</v>
      </c>
      <c r="B12" s="62">
        <v>3</v>
      </c>
      <c r="C12" s="20" t="s">
        <v>280</v>
      </c>
      <c r="D12" s="20" t="s">
        <v>16</v>
      </c>
      <c r="E12" s="19" t="s">
        <v>281</v>
      </c>
      <c r="F12" s="19" t="s">
        <v>282</v>
      </c>
      <c r="G12" s="19" t="s">
        <v>282</v>
      </c>
      <c r="H12" s="19" t="s">
        <v>283</v>
      </c>
      <c r="I12" s="66" t="s">
        <v>235</v>
      </c>
      <c r="J12" s="65" t="s">
        <v>236</v>
      </c>
      <c r="K12" s="67" t="s">
        <v>234</v>
      </c>
      <c r="L12" s="12" t="s">
        <v>237</v>
      </c>
      <c r="M12" s="12" t="s">
        <v>238</v>
      </c>
      <c r="N12" s="12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62">
        <v>3011001</v>
      </c>
      <c r="B13" s="62">
        <v>3</v>
      </c>
      <c r="C13" s="20" t="s">
        <v>60</v>
      </c>
      <c r="D13" s="20" t="s">
        <v>96</v>
      </c>
      <c r="E13" s="19" t="s">
        <v>284</v>
      </c>
      <c r="F13" s="19" t="s">
        <v>285</v>
      </c>
      <c r="G13" s="19" t="s">
        <v>286</v>
      </c>
      <c r="H13" s="19" t="s">
        <v>287</v>
      </c>
      <c r="I13" s="73" t="s">
        <v>288</v>
      </c>
      <c r="J13" s="74" t="s">
        <v>289</v>
      </c>
      <c r="K13" s="92" t="s">
        <v>290</v>
      </c>
      <c r="L13" s="12" t="s">
        <v>237</v>
      </c>
      <c r="M13" s="12" t="s">
        <v>238</v>
      </c>
      <c r="N13" s="12">
        <v>348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62">
        <v>3011002</v>
      </c>
      <c r="B14" s="62">
        <v>3</v>
      </c>
      <c r="C14" s="20" t="s">
        <v>60</v>
      </c>
      <c r="D14" s="20" t="s">
        <v>105</v>
      </c>
      <c r="E14" s="19" t="s">
        <v>348</v>
      </c>
      <c r="F14" s="19" t="s">
        <v>349</v>
      </c>
      <c r="G14" s="19" t="s">
        <v>350</v>
      </c>
      <c r="H14" s="19" t="s">
        <v>351</v>
      </c>
      <c r="I14" s="93" t="s">
        <v>289</v>
      </c>
      <c r="J14" s="94" t="s">
        <v>352</v>
      </c>
      <c r="K14" s="35" t="s">
        <v>21</v>
      </c>
      <c r="L14" s="12" t="s">
        <v>237</v>
      </c>
      <c r="M14" s="12" t="s">
        <v>238</v>
      </c>
      <c r="N14" s="12">
        <v>324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62">
        <v>3011003</v>
      </c>
      <c r="B15" s="62">
        <v>3</v>
      </c>
      <c r="C15" s="20" t="s">
        <v>60</v>
      </c>
      <c r="D15" s="20" t="s">
        <v>113</v>
      </c>
      <c r="E15" s="19" t="s">
        <v>336</v>
      </c>
      <c r="F15" s="19" t="s">
        <v>353</v>
      </c>
      <c r="G15" s="19" t="s">
        <v>354</v>
      </c>
      <c r="H15" s="19" t="s">
        <v>355</v>
      </c>
      <c r="I15" s="95" t="s">
        <v>356</v>
      </c>
      <c r="J15" s="119" t="s">
        <v>357</v>
      </c>
      <c r="K15" s="121" t="s">
        <v>441</v>
      </c>
      <c r="L15" s="12" t="s">
        <v>237</v>
      </c>
      <c r="M15" s="12" t="s">
        <v>238</v>
      </c>
      <c r="N15" s="12">
        <v>345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62">
        <v>3011004</v>
      </c>
      <c r="B16" s="62">
        <v>3</v>
      </c>
      <c r="C16" s="20" t="s">
        <v>60</v>
      </c>
      <c r="D16" s="20" t="s">
        <v>122</v>
      </c>
      <c r="E16" s="19" t="s">
        <v>448</v>
      </c>
      <c r="F16" s="19" t="s">
        <v>449</v>
      </c>
      <c r="G16" s="19" t="s">
        <v>450</v>
      </c>
      <c r="H16" s="19" t="s">
        <v>451</v>
      </c>
      <c r="I16" s="141" t="s">
        <v>452</v>
      </c>
      <c r="J16" s="149" t="s">
        <v>572</v>
      </c>
      <c r="K16" s="80" t="s">
        <v>137</v>
      </c>
      <c r="L16" s="12" t="s">
        <v>237</v>
      </c>
      <c r="M16" s="12" t="s">
        <v>238</v>
      </c>
      <c r="N16" s="12">
        <v>352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62">
        <v>3012001</v>
      </c>
      <c r="B17" s="62">
        <v>3</v>
      </c>
      <c r="C17" s="20" t="s">
        <v>66</v>
      </c>
      <c r="D17" s="20" t="s">
        <v>96</v>
      </c>
      <c r="E17" s="19" t="s">
        <v>202</v>
      </c>
      <c r="F17" s="19" t="s">
        <v>574</v>
      </c>
      <c r="G17" s="19" t="s">
        <v>575</v>
      </c>
      <c r="H17" s="19" t="s">
        <v>576</v>
      </c>
      <c r="I17" s="151" t="s">
        <v>347</v>
      </c>
      <c r="J17" s="81" t="s">
        <v>308</v>
      </c>
      <c r="K17" s="35" t="s">
        <v>21</v>
      </c>
      <c r="L17" s="12" t="s">
        <v>237</v>
      </c>
      <c r="M17" s="12" t="s">
        <v>238</v>
      </c>
      <c r="N17" s="12">
        <v>339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62">
        <v>3012002</v>
      </c>
      <c r="B18" s="62">
        <v>3</v>
      </c>
      <c r="C18" s="20" t="s">
        <v>66</v>
      </c>
      <c r="D18" s="20" t="s">
        <v>105</v>
      </c>
      <c r="E18" s="19" t="s">
        <v>588</v>
      </c>
      <c r="F18" s="19" t="s">
        <v>589</v>
      </c>
      <c r="G18" s="19" t="s">
        <v>590</v>
      </c>
      <c r="H18" s="19" t="s">
        <v>591</v>
      </c>
      <c r="I18" s="153" t="s">
        <v>592</v>
      </c>
      <c r="J18" s="154" t="s">
        <v>602</v>
      </c>
      <c r="K18" s="155" t="s">
        <v>603</v>
      </c>
      <c r="L18" s="12" t="s">
        <v>237</v>
      </c>
      <c r="M18" s="12" t="s">
        <v>238</v>
      </c>
      <c r="N18" s="12">
        <v>357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62">
        <v>3012003</v>
      </c>
      <c r="B19" s="62">
        <v>3</v>
      </c>
      <c r="C19" s="20" t="s">
        <v>66</v>
      </c>
      <c r="D19" s="20" t="s">
        <v>113</v>
      </c>
      <c r="E19" s="19" t="s">
        <v>359</v>
      </c>
      <c r="F19" s="19" t="s">
        <v>604</v>
      </c>
      <c r="G19" s="19" t="s">
        <v>605</v>
      </c>
      <c r="H19" s="19" t="s">
        <v>606</v>
      </c>
      <c r="I19" s="156" t="s">
        <v>607</v>
      </c>
      <c r="J19" s="80" t="s">
        <v>137</v>
      </c>
      <c r="K19" s="35" t="s">
        <v>21</v>
      </c>
      <c r="L19" s="12" t="s">
        <v>237</v>
      </c>
      <c r="M19" s="12" t="s">
        <v>238</v>
      </c>
      <c r="N19" s="12">
        <v>341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62">
        <v>3012004</v>
      </c>
      <c r="B20" s="62">
        <v>3</v>
      </c>
      <c r="C20" s="20" t="s">
        <v>66</v>
      </c>
      <c r="D20" s="20" t="s">
        <v>122</v>
      </c>
      <c r="E20" s="19" t="s">
        <v>608</v>
      </c>
      <c r="F20" s="19" t="s">
        <v>609</v>
      </c>
      <c r="G20" s="19" t="s">
        <v>610</v>
      </c>
      <c r="H20" s="19" t="s">
        <v>611</v>
      </c>
      <c r="I20" s="157" t="s">
        <v>612</v>
      </c>
      <c r="J20" s="92" t="s">
        <v>290</v>
      </c>
      <c r="K20" s="35" t="s">
        <v>21</v>
      </c>
      <c r="L20" s="12" t="s">
        <v>237</v>
      </c>
      <c r="M20" s="12" t="s">
        <v>238</v>
      </c>
      <c r="N20" s="12">
        <v>332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62">
        <v>3013001</v>
      </c>
      <c r="B21" s="62">
        <v>3</v>
      </c>
      <c r="C21" s="20" t="s">
        <v>72</v>
      </c>
      <c r="D21" s="20" t="s">
        <v>96</v>
      </c>
      <c r="E21" s="19" t="s">
        <v>424</v>
      </c>
      <c r="F21" s="19" t="s">
        <v>613</v>
      </c>
      <c r="G21" s="19" t="s">
        <v>614</v>
      </c>
      <c r="H21" s="19" t="s">
        <v>615</v>
      </c>
      <c r="I21" s="158" t="s">
        <v>616</v>
      </c>
      <c r="J21" s="159" t="s">
        <v>617</v>
      </c>
      <c r="K21" s="35" t="s">
        <v>21</v>
      </c>
      <c r="L21" s="12" t="s">
        <v>237</v>
      </c>
      <c r="M21" s="12" t="s">
        <v>238</v>
      </c>
      <c r="N21" s="12">
        <v>356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62">
        <v>3013002</v>
      </c>
      <c r="B22" s="62">
        <v>3</v>
      </c>
      <c r="C22" s="20" t="s">
        <v>72</v>
      </c>
      <c r="D22" s="20" t="s">
        <v>105</v>
      </c>
      <c r="E22" s="19" t="s">
        <v>132</v>
      </c>
      <c r="F22" s="19" t="s">
        <v>618</v>
      </c>
      <c r="G22" s="19" t="s">
        <v>619</v>
      </c>
      <c r="H22" s="19" t="s">
        <v>620</v>
      </c>
      <c r="I22" s="160" t="s">
        <v>621</v>
      </c>
      <c r="J22" s="161" t="s">
        <v>622</v>
      </c>
      <c r="K22" s="80" t="s">
        <v>137</v>
      </c>
      <c r="L22" s="12" t="s">
        <v>237</v>
      </c>
      <c r="M22" s="12" t="s">
        <v>238</v>
      </c>
      <c r="N22" s="12">
        <v>366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62">
        <v>3013003</v>
      </c>
      <c r="B23" s="62">
        <v>3</v>
      </c>
      <c r="C23" s="20" t="s">
        <v>72</v>
      </c>
      <c r="D23" s="20" t="s">
        <v>113</v>
      </c>
      <c r="E23" s="19" t="s">
        <v>430</v>
      </c>
      <c r="F23" s="19" t="s">
        <v>623</v>
      </c>
      <c r="G23" s="19" t="s">
        <v>624</v>
      </c>
      <c r="H23" s="19" t="s">
        <v>625</v>
      </c>
      <c r="I23" s="157" t="s">
        <v>612</v>
      </c>
      <c r="J23" s="80" t="s">
        <v>137</v>
      </c>
      <c r="K23" s="35" t="s">
        <v>21</v>
      </c>
      <c r="L23" s="12" t="s">
        <v>237</v>
      </c>
      <c r="M23" s="12" t="s">
        <v>238</v>
      </c>
      <c r="N23" s="12">
        <v>327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62">
        <v>3013004</v>
      </c>
      <c r="B24" s="62">
        <v>3</v>
      </c>
      <c r="C24" s="20" t="s">
        <v>72</v>
      </c>
      <c r="D24" s="20" t="s">
        <v>122</v>
      </c>
      <c r="E24" s="19" t="s">
        <v>139</v>
      </c>
      <c r="F24" s="19" t="s">
        <v>626</v>
      </c>
      <c r="G24" s="19" t="s">
        <v>627</v>
      </c>
      <c r="H24" s="19" t="s">
        <v>628</v>
      </c>
      <c r="I24" s="162" t="s">
        <v>629</v>
      </c>
      <c r="J24" s="163" t="s">
        <v>630</v>
      </c>
      <c r="K24" s="35" t="s">
        <v>21</v>
      </c>
      <c r="L24" s="12" t="s">
        <v>237</v>
      </c>
      <c r="M24" s="12" t="s">
        <v>238</v>
      </c>
      <c r="N24" s="12">
        <v>329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62">
        <v>3014001</v>
      </c>
      <c r="B25" s="62">
        <v>3</v>
      </c>
      <c r="C25" s="20" t="s">
        <v>260</v>
      </c>
      <c r="D25" s="20" t="s">
        <v>96</v>
      </c>
      <c r="E25" s="19" t="s">
        <v>631</v>
      </c>
      <c r="F25" s="19" t="s">
        <v>632</v>
      </c>
      <c r="G25" s="19" t="s">
        <v>633</v>
      </c>
      <c r="H25" s="19" t="s">
        <v>634</v>
      </c>
      <c r="I25" s="164" t="s">
        <v>635</v>
      </c>
      <c r="J25" s="165" t="s">
        <v>636</v>
      </c>
      <c r="K25" s="159" t="s">
        <v>617</v>
      </c>
      <c r="L25" s="12" t="s">
        <v>237</v>
      </c>
      <c r="M25" s="12" t="s">
        <v>238</v>
      </c>
      <c r="N25" s="12">
        <v>365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62">
        <v>3014002</v>
      </c>
      <c r="B26" s="62">
        <v>3</v>
      </c>
      <c r="C26" s="20" t="s">
        <v>260</v>
      </c>
      <c r="D26" s="20" t="s">
        <v>105</v>
      </c>
      <c r="E26" s="19" t="s">
        <v>637</v>
      </c>
      <c r="F26" s="19" t="s">
        <v>638</v>
      </c>
      <c r="G26" s="19" t="s">
        <v>639</v>
      </c>
      <c r="H26" s="19" t="s">
        <v>640</v>
      </c>
      <c r="I26" s="166" t="s">
        <v>641</v>
      </c>
      <c r="J26" s="139" t="s">
        <v>533</v>
      </c>
      <c r="K26" s="167" t="s">
        <v>111</v>
      </c>
      <c r="L26" s="12" t="s">
        <v>237</v>
      </c>
      <c r="M26" s="12" t="s">
        <v>238</v>
      </c>
      <c r="N26" s="12">
        <v>336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62">
        <v>3014003</v>
      </c>
      <c r="B27" s="62">
        <v>3</v>
      </c>
      <c r="C27" s="20" t="s">
        <v>260</v>
      </c>
      <c r="D27" s="20" t="s">
        <v>113</v>
      </c>
      <c r="E27" s="19" t="s">
        <v>312</v>
      </c>
      <c r="F27" s="19" t="s">
        <v>642</v>
      </c>
      <c r="G27" s="19" t="s">
        <v>643</v>
      </c>
      <c r="H27" s="19" t="s">
        <v>644</v>
      </c>
      <c r="I27" s="99" t="s">
        <v>365</v>
      </c>
      <c r="J27" s="168" t="s">
        <v>645</v>
      </c>
      <c r="K27" s="35" t="s">
        <v>21</v>
      </c>
      <c r="L27" s="12" t="s">
        <v>237</v>
      </c>
      <c r="M27" s="12" t="s">
        <v>238</v>
      </c>
      <c r="N27" s="12">
        <v>338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62">
        <v>3014004</v>
      </c>
      <c r="B28" s="62">
        <v>3</v>
      </c>
      <c r="C28" s="20" t="s">
        <v>260</v>
      </c>
      <c r="D28" s="20" t="s">
        <v>122</v>
      </c>
      <c r="E28" s="19" t="s">
        <v>217</v>
      </c>
      <c r="F28" s="19" t="s">
        <v>646</v>
      </c>
      <c r="G28" s="19" t="s">
        <v>647</v>
      </c>
      <c r="H28" s="19" t="s">
        <v>648</v>
      </c>
      <c r="I28" s="169" t="s">
        <v>440</v>
      </c>
      <c r="J28" s="170" t="s">
        <v>649</v>
      </c>
      <c r="K28" s="35" t="s">
        <v>21</v>
      </c>
      <c r="L28" s="12" t="s">
        <v>237</v>
      </c>
      <c r="M28" s="12" t="s">
        <v>238</v>
      </c>
      <c r="N28" s="12">
        <v>325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62">
        <v>3021001</v>
      </c>
      <c r="B29" s="62">
        <v>3</v>
      </c>
      <c r="C29" s="20" t="s">
        <v>78</v>
      </c>
      <c r="D29" s="20" t="s">
        <v>96</v>
      </c>
      <c r="E29" s="19" t="s">
        <v>272</v>
      </c>
      <c r="F29" s="19" t="s">
        <v>650</v>
      </c>
      <c r="G29" s="19" t="s">
        <v>651</v>
      </c>
      <c r="H29" s="19" t="s">
        <v>652</v>
      </c>
      <c r="I29" s="171" t="s">
        <v>653</v>
      </c>
      <c r="J29" s="172" t="s">
        <v>654</v>
      </c>
      <c r="K29" s="173" t="s">
        <v>655</v>
      </c>
      <c r="L29" s="12" t="s">
        <v>237</v>
      </c>
      <c r="M29" s="12" t="s">
        <v>238</v>
      </c>
      <c r="N29" s="12">
        <v>354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62">
        <v>3021002</v>
      </c>
      <c r="B30" s="62">
        <v>3</v>
      </c>
      <c r="C30" s="20" t="s">
        <v>78</v>
      </c>
      <c r="D30" s="20" t="s">
        <v>105</v>
      </c>
      <c r="E30" s="19" t="s">
        <v>656</v>
      </c>
      <c r="F30" s="19" t="s">
        <v>657</v>
      </c>
      <c r="G30" s="19" t="s">
        <v>658</v>
      </c>
      <c r="H30" s="19" t="s">
        <v>659</v>
      </c>
      <c r="I30" s="174" t="s">
        <v>660</v>
      </c>
      <c r="J30" s="175" t="s">
        <v>661</v>
      </c>
      <c r="K30" s="35" t="s">
        <v>21</v>
      </c>
      <c r="L30" s="12" t="s">
        <v>237</v>
      </c>
      <c r="M30" s="12" t="s">
        <v>238</v>
      </c>
      <c r="N30" s="12">
        <v>331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62">
        <v>3021003</v>
      </c>
      <c r="B31" s="62">
        <v>3</v>
      </c>
      <c r="C31" s="20" t="s">
        <v>78</v>
      </c>
      <c r="D31" s="20" t="s">
        <v>113</v>
      </c>
      <c r="E31" s="19" t="s">
        <v>343</v>
      </c>
      <c r="F31" s="19" t="s">
        <v>662</v>
      </c>
      <c r="G31" s="19" t="s">
        <v>663</v>
      </c>
      <c r="H31" s="19" t="s">
        <v>664</v>
      </c>
      <c r="I31" s="158" t="s">
        <v>616</v>
      </c>
      <c r="J31" s="176" t="s">
        <v>665</v>
      </c>
      <c r="K31" s="35" t="s">
        <v>21</v>
      </c>
      <c r="L31" s="12" t="s">
        <v>237</v>
      </c>
      <c r="M31" s="12" t="s">
        <v>238</v>
      </c>
      <c r="N31" s="12">
        <v>363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62">
        <v>3021004</v>
      </c>
      <c r="B32" s="62">
        <v>3</v>
      </c>
      <c r="C32" s="20" t="s">
        <v>78</v>
      </c>
      <c r="D32" s="20" t="s">
        <v>122</v>
      </c>
      <c r="E32" s="19" t="s">
        <v>666</v>
      </c>
      <c r="F32" s="19" t="s">
        <v>461</v>
      </c>
      <c r="G32" s="19" t="s">
        <v>667</v>
      </c>
      <c r="H32" s="19" t="s">
        <v>668</v>
      </c>
      <c r="I32" s="169" t="s">
        <v>440</v>
      </c>
      <c r="J32" s="177" t="s">
        <v>669</v>
      </c>
      <c r="K32" s="35" t="s">
        <v>21</v>
      </c>
      <c r="L32" s="12" t="s">
        <v>237</v>
      </c>
      <c r="M32" s="12" t="s">
        <v>238</v>
      </c>
      <c r="N32" s="12">
        <v>351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62">
        <v>3022001</v>
      </c>
      <c r="B33" s="62">
        <v>3</v>
      </c>
      <c r="C33" s="20" t="s">
        <v>84</v>
      </c>
      <c r="D33" s="20" t="s">
        <v>96</v>
      </c>
      <c r="E33" s="19" t="s">
        <v>670</v>
      </c>
      <c r="F33" s="19" t="s">
        <v>671</v>
      </c>
      <c r="G33" s="19" t="s">
        <v>672</v>
      </c>
      <c r="H33" s="19" t="s">
        <v>673</v>
      </c>
      <c r="I33" s="178" t="s">
        <v>674</v>
      </c>
      <c r="J33" s="92" t="s">
        <v>290</v>
      </c>
      <c r="K33" s="35" t="s">
        <v>21</v>
      </c>
      <c r="L33" s="12" t="s">
        <v>237</v>
      </c>
      <c r="M33" s="12" t="s">
        <v>238</v>
      </c>
      <c r="N33" s="12">
        <v>343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62">
        <v>3022002</v>
      </c>
      <c r="B34" s="62">
        <v>3</v>
      </c>
      <c r="C34" s="20" t="s">
        <v>84</v>
      </c>
      <c r="D34" s="20" t="s">
        <v>105</v>
      </c>
      <c r="E34" s="19" t="s">
        <v>209</v>
      </c>
      <c r="F34" s="19" t="s">
        <v>675</v>
      </c>
      <c r="G34" s="19" t="s">
        <v>676</v>
      </c>
      <c r="H34" s="19" t="s">
        <v>677</v>
      </c>
      <c r="I34" s="179" t="s">
        <v>678</v>
      </c>
      <c r="J34" s="92" t="s">
        <v>290</v>
      </c>
      <c r="K34" s="156" t="s">
        <v>607</v>
      </c>
      <c r="L34" s="12" t="s">
        <v>237</v>
      </c>
      <c r="M34" s="12" t="s">
        <v>238</v>
      </c>
      <c r="N34" s="12">
        <v>361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62">
        <v>3022003</v>
      </c>
      <c r="B35" s="62">
        <v>3</v>
      </c>
      <c r="C35" s="20" t="s">
        <v>84</v>
      </c>
      <c r="D35" s="20" t="s">
        <v>113</v>
      </c>
      <c r="E35" s="19" t="s">
        <v>436</v>
      </c>
      <c r="F35" s="19" t="s">
        <v>419</v>
      </c>
      <c r="G35" s="19" t="s">
        <v>679</v>
      </c>
      <c r="H35" s="19" t="s">
        <v>680</v>
      </c>
      <c r="I35" s="180" t="s">
        <v>681</v>
      </c>
      <c r="J35" s="181" t="s">
        <v>616</v>
      </c>
      <c r="K35" s="80" t="s">
        <v>137</v>
      </c>
      <c r="L35" s="12" t="s">
        <v>237</v>
      </c>
      <c r="M35" s="12" t="s">
        <v>238</v>
      </c>
      <c r="N35" s="12">
        <v>355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62">
        <v>3022004</v>
      </c>
      <c r="B36" s="62">
        <v>3</v>
      </c>
      <c r="C36" s="20" t="s">
        <v>84</v>
      </c>
      <c r="D36" s="20" t="s">
        <v>122</v>
      </c>
      <c r="E36" s="19" t="s">
        <v>460</v>
      </c>
      <c r="F36" s="19" t="s">
        <v>682</v>
      </c>
      <c r="G36" s="19" t="s">
        <v>683</v>
      </c>
      <c r="H36" s="19" t="s">
        <v>684</v>
      </c>
      <c r="I36" s="182" t="s">
        <v>685</v>
      </c>
      <c r="J36" s="183" t="s">
        <v>686</v>
      </c>
      <c r="K36" s="35" t="s">
        <v>21</v>
      </c>
      <c r="L36" s="12" t="s">
        <v>237</v>
      </c>
      <c r="M36" s="12" t="s">
        <v>238</v>
      </c>
      <c r="N36" s="12">
        <v>359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62">
        <v>3023001</v>
      </c>
      <c r="B37" s="62">
        <v>3</v>
      </c>
      <c r="C37" s="20" t="s">
        <v>90</v>
      </c>
      <c r="D37" s="20" t="s">
        <v>96</v>
      </c>
      <c r="E37" s="19" t="s">
        <v>186</v>
      </c>
      <c r="F37" s="19" t="s">
        <v>687</v>
      </c>
      <c r="G37" s="19" t="s">
        <v>688</v>
      </c>
      <c r="H37" s="19" t="s">
        <v>689</v>
      </c>
      <c r="I37" s="184" t="s">
        <v>690</v>
      </c>
      <c r="J37" s="185" t="s">
        <v>691</v>
      </c>
      <c r="K37" s="35" t="s">
        <v>21</v>
      </c>
      <c r="L37" s="12" t="s">
        <v>237</v>
      </c>
      <c r="M37" s="12" t="s">
        <v>238</v>
      </c>
      <c r="N37" s="12">
        <v>347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62">
        <v>3023002</v>
      </c>
      <c r="B38" s="62">
        <v>3</v>
      </c>
      <c r="C38" s="20" t="s">
        <v>90</v>
      </c>
      <c r="D38" s="20" t="s">
        <v>105</v>
      </c>
      <c r="E38" s="19" t="s">
        <v>145</v>
      </c>
      <c r="F38" s="19" t="s">
        <v>692</v>
      </c>
      <c r="G38" s="19" t="s">
        <v>693</v>
      </c>
      <c r="H38" s="19" t="s">
        <v>694</v>
      </c>
      <c r="I38" s="186" t="s">
        <v>695</v>
      </c>
      <c r="J38" s="187" t="s">
        <v>288</v>
      </c>
      <c r="K38" s="35" t="s">
        <v>21</v>
      </c>
      <c r="L38" s="12" t="s">
        <v>237</v>
      </c>
      <c r="M38" s="12" t="s">
        <v>238</v>
      </c>
      <c r="N38" s="12">
        <v>334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62">
        <v>3023003</v>
      </c>
      <c r="B39" s="62">
        <v>3</v>
      </c>
      <c r="C39" s="20" t="s">
        <v>90</v>
      </c>
      <c r="D39" s="20" t="s">
        <v>113</v>
      </c>
      <c r="E39" s="19" t="s">
        <v>696</v>
      </c>
      <c r="F39" s="19" t="s">
        <v>697</v>
      </c>
      <c r="G39" s="19" t="s">
        <v>698</v>
      </c>
      <c r="H39" s="19" t="s">
        <v>699</v>
      </c>
      <c r="I39" s="158" t="s">
        <v>616</v>
      </c>
      <c r="J39" s="188" t="s">
        <v>700</v>
      </c>
      <c r="K39" s="35" t="s">
        <v>21</v>
      </c>
      <c r="L39" s="12" t="s">
        <v>237</v>
      </c>
      <c r="M39" s="12" t="s">
        <v>238</v>
      </c>
      <c r="N39" s="12">
        <v>335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62">
        <v>3023004</v>
      </c>
      <c r="B40" s="62">
        <v>3</v>
      </c>
      <c r="C40" s="20" t="s">
        <v>90</v>
      </c>
      <c r="D40" s="20" t="s">
        <v>122</v>
      </c>
      <c r="E40" s="19" t="s">
        <v>331</v>
      </c>
      <c r="F40" s="19" t="s">
        <v>701</v>
      </c>
      <c r="G40" s="19" t="s">
        <v>702</v>
      </c>
      <c r="H40" s="19" t="s">
        <v>703</v>
      </c>
      <c r="I40" s="189" t="s">
        <v>704</v>
      </c>
      <c r="J40" s="190" t="s">
        <v>705</v>
      </c>
      <c r="K40" s="35" t="s">
        <v>21</v>
      </c>
      <c r="L40" s="12" t="s">
        <v>237</v>
      </c>
      <c r="M40" s="12" t="s">
        <v>238</v>
      </c>
      <c r="N40" s="12">
        <v>326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62">
        <v>3024001</v>
      </c>
      <c r="B41" s="62">
        <v>3</v>
      </c>
      <c r="C41" s="20" t="s">
        <v>280</v>
      </c>
      <c r="D41" s="20" t="s">
        <v>96</v>
      </c>
      <c r="E41" s="19" t="s">
        <v>706</v>
      </c>
      <c r="F41" s="19" t="s">
        <v>707</v>
      </c>
      <c r="G41" s="19" t="s">
        <v>708</v>
      </c>
      <c r="H41" s="19" t="s">
        <v>709</v>
      </c>
      <c r="I41" s="191" t="s">
        <v>710</v>
      </c>
      <c r="J41" s="159" t="s">
        <v>617</v>
      </c>
      <c r="K41" s="35" t="s">
        <v>21</v>
      </c>
      <c r="L41" s="12" t="s">
        <v>237</v>
      </c>
      <c r="M41" s="12" t="s">
        <v>238</v>
      </c>
      <c r="N41" s="12">
        <v>350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62">
        <v>3024002</v>
      </c>
      <c r="B42" s="62">
        <v>3</v>
      </c>
      <c r="C42" s="20" t="s">
        <v>280</v>
      </c>
      <c r="D42" s="20" t="s">
        <v>105</v>
      </c>
      <c r="E42" s="19" t="s">
        <v>711</v>
      </c>
      <c r="F42" s="19" t="s">
        <v>530</v>
      </c>
      <c r="G42" s="19" t="s">
        <v>712</v>
      </c>
      <c r="H42" s="19" t="s">
        <v>713</v>
      </c>
      <c r="I42" s="192" t="s">
        <v>714</v>
      </c>
      <c r="J42" s="193" t="s">
        <v>715</v>
      </c>
      <c r="K42" s="159" t="s">
        <v>617</v>
      </c>
      <c r="L42" s="12" t="s">
        <v>237</v>
      </c>
      <c r="M42" s="12" t="s">
        <v>238</v>
      </c>
      <c r="N42" s="12">
        <v>364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62">
        <v>3024003</v>
      </c>
      <c r="B43" s="62">
        <v>3</v>
      </c>
      <c r="C43" s="20" t="s">
        <v>280</v>
      </c>
      <c r="D43" s="20" t="s">
        <v>113</v>
      </c>
      <c r="E43" s="19" t="s">
        <v>380</v>
      </c>
      <c r="F43" s="19" t="s">
        <v>716</v>
      </c>
      <c r="G43" s="19" t="s">
        <v>717</v>
      </c>
      <c r="H43" s="19" t="s">
        <v>718</v>
      </c>
      <c r="I43" s="169" t="s">
        <v>440</v>
      </c>
      <c r="J43" s="156" t="s">
        <v>607</v>
      </c>
      <c r="K43" s="80" t="s">
        <v>137</v>
      </c>
      <c r="L43" s="12" t="s">
        <v>237</v>
      </c>
      <c r="M43" s="12" t="s">
        <v>238</v>
      </c>
      <c r="N43" s="12">
        <v>323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62">
        <v>3024004</v>
      </c>
      <c r="B44" s="62">
        <v>3</v>
      </c>
      <c r="C44" s="20" t="s">
        <v>280</v>
      </c>
      <c r="D44" s="20" t="s">
        <v>122</v>
      </c>
      <c r="E44" s="19" t="s">
        <v>114</v>
      </c>
      <c r="F44" s="19" t="s">
        <v>719</v>
      </c>
      <c r="G44" s="19" t="s">
        <v>720</v>
      </c>
      <c r="H44" s="19" t="s">
        <v>721</v>
      </c>
      <c r="I44" s="194" t="s">
        <v>722</v>
      </c>
      <c r="J44" s="195" t="s">
        <v>723</v>
      </c>
      <c r="K44" s="196" t="s">
        <v>724</v>
      </c>
      <c r="L44" s="12" t="s">
        <v>237</v>
      </c>
      <c r="M44" s="12" t="s">
        <v>238</v>
      </c>
      <c r="N44" s="12">
        <v>362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62">
        <v>3010001</v>
      </c>
      <c r="B45" s="62">
        <v>3</v>
      </c>
      <c r="C45" s="20" t="s">
        <v>25</v>
      </c>
      <c r="D45" s="20" t="s">
        <v>96</v>
      </c>
      <c r="E45" s="125" t="s">
        <v>239</v>
      </c>
      <c r="F45" s="125" t="s">
        <v>725</v>
      </c>
      <c r="G45" s="125" t="s">
        <v>725</v>
      </c>
      <c r="H45" s="125" t="s">
        <v>726</v>
      </c>
      <c r="I45" s="63" t="s">
        <v>234</v>
      </c>
      <c r="J45" s="80" t="s">
        <v>137</v>
      </c>
      <c r="K45" s="35" t="s">
        <v>21</v>
      </c>
      <c r="L45" s="12" t="s">
        <v>237</v>
      </c>
      <c r="M45" s="12" t="s">
        <v>238</v>
      </c>
      <c r="N45" s="12">
        <v>478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62">
        <v>3020001</v>
      </c>
      <c r="B46" s="62">
        <v>3</v>
      </c>
      <c r="C46" s="20" t="s">
        <v>33</v>
      </c>
      <c r="D46" s="20" t="s">
        <v>96</v>
      </c>
      <c r="E46" s="125" t="s">
        <v>242</v>
      </c>
      <c r="F46" s="125" t="s">
        <v>727</v>
      </c>
      <c r="G46" s="125" t="s">
        <v>727</v>
      </c>
      <c r="H46" s="125" t="s">
        <v>728</v>
      </c>
      <c r="I46" s="66" t="s">
        <v>235</v>
      </c>
      <c r="J46" s="197" t="s">
        <v>236</v>
      </c>
      <c r="K46" s="80" t="s">
        <v>137</v>
      </c>
      <c r="L46" s="12" t="s">
        <v>237</v>
      </c>
      <c r="M46" s="12" t="s">
        <v>238</v>
      </c>
      <c r="N46" s="12">
        <v>479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7.6640625" customWidth="1"/>
    <col min="2" max="2" width="8" customWidth="1"/>
    <col min="3" max="3" width="16.5" customWidth="1"/>
    <col min="4" max="4" width="5.33203125" customWidth="1"/>
    <col min="5" max="5" width="10.6640625" customWidth="1"/>
    <col min="6" max="6" width="12.33203125" customWidth="1"/>
    <col min="7" max="7" width="20.6640625" customWidth="1"/>
    <col min="8" max="8" width="54.83203125" customWidth="1"/>
    <col min="12" max="12" width="8.6640625" customWidth="1"/>
    <col min="13" max="13" width="10.83203125" customWidth="1"/>
    <col min="14" max="14" width="20.5" customWidth="1"/>
  </cols>
  <sheetData>
    <row r="1" spans="1:26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5" t="s">
        <v>11</v>
      </c>
      <c r="M1" s="5" t="s">
        <v>12</v>
      </c>
      <c r="N1" s="5" t="s">
        <v>13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40</v>
      </c>
      <c r="B2" s="20" t="s">
        <v>41</v>
      </c>
      <c r="C2" s="20" t="s">
        <v>16</v>
      </c>
      <c r="D2" s="20" t="s">
        <v>16</v>
      </c>
      <c r="E2" s="21" t="s">
        <v>42</v>
      </c>
      <c r="F2" s="21" t="s">
        <v>42</v>
      </c>
      <c r="G2" s="21" t="s">
        <v>43</v>
      </c>
      <c r="H2" s="21" t="s">
        <v>43</v>
      </c>
      <c r="I2" s="22" t="s">
        <v>44</v>
      </c>
      <c r="J2" s="23" t="s">
        <v>45</v>
      </c>
      <c r="K2" s="24" t="s">
        <v>46</v>
      </c>
      <c r="L2" s="25" t="s">
        <v>47</v>
      </c>
      <c r="M2" s="25" t="s">
        <v>48</v>
      </c>
      <c r="N2" s="1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49</v>
      </c>
      <c r="B3" s="20" t="s">
        <v>41</v>
      </c>
      <c r="C3" s="20" t="s">
        <v>25</v>
      </c>
      <c r="D3" s="20" t="s">
        <v>16</v>
      </c>
      <c r="E3" s="21" t="s">
        <v>50</v>
      </c>
      <c r="F3" s="21" t="s">
        <v>50</v>
      </c>
      <c r="G3" s="21" t="s">
        <v>51</v>
      </c>
      <c r="H3" s="21" t="s">
        <v>52</v>
      </c>
      <c r="I3" s="26" t="s">
        <v>45</v>
      </c>
      <c r="J3" s="27" t="s">
        <v>53</v>
      </c>
      <c r="K3" s="28" t="s">
        <v>54</v>
      </c>
      <c r="L3" s="25" t="s">
        <v>47</v>
      </c>
      <c r="M3" s="25" t="s">
        <v>48</v>
      </c>
      <c r="N3" s="1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55</v>
      </c>
      <c r="B4" s="20" t="s">
        <v>41</v>
      </c>
      <c r="C4" s="20" t="s">
        <v>33</v>
      </c>
      <c r="D4" s="20" t="s">
        <v>16</v>
      </c>
      <c r="E4" s="21" t="s">
        <v>56</v>
      </c>
      <c r="F4" s="21" t="s">
        <v>56</v>
      </c>
      <c r="G4" s="21" t="s">
        <v>57</v>
      </c>
      <c r="H4" s="21" t="s">
        <v>58</v>
      </c>
      <c r="I4" s="26" t="s">
        <v>45</v>
      </c>
      <c r="J4" s="27" t="s">
        <v>53</v>
      </c>
      <c r="K4" s="28" t="s">
        <v>54</v>
      </c>
      <c r="L4" s="25" t="s">
        <v>47</v>
      </c>
      <c r="M4" s="25" t="s">
        <v>48</v>
      </c>
      <c r="N4" s="12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59</v>
      </c>
      <c r="B5" s="20" t="s">
        <v>41</v>
      </c>
      <c r="C5" s="20" t="s">
        <v>60</v>
      </c>
      <c r="D5" s="20" t="s">
        <v>16</v>
      </c>
      <c r="E5" s="21" t="s">
        <v>61</v>
      </c>
      <c r="F5" s="21" t="s">
        <v>62</v>
      </c>
      <c r="G5" s="21" t="s">
        <v>63</v>
      </c>
      <c r="H5" s="21" t="s">
        <v>64</v>
      </c>
      <c r="I5" s="26" t="s">
        <v>45</v>
      </c>
      <c r="J5" s="27" t="s">
        <v>53</v>
      </c>
      <c r="K5" s="28" t="s">
        <v>54</v>
      </c>
      <c r="L5" s="25" t="s">
        <v>47</v>
      </c>
      <c r="M5" s="25" t="s">
        <v>48</v>
      </c>
      <c r="N5" s="12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20" t="s">
        <v>65</v>
      </c>
      <c r="B6" s="20" t="s">
        <v>41</v>
      </c>
      <c r="C6" s="20" t="s">
        <v>66</v>
      </c>
      <c r="D6" s="20" t="s">
        <v>16</v>
      </c>
      <c r="E6" s="21" t="s">
        <v>67</v>
      </c>
      <c r="F6" s="21" t="s">
        <v>68</v>
      </c>
      <c r="G6" s="21" t="s">
        <v>69</v>
      </c>
      <c r="H6" s="29" t="s">
        <v>70</v>
      </c>
      <c r="I6" s="26" t="s">
        <v>45</v>
      </c>
      <c r="J6" s="27" t="s">
        <v>53</v>
      </c>
      <c r="K6" s="28" t="s">
        <v>54</v>
      </c>
      <c r="L6" s="25" t="s">
        <v>47</v>
      </c>
      <c r="M6" s="25" t="s">
        <v>48</v>
      </c>
      <c r="N6" s="12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20" t="s">
        <v>71</v>
      </c>
      <c r="B7" s="20" t="s">
        <v>41</v>
      </c>
      <c r="C7" s="20" t="s">
        <v>72</v>
      </c>
      <c r="D7" s="20" t="s">
        <v>16</v>
      </c>
      <c r="E7" s="21" t="s">
        <v>73</v>
      </c>
      <c r="F7" s="21" t="s">
        <v>74</v>
      </c>
      <c r="G7" s="21" t="s">
        <v>75</v>
      </c>
      <c r="H7" s="29" t="s">
        <v>76</v>
      </c>
      <c r="I7" s="26" t="s">
        <v>45</v>
      </c>
      <c r="J7" s="27" t="s">
        <v>53</v>
      </c>
      <c r="K7" s="28" t="s">
        <v>54</v>
      </c>
      <c r="L7" s="25" t="s">
        <v>47</v>
      </c>
      <c r="M7" s="25" t="s">
        <v>48</v>
      </c>
      <c r="N7" s="12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20" t="s">
        <v>77</v>
      </c>
      <c r="B8" s="20" t="s">
        <v>41</v>
      </c>
      <c r="C8" s="20" t="s">
        <v>78</v>
      </c>
      <c r="D8" s="20" t="s">
        <v>16</v>
      </c>
      <c r="E8" s="21" t="s">
        <v>79</v>
      </c>
      <c r="F8" s="21" t="s">
        <v>80</v>
      </c>
      <c r="G8" s="21" t="s">
        <v>81</v>
      </c>
      <c r="H8" s="21" t="s">
        <v>82</v>
      </c>
      <c r="I8" s="26" t="s">
        <v>45</v>
      </c>
      <c r="J8" s="27" t="s">
        <v>53</v>
      </c>
      <c r="K8" s="28" t="s">
        <v>54</v>
      </c>
      <c r="L8" s="25" t="s">
        <v>47</v>
      </c>
      <c r="M8" s="25" t="s">
        <v>48</v>
      </c>
      <c r="N8" s="12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20" t="s">
        <v>83</v>
      </c>
      <c r="B9" s="20" t="s">
        <v>41</v>
      </c>
      <c r="C9" s="20" t="s">
        <v>84</v>
      </c>
      <c r="D9" s="20" t="s">
        <v>16</v>
      </c>
      <c r="E9" s="21" t="s">
        <v>85</v>
      </c>
      <c r="F9" s="21" t="s">
        <v>86</v>
      </c>
      <c r="G9" s="21" t="s">
        <v>87</v>
      </c>
      <c r="H9" s="29" t="s">
        <v>88</v>
      </c>
      <c r="I9" s="26" t="s">
        <v>45</v>
      </c>
      <c r="J9" s="27" t="s">
        <v>53</v>
      </c>
      <c r="K9" s="28" t="s">
        <v>54</v>
      </c>
      <c r="L9" s="25" t="s">
        <v>47</v>
      </c>
      <c r="M9" s="25" t="s">
        <v>48</v>
      </c>
      <c r="N9" s="1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20" t="s">
        <v>89</v>
      </c>
      <c r="B10" s="20" t="s">
        <v>41</v>
      </c>
      <c r="C10" s="20" t="s">
        <v>90</v>
      </c>
      <c r="D10" s="20" t="s">
        <v>16</v>
      </c>
      <c r="E10" s="21" t="s">
        <v>91</v>
      </c>
      <c r="F10" s="21" t="s">
        <v>92</v>
      </c>
      <c r="G10" s="21" t="s">
        <v>93</v>
      </c>
      <c r="H10" s="29" t="s">
        <v>94</v>
      </c>
      <c r="I10" s="26" t="s">
        <v>45</v>
      </c>
      <c r="J10" s="27" t="s">
        <v>53</v>
      </c>
      <c r="K10" s="28" t="s">
        <v>54</v>
      </c>
      <c r="L10" s="25" t="s">
        <v>47</v>
      </c>
      <c r="M10" s="25" t="s">
        <v>48</v>
      </c>
      <c r="N10" s="12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95</v>
      </c>
      <c r="B11" s="20" t="s">
        <v>41</v>
      </c>
      <c r="C11" s="20" t="s">
        <v>60</v>
      </c>
      <c r="D11" s="20" t="s">
        <v>96</v>
      </c>
      <c r="E11" s="21" t="s">
        <v>97</v>
      </c>
      <c r="F11" s="21" t="s">
        <v>98</v>
      </c>
      <c r="G11" s="21" t="s">
        <v>99</v>
      </c>
      <c r="H11" s="21" t="s">
        <v>100</v>
      </c>
      <c r="I11" s="30" t="s">
        <v>101</v>
      </c>
      <c r="J11" s="31" t="s">
        <v>102</v>
      </c>
      <c r="K11" s="32" t="s">
        <v>103</v>
      </c>
      <c r="L11" s="25" t="s">
        <v>47</v>
      </c>
      <c r="M11" s="25" t="s">
        <v>48</v>
      </c>
      <c r="N11" s="12">
        <v>234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104</v>
      </c>
      <c r="B12" s="20" t="s">
        <v>41</v>
      </c>
      <c r="C12" s="20" t="s">
        <v>60</v>
      </c>
      <c r="D12" s="20" t="s">
        <v>105</v>
      </c>
      <c r="E12" s="21" t="s">
        <v>106</v>
      </c>
      <c r="F12" s="21" t="s">
        <v>107</v>
      </c>
      <c r="G12" s="21" t="s">
        <v>108</v>
      </c>
      <c r="H12" s="21" t="s">
        <v>109</v>
      </c>
      <c r="I12" s="33" t="s">
        <v>110</v>
      </c>
      <c r="J12" s="34" t="s">
        <v>111</v>
      </c>
      <c r="K12" s="35" t="s">
        <v>21</v>
      </c>
      <c r="L12" s="25" t="s">
        <v>47</v>
      </c>
      <c r="M12" s="25" t="s">
        <v>48</v>
      </c>
      <c r="N12" s="12">
        <v>226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112</v>
      </c>
      <c r="B13" s="20" t="s">
        <v>41</v>
      </c>
      <c r="C13" s="20" t="s">
        <v>60</v>
      </c>
      <c r="D13" s="20" t="s">
        <v>113</v>
      </c>
      <c r="E13" s="21" t="s">
        <v>114</v>
      </c>
      <c r="F13" s="21" t="s">
        <v>115</v>
      </c>
      <c r="G13" s="21" t="s">
        <v>116</v>
      </c>
      <c r="H13" s="21" t="s">
        <v>117</v>
      </c>
      <c r="I13" s="36" t="s">
        <v>118</v>
      </c>
      <c r="J13" s="37" t="s">
        <v>119</v>
      </c>
      <c r="K13" s="38" t="s">
        <v>120</v>
      </c>
      <c r="L13" s="25" t="s">
        <v>47</v>
      </c>
      <c r="M13" s="25" t="s">
        <v>48</v>
      </c>
      <c r="N13" s="12">
        <v>254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121</v>
      </c>
      <c r="B14" s="20" t="s">
        <v>41</v>
      </c>
      <c r="C14" s="20" t="s">
        <v>60</v>
      </c>
      <c r="D14" s="20" t="s">
        <v>122</v>
      </c>
      <c r="E14" s="21" t="s">
        <v>123</v>
      </c>
      <c r="F14" s="21" t="s">
        <v>124</v>
      </c>
      <c r="G14" s="21" t="s">
        <v>125</v>
      </c>
      <c r="H14" s="21" t="s">
        <v>126</v>
      </c>
      <c r="I14" s="39" t="s">
        <v>127</v>
      </c>
      <c r="J14" s="40" t="s">
        <v>128</v>
      </c>
      <c r="K14" s="41" t="s">
        <v>129</v>
      </c>
      <c r="L14" s="25" t="s">
        <v>47</v>
      </c>
      <c r="M14" s="25" t="s">
        <v>48</v>
      </c>
      <c r="N14" s="12">
        <v>238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130</v>
      </c>
      <c r="B15" s="20" t="s">
        <v>41</v>
      </c>
      <c r="C15" s="20" t="s">
        <v>60</v>
      </c>
      <c r="D15" s="20" t="s">
        <v>131</v>
      </c>
      <c r="E15" s="21" t="s">
        <v>132</v>
      </c>
      <c r="F15" s="21" t="s">
        <v>133</v>
      </c>
      <c r="G15" s="21" t="s">
        <v>134</v>
      </c>
      <c r="H15" s="21" t="s">
        <v>135</v>
      </c>
      <c r="I15" s="42" t="s">
        <v>136</v>
      </c>
      <c r="J15" s="43" t="s">
        <v>137</v>
      </c>
      <c r="K15" s="35" t="s">
        <v>21</v>
      </c>
      <c r="L15" s="25" t="s">
        <v>47</v>
      </c>
      <c r="M15" s="25" t="s">
        <v>48</v>
      </c>
      <c r="N15" s="12">
        <v>225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20" t="s">
        <v>138</v>
      </c>
      <c r="B16" s="20" t="s">
        <v>41</v>
      </c>
      <c r="C16" s="20" t="s">
        <v>66</v>
      </c>
      <c r="D16" s="20" t="s">
        <v>96</v>
      </c>
      <c r="E16" s="21" t="s">
        <v>139</v>
      </c>
      <c r="F16" s="21" t="s">
        <v>140</v>
      </c>
      <c r="G16" s="21" t="s">
        <v>141</v>
      </c>
      <c r="H16" s="29" t="s">
        <v>142</v>
      </c>
      <c r="I16" s="44" t="s">
        <v>143</v>
      </c>
      <c r="J16" s="34" t="s">
        <v>111</v>
      </c>
      <c r="K16" s="35" t="s">
        <v>21</v>
      </c>
      <c r="L16" s="25" t="s">
        <v>47</v>
      </c>
      <c r="M16" s="25" t="s">
        <v>48</v>
      </c>
      <c r="N16" s="12">
        <v>229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20" t="s">
        <v>144</v>
      </c>
      <c r="B17" s="20" t="s">
        <v>41</v>
      </c>
      <c r="C17" s="20" t="s">
        <v>66</v>
      </c>
      <c r="D17" s="20" t="s">
        <v>105</v>
      </c>
      <c r="E17" s="21" t="s">
        <v>145</v>
      </c>
      <c r="F17" s="21" t="s">
        <v>146</v>
      </c>
      <c r="G17" s="21" t="s">
        <v>147</v>
      </c>
      <c r="H17" s="29" t="s">
        <v>148</v>
      </c>
      <c r="I17" s="45" t="s">
        <v>149</v>
      </c>
      <c r="J17" s="34" t="s">
        <v>111</v>
      </c>
      <c r="K17" s="35" t="s">
        <v>21</v>
      </c>
      <c r="L17" s="25" t="s">
        <v>47</v>
      </c>
      <c r="M17" s="25" t="s">
        <v>48</v>
      </c>
      <c r="N17" s="12">
        <v>230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20" t="s">
        <v>185</v>
      </c>
      <c r="B18" s="20" t="s">
        <v>41</v>
      </c>
      <c r="C18" s="20" t="s">
        <v>66</v>
      </c>
      <c r="D18" s="20" t="s">
        <v>113</v>
      </c>
      <c r="E18" s="21" t="s">
        <v>186</v>
      </c>
      <c r="F18" s="21" t="s">
        <v>187</v>
      </c>
      <c r="G18" s="21" t="s">
        <v>188</v>
      </c>
      <c r="H18" s="29" t="s">
        <v>189</v>
      </c>
      <c r="I18" s="46" t="s">
        <v>190</v>
      </c>
      <c r="J18" s="47" t="s">
        <v>191</v>
      </c>
      <c r="K18" s="48" t="s">
        <v>192</v>
      </c>
      <c r="L18" s="25" t="s">
        <v>47</v>
      </c>
      <c r="M18" s="25" t="s">
        <v>48</v>
      </c>
      <c r="N18" s="12">
        <v>233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20" t="s">
        <v>193</v>
      </c>
      <c r="B19" s="20" t="s">
        <v>41</v>
      </c>
      <c r="C19" s="20" t="s">
        <v>66</v>
      </c>
      <c r="D19" s="20" t="s">
        <v>122</v>
      </c>
      <c r="E19" s="21" t="s">
        <v>194</v>
      </c>
      <c r="F19" s="21" t="s">
        <v>195</v>
      </c>
      <c r="G19" s="21" t="s">
        <v>196</v>
      </c>
      <c r="H19" s="29" t="s">
        <v>197</v>
      </c>
      <c r="I19" s="49" t="s">
        <v>198</v>
      </c>
      <c r="J19" s="50" t="s">
        <v>199</v>
      </c>
      <c r="K19" s="51" t="s">
        <v>200</v>
      </c>
      <c r="L19" s="25" t="s">
        <v>47</v>
      </c>
      <c r="M19" s="25" t="s">
        <v>48</v>
      </c>
      <c r="N19" s="12">
        <v>228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201</v>
      </c>
      <c r="B20" s="20" t="s">
        <v>41</v>
      </c>
      <c r="C20" s="20" t="s">
        <v>66</v>
      </c>
      <c r="D20" s="20" t="s">
        <v>131</v>
      </c>
      <c r="E20" s="21" t="s">
        <v>202</v>
      </c>
      <c r="F20" s="21" t="s">
        <v>203</v>
      </c>
      <c r="G20" s="21" t="s">
        <v>204</v>
      </c>
      <c r="H20" s="29" t="s">
        <v>205</v>
      </c>
      <c r="I20" s="52" t="s">
        <v>206</v>
      </c>
      <c r="J20" s="53" t="s">
        <v>207</v>
      </c>
      <c r="K20" s="35" t="s">
        <v>21</v>
      </c>
      <c r="L20" s="25" t="s">
        <v>47</v>
      </c>
      <c r="M20" s="25" t="s">
        <v>48</v>
      </c>
      <c r="N20" s="12">
        <v>231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208</v>
      </c>
      <c r="B21" s="20" t="s">
        <v>41</v>
      </c>
      <c r="C21" s="20" t="s">
        <v>72</v>
      </c>
      <c r="D21" s="20" t="s">
        <v>96</v>
      </c>
      <c r="E21" s="21" t="s">
        <v>209</v>
      </c>
      <c r="F21" s="21" t="s">
        <v>210</v>
      </c>
      <c r="G21" s="21" t="s">
        <v>211</v>
      </c>
      <c r="H21" s="29" t="s">
        <v>212</v>
      </c>
      <c r="I21" s="54" t="s">
        <v>213</v>
      </c>
      <c r="J21" s="55" t="s">
        <v>214</v>
      </c>
      <c r="K21" s="56" t="s">
        <v>215</v>
      </c>
      <c r="L21" s="25" t="s">
        <v>47</v>
      </c>
      <c r="M21" s="25" t="s">
        <v>48</v>
      </c>
      <c r="N21" s="12">
        <v>236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216</v>
      </c>
      <c r="B22" s="20" t="s">
        <v>41</v>
      </c>
      <c r="C22" s="20" t="s">
        <v>72</v>
      </c>
      <c r="D22" s="20" t="s">
        <v>105</v>
      </c>
      <c r="E22" s="21" t="s">
        <v>217</v>
      </c>
      <c r="F22" s="21" t="s">
        <v>218</v>
      </c>
      <c r="G22" s="21" t="s">
        <v>219</v>
      </c>
      <c r="H22" s="29" t="s">
        <v>220</v>
      </c>
      <c r="I22" s="57" t="s">
        <v>221</v>
      </c>
      <c r="J22" s="58" t="s">
        <v>222</v>
      </c>
      <c r="K22" s="59" t="s">
        <v>223</v>
      </c>
      <c r="L22" s="25" t="s">
        <v>47</v>
      </c>
      <c r="M22" s="25" t="s">
        <v>48</v>
      </c>
      <c r="N22" s="12">
        <v>242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20" t="s">
        <v>224</v>
      </c>
      <c r="B23" s="20" t="s">
        <v>41</v>
      </c>
      <c r="C23" s="20" t="s">
        <v>72</v>
      </c>
      <c r="D23" s="20" t="s">
        <v>113</v>
      </c>
      <c r="E23" s="21" t="s">
        <v>225</v>
      </c>
      <c r="F23" s="21" t="s">
        <v>226</v>
      </c>
      <c r="G23" s="21" t="s">
        <v>227</v>
      </c>
      <c r="H23" s="29" t="s">
        <v>228</v>
      </c>
      <c r="I23" s="60" t="s">
        <v>229</v>
      </c>
      <c r="J23" s="61" t="s">
        <v>230</v>
      </c>
      <c r="K23" s="72" t="s">
        <v>231</v>
      </c>
      <c r="L23" s="25" t="s">
        <v>47</v>
      </c>
      <c r="M23" s="25" t="s">
        <v>48</v>
      </c>
      <c r="N23" s="96">
        <v>227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20" t="s">
        <v>358</v>
      </c>
      <c r="B24" s="20" t="s">
        <v>41</v>
      </c>
      <c r="C24" s="20" t="s">
        <v>72</v>
      </c>
      <c r="D24" s="20" t="s">
        <v>122</v>
      </c>
      <c r="E24" s="21" t="s">
        <v>359</v>
      </c>
      <c r="F24" s="21" t="s">
        <v>360</v>
      </c>
      <c r="G24" s="21" t="s">
        <v>361</v>
      </c>
      <c r="H24" s="29" t="s">
        <v>362</v>
      </c>
      <c r="I24" s="97" t="s">
        <v>363</v>
      </c>
      <c r="J24" s="98" t="s">
        <v>364</v>
      </c>
      <c r="K24" s="99" t="s">
        <v>365</v>
      </c>
      <c r="L24" s="25" t="s">
        <v>47</v>
      </c>
      <c r="M24" s="25" t="s">
        <v>48</v>
      </c>
      <c r="N24" s="12">
        <v>235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20" t="s">
        <v>366</v>
      </c>
      <c r="B25" s="20" t="s">
        <v>41</v>
      </c>
      <c r="C25" s="20" t="s">
        <v>72</v>
      </c>
      <c r="D25" s="20" t="s">
        <v>131</v>
      </c>
      <c r="E25" s="21" t="s">
        <v>367</v>
      </c>
      <c r="F25" s="21" t="s">
        <v>368</v>
      </c>
      <c r="G25" s="21" t="s">
        <v>369</v>
      </c>
      <c r="H25" s="29" t="s">
        <v>370</v>
      </c>
      <c r="I25" s="100" t="s">
        <v>371</v>
      </c>
      <c r="J25" s="101" t="s">
        <v>372</v>
      </c>
      <c r="K25" s="35" t="s">
        <v>21</v>
      </c>
      <c r="L25" s="25" t="s">
        <v>47</v>
      </c>
      <c r="M25" s="25" t="s">
        <v>48</v>
      </c>
      <c r="N25" s="12">
        <v>237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 t="s">
        <v>373</v>
      </c>
      <c r="B26" s="20" t="s">
        <v>41</v>
      </c>
      <c r="C26" s="20" t="s">
        <v>78</v>
      </c>
      <c r="D26" s="20" t="s">
        <v>96</v>
      </c>
      <c r="E26" s="21" t="s">
        <v>343</v>
      </c>
      <c r="F26" s="21" t="s">
        <v>374</v>
      </c>
      <c r="G26" s="21" t="s">
        <v>375</v>
      </c>
      <c r="H26" s="21" t="s">
        <v>376</v>
      </c>
      <c r="I26" s="102" t="s">
        <v>377</v>
      </c>
      <c r="J26" s="103" t="s">
        <v>378</v>
      </c>
      <c r="K26" s="35" t="s">
        <v>21</v>
      </c>
      <c r="L26" s="25" t="s">
        <v>47</v>
      </c>
      <c r="M26" s="25" t="s">
        <v>48</v>
      </c>
      <c r="N26" s="12">
        <v>244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379</v>
      </c>
      <c r="B27" s="20" t="s">
        <v>41</v>
      </c>
      <c r="C27" s="20" t="s">
        <v>78</v>
      </c>
      <c r="D27" s="20" t="s">
        <v>105</v>
      </c>
      <c r="E27" s="21" t="s">
        <v>380</v>
      </c>
      <c r="F27" s="21" t="s">
        <v>381</v>
      </c>
      <c r="G27" s="21" t="s">
        <v>382</v>
      </c>
      <c r="H27" s="21" t="s">
        <v>383</v>
      </c>
      <c r="I27" s="68" t="s">
        <v>184</v>
      </c>
      <c r="J27" s="104" t="s">
        <v>384</v>
      </c>
      <c r="K27" s="105" t="s">
        <v>385</v>
      </c>
      <c r="L27" s="25" t="s">
        <v>47</v>
      </c>
      <c r="M27" s="25" t="s">
        <v>48</v>
      </c>
      <c r="N27" s="12">
        <v>239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20" t="s">
        <v>386</v>
      </c>
      <c r="B28" s="20" t="s">
        <v>41</v>
      </c>
      <c r="C28" s="20" t="s">
        <v>78</v>
      </c>
      <c r="D28" s="20" t="s">
        <v>113</v>
      </c>
      <c r="E28" s="21" t="s">
        <v>272</v>
      </c>
      <c r="F28" s="21" t="s">
        <v>387</v>
      </c>
      <c r="G28" s="21" t="s">
        <v>388</v>
      </c>
      <c r="H28" s="21" t="s">
        <v>389</v>
      </c>
      <c r="I28" s="106" t="s">
        <v>390</v>
      </c>
      <c r="J28" s="107" t="s">
        <v>391</v>
      </c>
      <c r="K28" s="35" t="s">
        <v>21</v>
      </c>
      <c r="L28" s="25" t="s">
        <v>47</v>
      </c>
      <c r="M28" s="25" t="s">
        <v>48</v>
      </c>
      <c r="N28" s="12">
        <v>246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392</v>
      </c>
      <c r="B29" s="20" t="s">
        <v>41</v>
      </c>
      <c r="C29" s="20" t="s">
        <v>78</v>
      </c>
      <c r="D29" s="20" t="s">
        <v>122</v>
      </c>
      <c r="E29" s="21" t="s">
        <v>393</v>
      </c>
      <c r="F29" s="21" t="s">
        <v>394</v>
      </c>
      <c r="G29" s="21" t="s">
        <v>395</v>
      </c>
      <c r="H29" s="21" t="s">
        <v>396</v>
      </c>
      <c r="I29" s="108" t="s">
        <v>397</v>
      </c>
      <c r="J29" s="109" t="s">
        <v>46</v>
      </c>
      <c r="K29" s="35" t="s">
        <v>21</v>
      </c>
      <c r="L29" s="25" t="s">
        <v>47</v>
      </c>
      <c r="M29" s="25" t="s">
        <v>48</v>
      </c>
      <c r="N29" s="12">
        <v>245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398</v>
      </c>
      <c r="B30" s="20" t="s">
        <v>41</v>
      </c>
      <c r="C30" s="20" t="s">
        <v>78</v>
      </c>
      <c r="D30" s="20" t="s">
        <v>131</v>
      </c>
      <c r="E30" s="21" t="s">
        <v>336</v>
      </c>
      <c r="F30" s="21" t="s">
        <v>399</v>
      </c>
      <c r="G30" s="21" t="s">
        <v>400</v>
      </c>
      <c r="H30" s="21" t="s">
        <v>401</v>
      </c>
      <c r="I30" s="110" t="s">
        <v>402</v>
      </c>
      <c r="J30" s="111" t="s">
        <v>403</v>
      </c>
      <c r="K30" s="80" t="s">
        <v>137</v>
      </c>
      <c r="L30" s="25" t="s">
        <v>47</v>
      </c>
      <c r="M30" s="25" t="s">
        <v>48</v>
      </c>
      <c r="N30" s="12">
        <v>252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20" t="s">
        <v>404</v>
      </c>
      <c r="B31" s="20" t="s">
        <v>41</v>
      </c>
      <c r="C31" s="20" t="s">
        <v>84</v>
      </c>
      <c r="D31" s="20" t="s">
        <v>96</v>
      </c>
      <c r="E31" s="21" t="s">
        <v>405</v>
      </c>
      <c r="F31" s="21" t="s">
        <v>406</v>
      </c>
      <c r="G31" s="21" t="s">
        <v>407</v>
      </c>
      <c r="H31" s="29" t="s">
        <v>408</v>
      </c>
      <c r="I31" s="112" t="s">
        <v>409</v>
      </c>
      <c r="J31" s="113" t="s">
        <v>410</v>
      </c>
      <c r="K31" s="35" t="s">
        <v>21</v>
      </c>
      <c r="L31" s="25" t="s">
        <v>47</v>
      </c>
      <c r="M31" s="25" t="s">
        <v>48</v>
      </c>
      <c r="N31" s="12">
        <v>240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20" t="s">
        <v>411</v>
      </c>
      <c r="B32" s="20" t="s">
        <v>41</v>
      </c>
      <c r="C32" s="20" t="s">
        <v>84</v>
      </c>
      <c r="D32" s="20" t="s">
        <v>105</v>
      </c>
      <c r="E32" s="21" t="s">
        <v>319</v>
      </c>
      <c r="F32" s="21" t="s">
        <v>412</v>
      </c>
      <c r="G32" s="21" t="s">
        <v>413</v>
      </c>
      <c r="H32" s="29" t="s">
        <v>414</v>
      </c>
      <c r="I32" s="114" t="s">
        <v>415</v>
      </c>
      <c r="J32" s="115" t="s">
        <v>416</v>
      </c>
      <c r="K32" s="35" t="s">
        <v>21</v>
      </c>
      <c r="L32" s="25" t="s">
        <v>47</v>
      </c>
      <c r="M32" s="25" t="s">
        <v>48</v>
      </c>
      <c r="N32" s="12">
        <v>232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20" t="s">
        <v>417</v>
      </c>
      <c r="B33" s="20" t="s">
        <v>41</v>
      </c>
      <c r="C33" s="20" t="s">
        <v>84</v>
      </c>
      <c r="D33" s="20" t="s">
        <v>113</v>
      </c>
      <c r="E33" s="21" t="s">
        <v>418</v>
      </c>
      <c r="F33" s="21" t="s">
        <v>419</v>
      </c>
      <c r="G33" s="21" t="s">
        <v>420</v>
      </c>
      <c r="H33" s="29" t="s">
        <v>421</v>
      </c>
      <c r="I33" s="116" t="s">
        <v>422</v>
      </c>
      <c r="J33" s="34" t="s">
        <v>111</v>
      </c>
      <c r="K33" s="35" t="s">
        <v>21</v>
      </c>
      <c r="L33" s="25" t="s">
        <v>47</v>
      </c>
      <c r="M33" s="25" t="s">
        <v>48</v>
      </c>
      <c r="N33" s="12">
        <v>248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20" t="s">
        <v>423</v>
      </c>
      <c r="B34" s="20" t="s">
        <v>41</v>
      </c>
      <c r="C34" s="20" t="s">
        <v>84</v>
      </c>
      <c r="D34" s="20" t="s">
        <v>122</v>
      </c>
      <c r="E34" s="21" t="s">
        <v>424</v>
      </c>
      <c r="F34" s="21" t="s">
        <v>425</v>
      </c>
      <c r="G34" s="21" t="s">
        <v>426</v>
      </c>
      <c r="H34" s="29" t="s">
        <v>427</v>
      </c>
      <c r="I34" s="117" t="s">
        <v>428</v>
      </c>
      <c r="J34" s="51" t="s">
        <v>200</v>
      </c>
      <c r="K34" s="35" t="s">
        <v>21</v>
      </c>
      <c r="L34" s="25" t="s">
        <v>47</v>
      </c>
      <c r="M34" s="25" t="s">
        <v>48</v>
      </c>
      <c r="N34" s="12">
        <v>247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20" t="s">
        <v>429</v>
      </c>
      <c r="B35" s="20" t="s">
        <v>41</v>
      </c>
      <c r="C35" s="20" t="s">
        <v>84</v>
      </c>
      <c r="D35" s="20" t="s">
        <v>131</v>
      </c>
      <c r="E35" s="21" t="s">
        <v>430</v>
      </c>
      <c r="F35" s="21" t="s">
        <v>431</v>
      </c>
      <c r="G35" s="21" t="s">
        <v>432</v>
      </c>
      <c r="H35" s="29" t="s">
        <v>433</v>
      </c>
      <c r="I35" s="118" t="s">
        <v>434</v>
      </c>
      <c r="J35" s="43" t="s">
        <v>137</v>
      </c>
      <c r="K35" s="35" t="s">
        <v>21</v>
      </c>
      <c r="L35" s="25" t="s">
        <v>47</v>
      </c>
      <c r="M35" s="25" t="s">
        <v>48</v>
      </c>
      <c r="N35" s="12">
        <v>241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20" t="s">
        <v>435</v>
      </c>
      <c r="B36" s="20" t="s">
        <v>41</v>
      </c>
      <c r="C36" s="20" t="s">
        <v>90</v>
      </c>
      <c r="D36" s="20" t="s">
        <v>96</v>
      </c>
      <c r="E36" s="21" t="s">
        <v>436</v>
      </c>
      <c r="F36" s="21" t="s">
        <v>437</v>
      </c>
      <c r="G36" s="21" t="s">
        <v>438</v>
      </c>
      <c r="H36" s="29" t="s">
        <v>439</v>
      </c>
      <c r="I36" s="122" t="s">
        <v>440</v>
      </c>
      <c r="J36" s="123" t="s">
        <v>453</v>
      </c>
      <c r="K36" s="80" t="s">
        <v>137</v>
      </c>
      <c r="L36" s="25" t="s">
        <v>47</v>
      </c>
      <c r="M36" s="25" t="s">
        <v>48</v>
      </c>
      <c r="N36" s="12">
        <v>253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20" t="s">
        <v>454</v>
      </c>
      <c r="B37" s="20" t="s">
        <v>41</v>
      </c>
      <c r="C37" s="20" t="s">
        <v>90</v>
      </c>
      <c r="D37" s="20" t="s">
        <v>105</v>
      </c>
      <c r="E37" s="21" t="s">
        <v>455</v>
      </c>
      <c r="F37" s="21" t="s">
        <v>456</v>
      </c>
      <c r="G37" s="21" t="s">
        <v>457</v>
      </c>
      <c r="H37" s="29" t="s">
        <v>458</v>
      </c>
      <c r="I37" s="124" t="s">
        <v>459</v>
      </c>
      <c r="J37" s="43" t="s">
        <v>137</v>
      </c>
      <c r="K37" s="35" t="s">
        <v>21</v>
      </c>
      <c r="L37" s="25" t="s">
        <v>47</v>
      </c>
      <c r="M37" s="25" t="s">
        <v>48</v>
      </c>
      <c r="N37" s="12">
        <v>243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62">
        <v>4023003</v>
      </c>
      <c r="B38" s="62">
        <v>4</v>
      </c>
      <c r="C38" s="20" t="s">
        <v>90</v>
      </c>
      <c r="D38" s="20" t="s">
        <v>113</v>
      </c>
      <c r="E38" s="125" t="s">
        <v>460</v>
      </c>
      <c r="F38" s="125" t="s">
        <v>461</v>
      </c>
      <c r="G38" s="125" t="s">
        <v>462</v>
      </c>
      <c r="H38" s="29" t="s">
        <v>463</v>
      </c>
      <c r="I38" s="126" t="s">
        <v>464</v>
      </c>
      <c r="J38" s="127" t="s">
        <v>465</v>
      </c>
      <c r="K38" s="128" t="s">
        <v>200</v>
      </c>
      <c r="L38" s="25" t="s">
        <v>47</v>
      </c>
      <c r="M38" s="25" t="s">
        <v>48</v>
      </c>
      <c r="N38" s="12">
        <v>250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62">
        <v>4023004</v>
      </c>
      <c r="B39" s="62">
        <v>4</v>
      </c>
      <c r="C39" s="20" t="s">
        <v>90</v>
      </c>
      <c r="D39" s="20" t="s">
        <v>122</v>
      </c>
      <c r="E39" s="125" t="s">
        <v>466</v>
      </c>
      <c r="F39" s="125" t="s">
        <v>467</v>
      </c>
      <c r="G39" s="125" t="s">
        <v>468</v>
      </c>
      <c r="H39" s="29" t="s">
        <v>469</v>
      </c>
      <c r="I39" s="50" t="s">
        <v>199</v>
      </c>
      <c r="J39" s="129" t="s">
        <v>470</v>
      </c>
      <c r="K39" s="35" t="s">
        <v>21</v>
      </c>
      <c r="L39" s="25" t="s">
        <v>47</v>
      </c>
      <c r="M39" s="25" t="s">
        <v>48</v>
      </c>
      <c r="N39" s="12">
        <v>251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62">
        <v>4023005</v>
      </c>
      <c r="B40" s="62">
        <v>4</v>
      </c>
      <c r="C40" s="20" t="s">
        <v>90</v>
      </c>
      <c r="D40" s="20" t="s">
        <v>131</v>
      </c>
      <c r="E40" s="125" t="s">
        <v>471</v>
      </c>
      <c r="F40" s="125" t="s">
        <v>472</v>
      </c>
      <c r="G40" s="125" t="s">
        <v>473</v>
      </c>
      <c r="H40" s="29" t="s">
        <v>474</v>
      </c>
      <c r="I40" s="99" t="s">
        <v>365</v>
      </c>
      <c r="J40" s="58" t="s">
        <v>222</v>
      </c>
      <c r="K40" s="35" t="s">
        <v>21</v>
      </c>
      <c r="L40" s="25" t="s">
        <v>47</v>
      </c>
      <c r="M40" s="25" t="s">
        <v>48</v>
      </c>
      <c r="N40" s="12">
        <v>249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7" t="s">
        <v>475</v>
      </c>
      <c r="B41" s="7" t="s">
        <v>41</v>
      </c>
      <c r="C41" s="7" t="s">
        <v>25</v>
      </c>
      <c r="D41" s="7" t="s">
        <v>96</v>
      </c>
      <c r="E41" s="19" t="s">
        <v>476</v>
      </c>
      <c r="F41" s="19" t="s">
        <v>477</v>
      </c>
      <c r="G41" s="19" t="s">
        <v>478</v>
      </c>
      <c r="H41" s="21" t="s">
        <v>479</v>
      </c>
      <c r="I41" s="28" t="s">
        <v>54</v>
      </c>
      <c r="J41" s="27" t="s">
        <v>53</v>
      </c>
      <c r="K41" s="35" t="s">
        <v>21</v>
      </c>
      <c r="L41" s="25" t="s">
        <v>47</v>
      </c>
      <c r="M41" s="25" t="s">
        <v>48</v>
      </c>
      <c r="N41" s="12">
        <v>321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7" t="s">
        <v>480</v>
      </c>
      <c r="B42" s="7" t="s">
        <v>41</v>
      </c>
      <c r="C42" s="7" t="s">
        <v>33</v>
      </c>
      <c r="D42" s="7" t="s">
        <v>96</v>
      </c>
      <c r="E42" s="19" t="s">
        <v>481</v>
      </c>
      <c r="F42" s="19" t="s">
        <v>482</v>
      </c>
      <c r="G42" s="19" t="s">
        <v>483</v>
      </c>
      <c r="H42" s="21" t="s">
        <v>484</v>
      </c>
      <c r="I42" s="28" t="s">
        <v>54</v>
      </c>
      <c r="J42" s="27" t="s">
        <v>53</v>
      </c>
      <c r="K42" s="35" t="s">
        <v>21</v>
      </c>
      <c r="L42" s="25" t="s">
        <v>47</v>
      </c>
      <c r="M42" s="25" t="s">
        <v>48</v>
      </c>
      <c r="N42" s="12">
        <v>322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3"/>
  <sheetViews>
    <sheetView zoomScale="127" zoomScaleNormal="127" workbookViewId="0">
      <pane ySplit="1" topLeftCell="A2" activePane="bottomLeft" state="frozen"/>
      <selection pane="bottomLeft" activeCell="A7" sqref="A7"/>
    </sheetView>
  </sheetViews>
  <sheetFormatPr baseColWidth="10" defaultColWidth="14.5" defaultRowHeight="15.75" customHeight="1"/>
  <cols>
    <col min="1" max="1" width="7.6640625" customWidth="1"/>
    <col min="2" max="2" width="6.5" customWidth="1"/>
    <col min="3" max="3" width="16.5" customWidth="1"/>
    <col min="4" max="4" width="5.33203125" customWidth="1"/>
    <col min="5" max="5" width="10.6640625" customWidth="1"/>
    <col min="6" max="6" width="16.83203125" customWidth="1"/>
    <col min="7" max="7" width="19.1640625" customWidth="1"/>
    <col min="8" max="8" width="70.6640625" customWidth="1"/>
    <col min="12" max="12" width="8.6640625" customWidth="1"/>
    <col min="13" max="13" width="10.83203125" customWidth="1"/>
    <col min="14" max="14" width="23.5" customWidth="1"/>
  </cols>
  <sheetData>
    <row r="1" spans="1:26" ht="15.75" customHeight="1">
      <c r="A1" s="17" t="s">
        <v>0</v>
      </c>
      <c r="B1" s="17" t="s">
        <v>485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5" t="s">
        <v>11</v>
      </c>
      <c r="M1" s="5" t="s">
        <v>12</v>
      </c>
      <c r="N1" s="2632" t="s">
        <v>13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486</v>
      </c>
      <c r="B2" s="20" t="s">
        <v>487</v>
      </c>
      <c r="C2" s="20" t="s">
        <v>16</v>
      </c>
      <c r="D2" s="20" t="s">
        <v>16</v>
      </c>
      <c r="E2" s="21" t="s">
        <v>488</v>
      </c>
      <c r="F2" s="21" t="s">
        <v>488</v>
      </c>
      <c r="G2" s="21" t="s">
        <v>489</v>
      </c>
      <c r="H2" s="21" t="s">
        <v>489</v>
      </c>
      <c r="I2" s="130" t="s">
        <v>490</v>
      </c>
      <c r="J2" s="80" t="s">
        <v>137</v>
      </c>
      <c r="K2" s="35" t="s">
        <v>21</v>
      </c>
      <c r="L2" s="25" t="s">
        <v>491</v>
      </c>
      <c r="M2" s="25" t="s">
        <v>492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493</v>
      </c>
      <c r="B3" s="20" t="s">
        <v>487</v>
      </c>
      <c r="C3" s="20" t="s">
        <v>25</v>
      </c>
      <c r="D3" s="20" t="s">
        <v>16</v>
      </c>
      <c r="E3" s="21" t="s">
        <v>26</v>
      </c>
      <c r="F3" s="21" t="s">
        <v>27</v>
      </c>
      <c r="G3" s="21" t="s">
        <v>27</v>
      </c>
      <c r="H3" s="21" t="s">
        <v>494</v>
      </c>
      <c r="I3" s="131" t="s">
        <v>495</v>
      </c>
      <c r="J3" s="132" t="s">
        <v>496</v>
      </c>
      <c r="K3" s="35" t="s">
        <v>21</v>
      </c>
      <c r="L3" s="25" t="s">
        <v>491</v>
      </c>
      <c r="M3" s="25" t="s">
        <v>492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497</v>
      </c>
      <c r="B4" s="20" t="s">
        <v>487</v>
      </c>
      <c r="C4" s="20" t="s">
        <v>33</v>
      </c>
      <c r="D4" s="20" t="s">
        <v>16</v>
      </c>
      <c r="E4" s="21" t="s">
        <v>34</v>
      </c>
      <c r="F4" s="21" t="s">
        <v>35</v>
      </c>
      <c r="G4" s="21" t="s">
        <v>35</v>
      </c>
      <c r="H4" s="21" t="s">
        <v>498</v>
      </c>
      <c r="I4" s="133" t="s">
        <v>499</v>
      </c>
      <c r="J4" s="134" t="s">
        <v>500</v>
      </c>
      <c r="K4" s="135" t="s">
        <v>501</v>
      </c>
      <c r="L4" s="25" t="s">
        <v>491</v>
      </c>
      <c r="M4" s="25" t="s">
        <v>492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502</v>
      </c>
      <c r="B5" s="20" t="s">
        <v>487</v>
      </c>
      <c r="C5" s="20" t="s">
        <v>60</v>
      </c>
      <c r="D5" s="20" t="s">
        <v>16</v>
      </c>
      <c r="E5" s="21" t="s">
        <v>151</v>
      </c>
      <c r="F5" s="21" t="s">
        <v>152</v>
      </c>
      <c r="G5" s="21" t="s">
        <v>152</v>
      </c>
      <c r="H5" s="21" t="s">
        <v>503</v>
      </c>
      <c r="I5" s="131" t="s">
        <v>495</v>
      </c>
      <c r="J5" s="132" t="s">
        <v>496</v>
      </c>
      <c r="K5" s="35" t="s">
        <v>21</v>
      </c>
      <c r="L5" s="25" t="s">
        <v>491</v>
      </c>
      <c r="M5" s="25" t="s">
        <v>492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20" t="s">
        <v>504</v>
      </c>
      <c r="B6" s="20" t="s">
        <v>487</v>
      </c>
      <c r="C6" s="20" t="s">
        <v>66</v>
      </c>
      <c r="D6" s="20" t="s">
        <v>16</v>
      </c>
      <c r="E6" s="21" t="s">
        <v>505</v>
      </c>
      <c r="F6" s="21" t="s">
        <v>506</v>
      </c>
      <c r="G6" s="21" t="s">
        <v>506</v>
      </c>
      <c r="H6" s="21" t="s">
        <v>507</v>
      </c>
      <c r="I6" s="131" t="s">
        <v>495</v>
      </c>
      <c r="J6" s="132" t="s">
        <v>496</v>
      </c>
      <c r="K6" s="35" t="s">
        <v>21</v>
      </c>
      <c r="L6" s="25" t="s">
        <v>491</v>
      </c>
      <c r="M6" s="25" t="s">
        <v>492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20" t="s">
        <v>508</v>
      </c>
      <c r="B7" s="20" t="s">
        <v>487</v>
      </c>
      <c r="C7" s="20" t="s">
        <v>78</v>
      </c>
      <c r="D7" s="20" t="s">
        <v>16</v>
      </c>
      <c r="E7" s="21" t="s">
        <v>156</v>
      </c>
      <c r="F7" s="21" t="s">
        <v>157</v>
      </c>
      <c r="G7" s="21" t="s">
        <v>157</v>
      </c>
      <c r="H7" s="21" t="s">
        <v>509</v>
      </c>
      <c r="I7" s="133" t="s">
        <v>499</v>
      </c>
      <c r="J7" s="134" t="s">
        <v>500</v>
      </c>
      <c r="K7" s="132" t="s">
        <v>496</v>
      </c>
      <c r="L7" s="25" t="s">
        <v>491</v>
      </c>
      <c r="M7" s="25" t="s">
        <v>492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20" t="s">
        <v>510</v>
      </c>
      <c r="B8" s="20" t="s">
        <v>487</v>
      </c>
      <c r="C8" s="20" t="s">
        <v>84</v>
      </c>
      <c r="D8" s="20" t="s">
        <v>16</v>
      </c>
      <c r="E8" s="21" t="s">
        <v>171</v>
      </c>
      <c r="F8" s="21" t="s">
        <v>172</v>
      </c>
      <c r="G8" s="21" t="s">
        <v>172</v>
      </c>
      <c r="H8" s="21" t="s">
        <v>511</v>
      </c>
      <c r="I8" s="133" t="s">
        <v>499</v>
      </c>
      <c r="J8" s="134" t="s">
        <v>500</v>
      </c>
      <c r="K8" s="132" t="s">
        <v>496</v>
      </c>
      <c r="L8" s="25" t="s">
        <v>491</v>
      </c>
      <c r="M8" s="25" t="s">
        <v>492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20" t="s">
        <v>512</v>
      </c>
      <c r="B9" s="20" t="s">
        <v>487</v>
      </c>
      <c r="C9" s="20" t="s">
        <v>60</v>
      </c>
      <c r="D9" s="20" t="s">
        <v>96</v>
      </c>
      <c r="E9" s="21" t="s">
        <v>513</v>
      </c>
      <c r="F9" s="21" t="s">
        <v>514</v>
      </c>
      <c r="G9" s="21" t="s">
        <v>515</v>
      </c>
      <c r="H9" s="21" t="s">
        <v>516</v>
      </c>
      <c r="I9" s="136" t="s">
        <v>517</v>
      </c>
      <c r="J9" s="137" t="s">
        <v>518</v>
      </c>
      <c r="K9" s="80" t="s">
        <v>137</v>
      </c>
      <c r="L9" s="25" t="s">
        <v>491</v>
      </c>
      <c r="M9" s="25" t="s">
        <v>492</v>
      </c>
      <c r="N9" s="19">
        <v>4973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20" t="s">
        <v>519</v>
      </c>
      <c r="B10" s="20" t="s">
        <v>487</v>
      </c>
      <c r="C10" s="20" t="s">
        <v>60</v>
      </c>
      <c r="D10" s="20" t="s">
        <v>105</v>
      </c>
      <c r="E10" s="21" t="s">
        <v>106</v>
      </c>
      <c r="F10" s="21" t="s">
        <v>520</v>
      </c>
      <c r="G10" s="21" t="s">
        <v>521</v>
      </c>
      <c r="H10" s="21" t="s">
        <v>522</v>
      </c>
      <c r="I10" s="81" t="s">
        <v>308</v>
      </c>
      <c r="J10" s="80" t="s">
        <v>137</v>
      </c>
      <c r="K10" s="138" t="s">
        <v>523</v>
      </c>
      <c r="L10" s="25" t="s">
        <v>491</v>
      </c>
      <c r="M10" s="25" t="s">
        <v>492</v>
      </c>
      <c r="N10" s="19">
        <v>4954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524</v>
      </c>
      <c r="B11" s="20" t="s">
        <v>487</v>
      </c>
      <c r="C11" s="20" t="s">
        <v>60</v>
      </c>
      <c r="D11" s="20" t="s">
        <v>113</v>
      </c>
      <c r="E11" s="21" t="s">
        <v>123</v>
      </c>
      <c r="F11" s="21" t="s">
        <v>525</v>
      </c>
      <c r="G11" s="21" t="s">
        <v>526</v>
      </c>
      <c r="H11" s="21" t="s">
        <v>527</v>
      </c>
      <c r="I11" s="133" t="s">
        <v>499</v>
      </c>
      <c r="J11" s="134" t="s">
        <v>500</v>
      </c>
      <c r="K11" s="80" t="s">
        <v>137</v>
      </c>
      <c r="L11" s="25" t="s">
        <v>491</v>
      </c>
      <c r="M11" s="25" t="s">
        <v>492</v>
      </c>
      <c r="N11" s="19">
        <v>4974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528</v>
      </c>
      <c r="B12" s="20" t="s">
        <v>487</v>
      </c>
      <c r="C12" s="20" t="s">
        <v>60</v>
      </c>
      <c r="D12" s="20" t="s">
        <v>122</v>
      </c>
      <c r="E12" s="21" t="s">
        <v>529</v>
      </c>
      <c r="F12" s="21" t="s">
        <v>530</v>
      </c>
      <c r="G12" s="21" t="s">
        <v>531</v>
      </c>
      <c r="H12" s="21" t="s">
        <v>532</v>
      </c>
      <c r="I12" s="48" t="s">
        <v>192</v>
      </c>
      <c r="J12" s="139" t="s">
        <v>533</v>
      </c>
      <c r="K12" s="83" t="s">
        <v>310</v>
      </c>
      <c r="L12" s="25" t="s">
        <v>491</v>
      </c>
      <c r="M12" s="25" t="s">
        <v>492</v>
      </c>
      <c r="N12" s="19">
        <v>4979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534</v>
      </c>
      <c r="B13" s="20" t="s">
        <v>487</v>
      </c>
      <c r="C13" s="20" t="s">
        <v>60</v>
      </c>
      <c r="D13" s="20" t="s">
        <v>131</v>
      </c>
      <c r="E13" s="21" t="s">
        <v>145</v>
      </c>
      <c r="F13" s="21" t="s">
        <v>535</v>
      </c>
      <c r="G13" s="21" t="s">
        <v>536</v>
      </c>
      <c r="H13" s="21" t="s">
        <v>537</v>
      </c>
      <c r="I13" s="140" t="s">
        <v>538</v>
      </c>
      <c r="J13" s="80" t="s">
        <v>137</v>
      </c>
      <c r="K13" s="35" t="s">
        <v>21</v>
      </c>
      <c r="L13" s="25" t="s">
        <v>491</v>
      </c>
      <c r="M13" s="25" t="s">
        <v>492</v>
      </c>
      <c r="N13" s="19">
        <v>4958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539</v>
      </c>
      <c r="B14" s="20" t="s">
        <v>487</v>
      </c>
      <c r="C14" s="20" t="s">
        <v>60</v>
      </c>
      <c r="D14" s="20" t="s">
        <v>540</v>
      </c>
      <c r="E14" s="21" t="s">
        <v>541</v>
      </c>
      <c r="F14" s="21" t="s">
        <v>542</v>
      </c>
      <c r="G14" s="21" t="s">
        <v>543</v>
      </c>
      <c r="H14" s="21" t="s">
        <v>544</v>
      </c>
      <c r="I14" s="143" t="s">
        <v>545</v>
      </c>
      <c r="J14" s="144" t="s">
        <v>546</v>
      </c>
      <c r="K14" s="35" t="s">
        <v>21</v>
      </c>
      <c r="L14" s="25" t="s">
        <v>491</v>
      </c>
      <c r="M14" s="25" t="s">
        <v>492</v>
      </c>
      <c r="N14" s="19">
        <v>4963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548</v>
      </c>
      <c r="B15" s="20" t="s">
        <v>487</v>
      </c>
      <c r="C15" s="20" t="s">
        <v>60</v>
      </c>
      <c r="D15" s="20" t="s">
        <v>549</v>
      </c>
      <c r="E15" s="21" t="s">
        <v>550</v>
      </c>
      <c r="F15" s="21" t="s">
        <v>551</v>
      </c>
      <c r="G15" s="21" t="s">
        <v>552</v>
      </c>
      <c r="H15" s="21" t="s">
        <v>553</v>
      </c>
      <c r="I15" s="120" t="s">
        <v>347</v>
      </c>
      <c r="J15" s="146" t="s">
        <v>554</v>
      </c>
      <c r="K15" s="80" t="s">
        <v>137</v>
      </c>
      <c r="L15" s="25" t="s">
        <v>491</v>
      </c>
      <c r="M15" s="25" t="s">
        <v>492</v>
      </c>
      <c r="N15" s="19">
        <v>4967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20" t="s">
        <v>561</v>
      </c>
      <c r="B16" s="20" t="s">
        <v>487</v>
      </c>
      <c r="C16" s="20" t="s">
        <v>60</v>
      </c>
      <c r="D16" s="20" t="s">
        <v>562</v>
      </c>
      <c r="E16" s="21" t="s">
        <v>348</v>
      </c>
      <c r="F16" s="21" t="s">
        <v>563</v>
      </c>
      <c r="G16" s="21" t="s">
        <v>564</v>
      </c>
      <c r="H16" s="21" t="s">
        <v>565</v>
      </c>
      <c r="I16" s="148" t="s">
        <v>566</v>
      </c>
      <c r="J16" s="139" t="s">
        <v>533</v>
      </c>
      <c r="K16" s="152" t="s">
        <v>573</v>
      </c>
      <c r="L16" s="25" t="s">
        <v>491</v>
      </c>
      <c r="M16" s="25" t="s">
        <v>492</v>
      </c>
      <c r="N16" s="19">
        <v>4955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20" t="s">
        <v>593</v>
      </c>
      <c r="B17" s="20" t="s">
        <v>487</v>
      </c>
      <c r="C17" s="20" t="s">
        <v>66</v>
      </c>
      <c r="D17" s="20" t="s">
        <v>96</v>
      </c>
      <c r="E17" s="21" t="s">
        <v>343</v>
      </c>
      <c r="F17" s="21" t="s">
        <v>594</v>
      </c>
      <c r="G17" s="21" t="s">
        <v>595</v>
      </c>
      <c r="H17" s="21" t="s">
        <v>596</v>
      </c>
      <c r="I17" s="139" t="s">
        <v>533</v>
      </c>
      <c r="J17" s="83" t="s">
        <v>310</v>
      </c>
      <c r="K17" s="35" t="s">
        <v>21</v>
      </c>
      <c r="L17" s="25" t="s">
        <v>491</v>
      </c>
      <c r="M17" s="25" t="s">
        <v>492</v>
      </c>
      <c r="N17" s="19">
        <v>4976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20" t="s">
        <v>597</v>
      </c>
      <c r="B18" s="20" t="s">
        <v>487</v>
      </c>
      <c r="C18" s="20" t="s">
        <v>66</v>
      </c>
      <c r="D18" s="20" t="s">
        <v>105</v>
      </c>
      <c r="E18" s="21" t="s">
        <v>424</v>
      </c>
      <c r="F18" s="21" t="s">
        <v>598</v>
      </c>
      <c r="G18" s="21" t="s">
        <v>599</v>
      </c>
      <c r="H18" s="21" t="s">
        <v>600</v>
      </c>
      <c r="I18" s="199" t="s">
        <v>601</v>
      </c>
      <c r="J18" s="148" t="s">
        <v>566</v>
      </c>
      <c r="K18" s="80" t="s">
        <v>137</v>
      </c>
      <c r="L18" s="25" t="s">
        <v>491</v>
      </c>
      <c r="M18" s="25" t="s">
        <v>492</v>
      </c>
      <c r="N18" s="19">
        <v>4969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20" t="s">
        <v>730</v>
      </c>
      <c r="B19" s="20" t="s">
        <v>487</v>
      </c>
      <c r="C19" s="20" t="s">
        <v>66</v>
      </c>
      <c r="D19" s="20" t="s">
        <v>113</v>
      </c>
      <c r="E19" s="125" t="s">
        <v>272</v>
      </c>
      <c r="F19" s="21" t="s">
        <v>731</v>
      </c>
      <c r="G19" s="21" t="s">
        <v>732</v>
      </c>
      <c r="H19" s="21" t="s">
        <v>733</v>
      </c>
      <c r="I19" s="201" t="s">
        <v>734</v>
      </c>
      <c r="J19" s="80" t="s">
        <v>137</v>
      </c>
      <c r="K19" s="35" t="s">
        <v>21</v>
      </c>
      <c r="L19" s="25" t="s">
        <v>491</v>
      </c>
      <c r="M19" s="25" t="s">
        <v>492</v>
      </c>
      <c r="N19" s="19">
        <v>4968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741</v>
      </c>
      <c r="B20" s="20" t="s">
        <v>487</v>
      </c>
      <c r="C20" s="20" t="s">
        <v>66</v>
      </c>
      <c r="D20" s="20" t="s">
        <v>122</v>
      </c>
      <c r="E20" s="21" t="s">
        <v>742</v>
      </c>
      <c r="F20" s="21" t="s">
        <v>744</v>
      </c>
      <c r="G20" s="21" t="s">
        <v>746</v>
      </c>
      <c r="H20" s="21" t="s">
        <v>748</v>
      </c>
      <c r="I20" s="202" t="s">
        <v>750</v>
      </c>
      <c r="J20" s="205" t="s">
        <v>751</v>
      </c>
      <c r="K20" s="152" t="s">
        <v>573</v>
      </c>
      <c r="L20" s="25" t="s">
        <v>491</v>
      </c>
      <c r="M20" s="25" t="s">
        <v>492</v>
      </c>
      <c r="N20" s="19">
        <v>4982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758</v>
      </c>
      <c r="B21" s="20" t="s">
        <v>487</v>
      </c>
      <c r="C21" s="20" t="s">
        <v>66</v>
      </c>
      <c r="D21" s="20" t="s">
        <v>131</v>
      </c>
      <c r="E21" s="21" t="s">
        <v>759</v>
      </c>
      <c r="F21" s="21" t="s">
        <v>760</v>
      </c>
      <c r="G21" s="21" t="s">
        <v>761</v>
      </c>
      <c r="H21" s="21" t="s">
        <v>762</v>
      </c>
      <c r="I21" s="202" t="s">
        <v>750</v>
      </c>
      <c r="J21" s="80" t="s">
        <v>137</v>
      </c>
      <c r="K21" s="35" t="s">
        <v>21</v>
      </c>
      <c r="L21" s="25" t="s">
        <v>491</v>
      </c>
      <c r="M21" s="25" t="s">
        <v>492</v>
      </c>
      <c r="N21" s="19">
        <v>4964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763</v>
      </c>
      <c r="B22" s="20" t="s">
        <v>487</v>
      </c>
      <c r="C22" s="20" t="s">
        <v>66</v>
      </c>
      <c r="D22" s="20" t="s">
        <v>540</v>
      </c>
      <c r="E22" s="21" t="s">
        <v>711</v>
      </c>
      <c r="F22" s="21" t="s">
        <v>765</v>
      </c>
      <c r="G22" s="21" t="s">
        <v>769</v>
      </c>
      <c r="H22" s="21" t="s">
        <v>770</v>
      </c>
      <c r="I22" s="208" t="s">
        <v>771</v>
      </c>
      <c r="J22" s="99" t="s">
        <v>365</v>
      </c>
      <c r="K22" s="80" t="s">
        <v>137</v>
      </c>
      <c r="L22" s="25" t="s">
        <v>491</v>
      </c>
      <c r="M22" s="25" t="s">
        <v>492</v>
      </c>
      <c r="N22" s="19">
        <v>4960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20" t="s">
        <v>785</v>
      </c>
      <c r="B23" s="20" t="s">
        <v>487</v>
      </c>
      <c r="C23" s="20" t="s">
        <v>66</v>
      </c>
      <c r="D23" s="20" t="s">
        <v>549</v>
      </c>
      <c r="E23" s="21" t="s">
        <v>786</v>
      </c>
      <c r="F23" s="21" t="s">
        <v>787</v>
      </c>
      <c r="G23" s="21" t="s">
        <v>788</v>
      </c>
      <c r="H23" s="21" t="s">
        <v>789</v>
      </c>
      <c r="I23" s="214" t="s">
        <v>790</v>
      </c>
      <c r="J23" s="252" t="s">
        <v>802</v>
      </c>
      <c r="K23" s="35" t="s">
        <v>21</v>
      </c>
      <c r="L23" s="25" t="s">
        <v>491</v>
      </c>
      <c r="M23" s="25" t="s">
        <v>492</v>
      </c>
      <c r="N23" s="19">
        <v>4965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20" t="s">
        <v>911</v>
      </c>
      <c r="B24" s="20" t="s">
        <v>487</v>
      </c>
      <c r="C24" s="20" t="s">
        <v>66</v>
      </c>
      <c r="D24" s="20" t="s">
        <v>562</v>
      </c>
      <c r="E24" s="21" t="s">
        <v>912</v>
      </c>
      <c r="F24" s="21" t="s">
        <v>368</v>
      </c>
      <c r="G24" s="21" t="s">
        <v>913</v>
      </c>
      <c r="H24" s="21" t="s">
        <v>914</v>
      </c>
      <c r="I24" s="202" t="s">
        <v>750</v>
      </c>
      <c r="J24" s="254" t="s">
        <v>915</v>
      </c>
      <c r="K24" s="35" t="s">
        <v>21</v>
      </c>
      <c r="L24" s="25" t="s">
        <v>491</v>
      </c>
      <c r="M24" s="25" t="s">
        <v>492</v>
      </c>
      <c r="N24" s="19">
        <v>4966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20" t="s">
        <v>922</v>
      </c>
      <c r="B25" s="20" t="s">
        <v>487</v>
      </c>
      <c r="C25" s="20" t="s">
        <v>78</v>
      </c>
      <c r="D25" s="20" t="s">
        <v>96</v>
      </c>
      <c r="E25" s="21" t="s">
        <v>923</v>
      </c>
      <c r="F25" s="21" t="s">
        <v>924</v>
      </c>
      <c r="G25" s="21" t="s">
        <v>925</v>
      </c>
      <c r="H25" s="21" t="s">
        <v>926</v>
      </c>
      <c r="I25" s="81" t="s">
        <v>308</v>
      </c>
      <c r="J25" s="83" t="s">
        <v>310</v>
      </c>
      <c r="K25" s="35" t="s">
        <v>21</v>
      </c>
      <c r="L25" s="25" t="s">
        <v>491</v>
      </c>
      <c r="M25" s="25" t="s">
        <v>492</v>
      </c>
      <c r="N25" s="19">
        <v>4980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 t="s">
        <v>927</v>
      </c>
      <c r="B26" s="20" t="s">
        <v>487</v>
      </c>
      <c r="C26" s="20" t="s">
        <v>78</v>
      </c>
      <c r="D26" s="20" t="s">
        <v>105</v>
      </c>
      <c r="E26" s="21" t="s">
        <v>928</v>
      </c>
      <c r="F26" s="21" t="s">
        <v>449</v>
      </c>
      <c r="G26" s="21" t="s">
        <v>929</v>
      </c>
      <c r="H26" s="21" t="s">
        <v>930</v>
      </c>
      <c r="I26" s="255" t="s">
        <v>931</v>
      </c>
      <c r="J26" s="256" t="s">
        <v>932</v>
      </c>
      <c r="K26" s="83" t="s">
        <v>310</v>
      </c>
      <c r="L26" s="25" t="s">
        <v>491</v>
      </c>
      <c r="M26" s="25" t="s">
        <v>492</v>
      </c>
      <c r="N26" s="19">
        <v>4981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933</v>
      </c>
      <c r="B27" s="20" t="s">
        <v>487</v>
      </c>
      <c r="C27" s="20" t="s">
        <v>78</v>
      </c>
      <c r="D27" s="20" t="s">
        <v>113</v>
      </c>
      <c r="E27" s="21" t="s">
        <v>186</v>
      </c>
      <c r="F27" s="21" t="s">
        <v>934</v>
      </c>
      <c r="G27" s="21" t="s">
        <v>935</v>
      </c>
      <c r="H27" s="21" t="s">
        <v>936</v>
      </c>
      <c r="I27" s="209" t="s">
        <v>782</v>
      </c>
      <c r="J27" s="257" t="s">
        <v>937</v>
      </c>
      <c r="K27" s="105" t="s">
        <v>385</v>
      </c>
      <c r="L27" s="25" t="s">
        <v>491</v>
      </c>
      <c r="M27" s="25" t="s">
        <v>492</v>
      </c>
      <c r="N27" s="19">
        <v>4983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20" t="s">
        <v>938</v>
      </c>
      <c r="B28" s="20" t="s">
        <v>487</v>
      </c>
      <c r="C28" s="20" t="s">
        <v>78</v>
      </c>
      <c r="D28" s="20" t="s">
        <v>122</v>
      </c>
      <c r="E28" s="21" t="s">
        <v>466</v>
      </c>
      <c r="F28" s="21" t="s">
        <v>939</v>
      </c>
      <c r="G28" s="21" t="s">
        <v>940</v>
      </c>
      <c r="H28" s="21" t="s">
        <v>941</v>
      </c>
      <c r="I28" s="207" t="s">
        <v>757</v>
      </c>
      <c r="J28" s="82" t="s">
        <v>309</v>
      </c>
      <c r="K28" s="35" t="s">
        <v>21</v>
      </c>
      <c r="L28" s="25" t="s">
        <v>491</v>
      </c>
      <c r="M28" s="25" t="s">
        <v>492</v>
      </c>
      <c r="N28" s="19">
        <v>4970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942</v>
      </c>
      <c r="B29" s="20" t="s">
        <v>487</v>
      </c>
      <c r="C29" s="20" t="s">
        <v>78</v>
      </c>
      <c r="D29" s="20" t="s">
        <v>131</v>
      </c>
      <c r="E29" s="21" t="s">
        <v>418</v>
      </c>
      <c r="F29" s="21" t="s">
        <v>943</v>
      </c>
      <c r="G29" s="21" t="s">
        <v>944</v>
      </c>
      <c r="H29" s="21" t="s">
        <v>945</v>
      </c>
      <c r="I29" s="148" t="s">
        <v>566</v>
      </c>
      <c r="J29" s="258" t="s">
        <v>946</v>
      </c>
      <c r="K29" s="83" t="s">
        <v>310</v>
      </c>
      <c r="L29" s="25" t="s">
        <v>491</v>
      </c>
      <c r="M29" s="25" t="s">
        <v>492</v>
      </c>
      <c r="N29" s="19">
        <v>4972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947</v>
      </c>
      <c r="B30" s="20" t="s">
        <v>487</v>
      </c>
      <c r="C30" s="20" t="s">
        <v>78</v>
      </c>
      <c r="D30" s="20" t="s">
        <v>540</v>
      </c>
      <c r="E30" s="21" t="s">
        <v>656</v>
      </c>
      <c r="F30" s="21" t="s">
        <v>948</v>
      </c>
      <c r="G30" s="21" t="s">
        <v>949</v>
      </c>
      <c r="H30" s="21" t="s">
        <v>950</v>
      </c>
      <c r="I30" s="259" t="s">
        <v>951</v>
      </c>
      <c r="J30" s="260" t="s">
        <v>952</v>
      </c>
      <c r="K30" s="261" t="s">
        <v>953</v>
      </c>
      <c r="L30" s="25" t="s">
        <v>491</v>
      </c>
      <c r="M30" s="25" t="s">
        <v>492</v>
      </c>
      <c r="N30" s="19">
        <v>4962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20" t="s">
        <v>954</v>
      </c>
      <c r="B31" s="20" t="s">
        <v>487</v>
      </c>
      <c r="C31" s="20" t="s">
        <v>78</v>
      </c>
      <c r="D31" s="20" t="s">
        <v>549</v>
      </c>
      <c r="E31" s="21" t="s">
        <v>331</v>
      </c>
      <c r="F31" s="21" t="s">
        <v>955</v>
      </c>
      <c r="G31" s="21" t="s">
        <v>956</v>
      </c>
      <c r="H31" s="21" t="s">
        <v>957</v>
      </c>
      <c r="I31" s="262" t="s">
        <v>958</v>
      </c>
      <c r="J31" s="80" t="s">
        <v>137</v>
      </c>
      <c r="K31" s="263" t="s">
        <v>959</v>
      </c>
      <c r="L31" s="25" t="s">
        <v>491</v>
      </c>
      <c r="M31" s="25" t="s">
        <v>492</v>
      </c>
      <c r="N31" s="19">
        <v>4957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20" t="s">
        <v>960</v>
      </c>
      <c r="B32" s="20" t="s">
        <v>487</v>
      </c>
      <c r="C32" s="20" t="s">
        <v>84</v>
      </c>
      <c r="D32" s="20" t="s">
        <v>96</v>
      </c>
      <c r="E32" s="21" t="s">
        <v>961</v>
      </c>
      <c r="F32" s="21" t="s">
        <v>962</v>
      </c>
      <c r="G32" s="21" t="s">
        <v>963</v>
      </c>
      <c r="H32" s="21" t="s">
        <v>964</v>
      </c>
      <c r="I32" s="264" t="s">
        <v>965</v>
      </c>
      <c r="J32" s="265" t="s">
        <v>966</v>
      </c>
      <c r="K32" s="139" t="s">
        <v>533</v>
      </c>
      <c r="L32" s="25" t="s">
        <v>491</v>
      </c>
      <c r="M32" s="25" t="s">
        <v>492</v>
      </c>
      <c r="N32" s="19">
        <v>33447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20" t="s">
        <v>967</v>
      </c>
      <c r="B33" s="20" t="s">
        <v>487</v>
      </c>
      <c r="C33" s="20" t="s">
        <v>84</v>
      </c>
      <c r="D33" s="20" t="s">
        <v>105</v>
      </c>
      <c r="E33" s="21" t="s">
        <v>968</v>
      </c>
      <c r="F33" s="21" t="s">
        <v>969</v>
      </c>
      <c r="G33" s="21" t="s">
        <v>970</v>
      </c>
      <c r="H33" s="21" t="s">
        <v>971</v>
      </c>
      <c r="I33" s="266" t="s">
        <v>972</v>
      </c>
      <c r="J33" s="267" t="s">
        <v>973</v>
      </c>
      <c r="K33" s="268" t="s">
        <v>974</v>
      </c>
      <c r="L33" s="25" t="s">
        <v>491</v>
      </c>
      <c r="M33" s="25" t="s">
        <v>492</v>
      </c>
      <c r="N33" s="19">
        <v>4978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20" t="s">
        <v>975</v>
      </c>
      <c r="B34" s="20" t="s">
        <v>487</v>
      </c>
      <c r="C34" s="20" t="s">
        <v>84</v>
      </c>
      <c r="D34" s="20" t="s">
        <v>113</v>
      </c>
      <c r="E34" s="21" t="s">
        <v>976</v>
      </c>
      <c r="F34" s="21" t="s">
        <v>977</v>
      </c>
      <c r="G34" s="21" t="s">
        <v>978</v>
      </c>
      <c r="H34" s="21" t="s">
        <v>979</v>
      </c>
      <c r="I34" s="269" t="s">
        <v>980</v>
      </c>
      <c r="J34" s="270" t="s">
        <v>981</v>
      </c>
      <c r="K34" s="80" t="s">
        <v>137</v>
      </c>
      <c r="L34" s="25" t="s">
        <v>491</v>
      </c>
      <c r="M34" s="25" t="s">
        <v>492</v>
      </c>
      <c r="N34" s="19">
        <v>4971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20" t="s">
        <v>982</v>
      </c>
      <c r="B35" s="20" t="s">
        <v>487</v>
      </c>
      <c r="C35" s="20" t="s">
        <v>84</v>
      </c>
      <c r="D35" s="20" t="s">
        <v>122</v>
      </c>
      <c r="E35" s="21" t="s">
        <v>983</v>
      </c>
      <c r="F35" s="21" t="s">
        <v>918</v>
      </c>
      <c r="G35" s="21" t="s">
        <v>984</v>
      </c>
      <c r="H35" s="21" t="s">
        <v>985</v>
      </c>
      <c r="I35" s="99" t="s">
        <v>365</v>
      </c>
      <c r="J35" s="261" t="s">
        <v>953</v>
      </c>
      <c r="K35" s="35" t="s">
        <v>21</v>
      </c>
      <c r="L35" s="25" t="s">
        <v>491</v>
      </c>
      <c r="M35" s="25" t="s">
        <v>492</v>
      </c>
      <c r="N35" s="19">
        <v>4961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20" t="s">
        <v>986</v>
      </c>
      <c r="B36" s="20" t="s">
        <v>487</v>
      </c>
      <c r="C36" s="20" t="s">
        <v>84</v>
      </c>
      <c r="D36" s="20" t="s">
        <v>131</v>
      </c>
      <c r="E36" s="21" t="s">
        <v>987</v>
      </c>
      <c r="F36" s="21" t="s">
        <v>988</v>
      </c>
      <c r="G36" s="21" t="s">
        <v>989</v>
      </c>
      <c r="H36" s="21" t="s">
        <v>990</v>
      </c>
      <c r="I36" s="139" t="s">
        <v>533</v>
      </c>
      <c r="J36" s="271" t="s">
        <v>991</v>
      </c>
      <c r="K36" s="261" t="s">
        <v>953</v>
      </c>
      <c r="L36" s="25" t="s">
        <v>491</v>
      </c>
      <c r="M36" s="25" t="s">
        <v>492</v>
      </c>
      <c r="N36" s="19">
        <v>4956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20" t="s">
        <v>992</v>
      </c>
      <c r="B37" s="20" t="s">
        <v>487</v>
      </c>
      <c r="C37" s="20" t="s">
        <v>84</v>
      </c>
      <c r="D37" s="20" t="s">
        <v>540</v>
      </c>
      <c r="E37" s="21" t="s">
        <v>993</v>
      </c>
      <c r="F37" s="21" t="s">
        <v>994</v>
      </c>
      <c r="G37" s="21" t="s">
        <v>995</v>
      </c>
      <c r="H37" s="21" t="s">
        <v>996</v>
      </c>
      <c r="I37" s="272" t="s">
        <v>997</v>
      </c>
      <c r="J37" s="83" t="s">
        <v>310</v>
      </c>
      <c r="K37" s="35" t="s">
        <v>21</v>
      </c>
      <c r="L37" s="25" t="s">
        <v>491</v>
      </c>
      <c r="M37" s="25" t="s">
        <v>492</v>
      </c>
      <c r="N37" s="19">
        <v>4959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62">
        <v>5022007</v>
      </c>
      <c r="B38" s="62">
        <v>5</v>
      </c>
      <c r="C38" s="20" t="s">
        <v>84</v>
      </c>
      <c r="D38" s="20" t="s">
        <v>549</v>
      </c>
      <c r="E38" s="21" t="s">
        <v>998</v>
      </c>
      <c r="F38" s="125" t="s">
        <v>999</v>
      </c>
      <c r="G38" s="125" t="s">
        <v>1000</v>
      </c>
      <c r="H38" s="21" t="s">
        <v>1001</v>
      </c>
      <c r="I38" s="273" t="s">
        <v>1002</v>
      </c>
      <c r="J38" s="274" t="s">
        <v>1003</v>
      </c>
      <c r="K38" s="275" t="s">
        <v>1004</v>
      </c>
      <c r="L38" s="25" t="s">
        <v>491</v>
      </c>
      <c r="M38" s="25" t="s">
        <v>492</v>
      </c>
      <c r="N38" s="19">
        <v>4975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62">
        <v>5022008</v>
      </c>
      <c r="B39" s="62">
        <v>5</v>
      </c>
      <c r="C39" s="20" t="s">
        <v>84</v>
      </c>
      <c r="D39" s="20" t="s">
        <v>562</v>
      </c>
      <c r="E39" s="125" t="s">
        <v>835</v>
      </c>
      <c r="F39" s="125" t="s">
        <v>1005</v>
      </c>
      <c r="G39" s="125" t="s">
        <v>1006</v>
      </c>
      <c r="H39" s="21" t="s">
        <v>1007</v>
      </c>
      <c r="I39" s="276" t="s">
        <v>1008</v>
      </c>
      <c r="J39" s="277" t="s">
        <v>1009</v>
      </c>
      <c r="K39" s="278" t="s">
        <v>1010</v>
      </c>
      <c r="L39" s="25" t="s">
        <v>491</v>
      </c>
      <c r="M39" s="25" t="s">
        <v>492</v>
      </c>
      <c r="N39" s="19">
        <v>4977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20" t="s">
        <v>7591</v>
      </c>
      <c r="B40" s="62">
        <v>5</v>
      </c>
      <c r="C40" s="20" t="s">
        <v>60</v>
      </c>
      <c r="D40" s="20" t="s">
        <v>1073</v>
      </c>
      <c r="E40" s="21" t="s">
        <v>7424</v>
      </c>
      <c r="F40" s="21" t="s">
        <v>7428</v>
      </c>
      <c r="G40" s="21" t="s">
        <v>7428</v>
      </c>
      <c r="H40" s="21" t="s">
        <v>7432</v>
      </c>
      <c r="I40" s="131" t="s">
        <v>495</v>
      </c>
      <c r="J40" s="132" t="s">
        <v>496</v>
      </c>
      <c r="K40" s="138" t="s">
        <v>21</v>
      </c>
      <c r="L40" s="25" t="s">
        <v>491</v>
      </c>
      <c r="M40" s="25" t="s">
        <v>492</v>
      </c>
      <c r="N40" s="19">
        <v>5193</v>
      </c>
    </row>
    <row r="41" spans="1:26" ht="15.75" customHeight="1">
      <c r="A41" s="20" t="s">
        <v>7592</v>
      </c>
      <c r="B41" s="62">
        <v>5</v>
      </c>
      <c r="C41" s="20" t="s">
        <v>66</v>
      </c>
      <c r="D41" s="20" t="s">
        <v>1073</v>
      </c>
      <c r="E41" s="21" t="s">
        <v>7425</v>
      </c>
      <c r="F41" s="21" t="s">
        <v>7429</v>
      </c>
      <c r="G41" s="21" t="s">
        <v>7429</v>
      </c>
      <c r="H41" s="21" t="s">
        <v>7433</v>
      </c>
      <c r="I41" s="131" t="s">
        <v>495</v>
      </c>
      <c r="J41" s="132" t="s">
        <v>496</v>
      </c>
      <c r="K41" s="138" t="s">
        <v>21</v>
      </c>
      <c r="L41" s="25" t="s">
        <v>491</v>
      </c>
      <c r="M41" s="25" t="s">
        <v>492</v>
      </c>
      <c r="N41" s="19">
        <v>29082</v>
      </c>
    </row>
    <row r="42" spans="1:26" ht="15.75" customHeight="1">
      <c r="A42" s="20" t="s">
        <v>7593</v>
      </c>
      <c r="B42" s="62">
        <v>5</v>
      </c>
      <c r="C42" s="20" t="s">
        <v>78</v>
      </c>
      <c r="D42" s="20" t="s">
        <v>562</v>
      </c>
      <c r="E42" s="21" t="s">
        <v>7426</v>
      </c>
      <c r="F42" s="21" t="s">
        <v>7430</v>
      </c>
      <c r="G42" s="21" t="s">
        <v>7430</v>
      </c>
      <c r="H42" s="21" t="s">
        <v>7434</v>
      </c>
      <c r="I42" s="133" t="s">
        <v>499</v>
      </c>
      <c r="J42" s="134" t="s">
        <v>500</v>
      </c>
      <c r="K42" s="132" t="s">
        <v>496</v>
      </c>
      <c r="L42" s="25" t="s">
        <v>491</v>
      </c>
      <c r="M42" s="25" t="s">
        <v>492</v>
      </c>
      <c r="N42" s="19">
        <v>5194</v>
      </c>
    </row>
    <row r="43" spans="1:26" ht="15.75" customHeight="1">
      <c r="A43" s="20" t="s">
        <v>7594</v>
      </c>
      <c r="B43" s="62">
        <v>5</v>
      </c>
      <c r="C43" s="20" t="s">
        <v>84</v>
      </c>
      <c r="D43" s="20" t="s">
        <v>1073</v>
      </c>
      <c r="E43" s="21" t="s">
        <v>7427</v>
      </c>
      <c r="F43" s="21" t="s">
        <v>7431</v>
      </c>
      <c r="G43" s="21" t="s">
        <v>7431</v>
      </c>
      <c r="H43" s="21" t="s">
        <v>7435</v>
      </c>
      <c r="I43" s="133" t="s">
        <v>499</v>
      </c>
      <c r="J43" s="134" t="s">
        <v>500</v>
      </c>
      <c r="K43" s="132" t="s">
        <v>496</v>
      </c>
      <c r="L43" s="25" t="s">
        <v>491</v>
      </c>
      <c r="M43" s="25" t="s">
        <v>492</v>
      </c>
      <c r="N43" s="19">
        <v>29083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8"/>
  <sheetViews>
    <sheetView zoomScale="120" zoomScaleNormal="120" workbookViewId="0">
      <pane ySplit="1" topLeftCell="A2" activePane="bottomLeft" state="frozen"/>
      <selection pane="bottomLeft" activeCell="D18" sqref="D18"/>
    </sheetView>
  </sheetViews>
  <sheetFormatPr baseColWidth="10" defaultColWidth="14.5" defaultRowHeight="15.75" customHeight="1"/>
  <cols>
    <col min="1" max="1" width="7.6640625" customWidth="1"/>
    <col min="2" max="2" width="6.5" customWidth="1"/>
    <col min="3" max="3" width="16.5" customWidth="1"/>
    <col min="4" max="4" width="5.33203125" customWidth="1"/>
    <col min="5" max="5" width="10.6640625" customWidth="1"/>
    <col min="6" max="6" width="16.1640625" customWidth="1"/>
    <col min="7" max="7" width="25.1640625" customWidth="1"/>
    <col min="8" max="8" width="57.33203125" customWidth="1"/>
    <col min="12" max="12" width="8.6640625" customWidth="1"/>
    <col min="13" max="13" width="10.83203125" customWidth="1"/>
  </cols>
  <sheetData>
    <row r="1" spans="1:26" ht="15.75" customHeight="1">
      <c r="A1" s="17" t="s">
        <v>0</v>
      </c>
      <c r="B1" s="17" t="s">
        <v>485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5" t="s">
        <v>11</v>
      </c>
      <c r="M1" s="5" t="s">
        <v>12</v>
      </c>
      <c r="N1" s="2632" t="s">
        <v>13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752</v>
      </c>
      <c r="B2" s="20" t="s">
        <v>753</v>
      </c>
      <c r="C2" s="20" t="s">
        <v>16</v>
      </c>
      <c r="D2" s="20" t="s">
        <v>16</v>
      </c>
      <c r="E2" s="21" t="s">
        <v>754</v>
      </c>
      <c r="F2" s="21" t="s">
        <v>754</v>
      </c>
      <c r="G2" s="21" t="s">
        <v>755</v>
      </c>
      <c r="H2" s="21" t="s">
        <v>755</v>
      </c>
      <c r="I2" s="204" t="s">
        <v>756</v>
      </c>
      <c r="J2" s="80" t="s">
        <v>137</v>
      </c>
      <c r="K2" s="35" t="s">
        <v>21</v>
      </c>
      <c r="L2" s="12" t="s">
        <v>22</v>
      </c>
      <c r="M2" s="206" t="s">
        <v>23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764</v>
      </c>
      <c r="B3" s="20" t="s">
        <v>753</v>
      </c>
      <c r="C3" s="20" t="s">
        <v>25</v>
      </c>
      <c r="D3" s="20" t="s">
        <v>16</v>
      </c>
      <c r="E3" s="21" t="s">
        <v>26</v>
      </c>
      <c r="F3" s="21" t="s">
        <v>27</v>
      </c>
      <c r="G3" s="21" t="s">
        <v>27</v>
      </c>
      <c r="H3" s="21" t="s">
        <v>766</v>
      </c>
      <c r="I3" s="204" t="s">
        <v>756</v>
      </c>
      <c r="J3" s="80" t="s">
        <v>137</v>
      </c>
      <c r="K3" s="35" t="s">
        <v>21</v>
      </c>
      <c r="L3" s="12" t="s">
        <v>22</v>
      </c>
      <c r="M3" s="206" t="s">
        <v>23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767</v>
      </c>
      <c r="B4" s="20" t="s">
        <v>753</v>
      </c>
      <c r="C4" s="20" t="s">
        <v>33</v>
      </c>
      <c r="D4" s="20" t="s">
        <v>16</v>
      </c>
      <c r="E4" s="21" t="s">
        <v>34</v>
      </c>
      <c r="F4" s="21" t="s">
        <v>35</v>
      </c>
      <c r="G4" s="21" t="s">
        <v>35</v>
      </c>
      <c r="H4" s="21" t="s">
        <v>768</v>
      </c>
      <c r="I4" s="204" t="s">
        <v>756</v>
      </c>
      <c r="J4" s="80" t="s">
        <v>137</v>
      </c>
      <c r="K4" s="35" t="s">
        <v>21</v>
      </c>
      <c r="L4" s="12" t="s">
        <v>22</v>
      </c>
      <c r="M4" s="206" t="s">
        <v>23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773</v>
      </c>
      <c r="B5" s="20" t="s">
        <v>753</v>
      </c>
      <c r="C5" s="20" t="s">
        <v>25</v>
      </c>
      <c r="D5" s="20" t="s">
        <v>96</v>
      </c>
      <c r="E5" s="21" t="s">
        <v>775</v>
      </c>
      <c r="F5" s="21" t="s">
        <v>777</v>
      </c>
      <c r="G5" s="21" t="s">
        <v>779</v>
      </c>
      <c r="H5" s="21" t="s">
        <v>781</v>
      </c>
      <c r="I5" s="209" t="s">
        <v>782</v>
      </c>
      <c r="J5" s="211" t="s">
        <v>783</v>
      </c>
      <c r="K5" s="83" t="s">
        <v>310</v>
      </c>
      <c r="L5" s="12" t="s">
        <v>22</v>
      </c>
      <c r="M5" s="206" t="s">
        <v>23</v>
      </c>
      <c r="N5" s="19">
        <v>157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20" t="s">
        <v>791</v>
      </c>
      <c r="B6" s="20" t="s">
        <v>753</v>
      </c>
      <c r="C6" s="20" t="s">
        <v>25</v>
      </c>
      <c r="D6" s="20" t="s">
        <v>105</v>
      </c>
      <c r="E6" s="21" t="s">
        <v>380</v>
      </c>
      <c r="F6" s="21" t="s">
        <v>792</v>
      </c>
      <c r="G6" s="21" t="s">
        <v>793</v>
      </c>
      <c r="H6" s="21" t="s">
        <v>794</v>
      </c>
      <c r="I6" s="213" t="s">
        <v>641</v>
      </c>
      <c r="J6" s="139" t="s">
        <v>533</v>
      </c>
      <c r="K6" s="215" t="s">
        <v>801</v>
      </c>
      <c r="L6" s="12" t="s">
        <v>22</v>
      </c>
      <c r="M6" s="206" t="s">
        <v>23</v>
      </c>
      <c r="N6" s="19">
        <v>8406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20" t="s">
        <v>803</v>
      </c>
      <c r="B7" s="20" t="s">
        <v>753</v>
      </c>
      <c r="C7" s="20" t="s">
        <v>25</v>
      </c>
      <c r="D7" s="20" t="s">
        <v>113</v>
      </c>
      <c r="E7" s="21" t="s">
        <v>804</v>
      </c>
      <c r="F7" s="21" t="s">
        <v>805</v>
      </c>
      <c r="G7" s="21" t="s">
        <v>806</v>
      </c>
      <c r="H7" s="21" t="s">
        <v>807</v>
      </c>
      <c r="I7" s="139" t="s">
        <v>533</v>
      </c>
      <c r="J7" s="167" t="s">
        <v>111</v>
      </c>
      <c r="K7" s="216" t="s">
        <v>808</v>
      </c>
      <c r="L7" s="12" t="s">
        <v>22</v>
      </c>
      <c r="M7" s="206" t="s">
        <v>23</v>
      </c>
      <c r="N7" s="19">
        <v>154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20" t="s">
        <v>809</v>
      </c>
      <c r="B8" s="20" t="s">
        <v>753</v>
      </c>
      <c r="C8" s="20" t="s">
        <v>25</v>
      </c>
      <c r="D8" s="20" t="s">
        <v>122</v>
      </c>
      <c r="E8" s="21" t="s">
        <v>810</v>
      </c>
      <c r="F8" s="21" t="s">
        <v>811</v>
      </c>
      <c r="G8" s="21" t="s">
        <v>812</v>
      </c>
      <c r="H8" s="21" t="s">
        <v>813</v>
      </c>
      <c r="I8" s="217" t="s">
        <v>814</v>
      </c>
      <c r="J8" s="218" t="s">
        <v>815</v>
      </c>
      <c r="K8" s="219" t="s">
        <v>816</v>
      </c>
      <c r="L8" s="12" t="s">
        <v>22</v>
      </c>
      <c r="M8" s="206" t="s">
        <v>23</v>
      </c>
      <c r="N8" s="19">
        <v>150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20" t="s">
        <v>817</v>
      </c>
      <c r="B9" s="20" t="s">
        <v>753</v>
      </c>
      <c r="C9" s="20" t="s">
        <v>25</v>
      </c>
      <c r="D9" s="20" t="s">
        <v>131</v>
      </c>
      <c r="E9" s="21" t="s">
        <v>331</v>
      </c>
      <c r="F9" s="21" t="s">
        <v>818</v>
      </c>
      <c r="G9" s="21" t="s">
        <v>819</v>
      </c>
      <c r="H9" s="21" t="s">
        <v>820</v>
      </c>
      <c r="I9" s="220" t="s">
        <v>821</v>
      </c>
      <c r="J9" s="213" t="s">
        <v>641</v>
      </c>
      <c r="K9" s="35" t="s">
        <v>21</v>
      </c>
      <c r="L9" s="12" t="s">
        <v>22</v>
      </c>
      <c r="M9" s="206" t="s">
        <v>23</v>
      </c>
      <c r="N9" s="19">
        <v>5691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20" t="s">
        <v>822</v>
      </c>
      <c r="B10" s="20" t="s">
        <v>753</v>
      </c>
      <c r="C10" s="20" t="s">
        <v>25</v>
      </c>
      <c r="D10" s="20" t="s">
        <v>540</v>
      </c>
      <c r="E10" s="21" t="s">
        <v>312</v>
      </c>
      <c r="F10" s="21" t="s">
        <v>823</v>
      </c>
      <c r="G10" s="21" t="s">
        <v>824</v>
      </c>
      <c r="H10" s="21" t="s">
        <v>825</v>
      </c>
      <c r="I10" s="139" t="s">
        <v>533</v>
      </c>
      <c r="J10" s="220" t="s">
        <v>821</v>
      </c>
      <c r="K10" s="83" t="s">
        <v>310</v>
      </c>
      <c r="L10" s="12" t="s">
        <v>22</v>
      </c>
      <c r="M10" s="206" t="s">
        <v>23</v>
      </c>
      <c r="N10" s="19">
        <v>158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826</v>
      </c>
      <c r="B11" s="20" t="s">
        <v>753</v>
      </c>
      <c r="C11" s="20" t="s">
        <v>33</v>
      </c>
      <c r="D11" s="20" t="s">
        <v>96</v>
      </c>
      <c r="E11" s="21" t="s">
        <v>827</v>
      </c>
      <c r="F11" s="21" t="s">
        <v>828</v>
      </c>
      <c r="G11" s="21" t="s">
        <v>829</v>
      </c>
      <c r="H11" s="21" t="s">
        <v>830</v>
      </c>
      <c r="I11" s="221" t="s">
        <v>831</v>
      </c>
      <c r="J11" s="222" t="s">
        <v>832</v>
      </c>
      <c r="K11" s="223" t="s">
        <v>833</v>
      </c>
      <c r="L11" s="12" t="s">
        <v>22</v>
      </c>
      <c r="M11" s="206" t="s">
        <v>23</v>
      </c>
      <c r="N11" s="19">
        <v>149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834</v>
      </c>
      <c r="B12" s="20" t="s">
        <v>753</v>
      </c>
      <c r="C12" s="20" t="s">
        <v>33</v>
      </c>
      <c r="D12" s="20" t="s">
        <v>105</v>
      </c>
      <c r="E12" s="21" t="s">
        <v>835</v>
      </c>
      <c r="F12" s="21" t="s">
        <v>836</v>
      </c>
      <c r="G12" s="21" t="s">
        <v>837</v>
      </c>
      <c r="H12" s="21" t="s">
        <v>838</v>
      </c>
      <c r="I12" s="224" t="s">
        <v>839</v>
      </c>
      <c r="J12" s="225" t="s">
        <v>840</v>
      </c>
      <c r="K12" s="226" t="s">
        <v>841</v>
      </c>
      <c r="L12" s="12" t="s">
        <v>22</v>
      </c>
      <c r="M12" s="206" t="s">
        <v>23</v>
      </c>
      <c r="N12" s="19">
        <v>151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842</v>
      </c>
      <c r="B13" s="20" t="s">
        <v>753</v>
      </c>
      <c r="C13" s="20" t="s">
        <v>33</v>
      </c>
      <c r="D13" s="20" t="s">
        <v>113</v>
      </c>
      <c r="E13" s="21" t="s">
        <v>209</v>
      </c>
      <c r="F13" s="21" t="s">
        <v>843</v>
      </c>
      <c r="G13" s="21" t="s">
        <v>844</v>
      </c>
      <c r="H13" s="21" t="s">
        <v>845</v>
      </c>
      <c r="I13" s="227" t="s">
        <v>846</v>
      </c>
      <c r="J13" s="99" t="s">
        <v>365</v>
      </c>
      <c r="K13" s="228" t="s">
        <v>847</v>
      </c>
      <c r="L13" s="12" t="s">
        <v>22</v>
      </c>
      <c r="M13" s="206" t="s">
        <v>23</v>
      </c>
      <c r="N13" s="19">
        <v>161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848</v>
      </c>
      <c r="B14" s="20" t="s">
        <v>753</v>
      </c>
      <c r="C14" s="20" t="s">
        <v>33</v>
      </c>
      <c r="D14" s="20" t="s">
        <v>122</v>
      </c>
      <c r="E14" s="21" t="s">
        <v>656</v>
      </c>
      <c r="F14" s="21" t="s">
        <v>849</v>
      </c>
      <c r="G14" s="21" t="s">
        <v>850</v>
      </c>
      <c r="H14" s="21" t="s">
        <v>851</v>
      </c>
      <c r="I14" s="229" t="s">
        <v>852</v>
      </c>
      <c r="J14" s="223" t="s">
        <v>833</v>
      </c>
      <c r="K14" s="167" t="s">
        <v>111</v>
      </c>
      <c r="L14" s="12" t="s">
        <v>22</v>
      </c>
      <c r="M14" s="206" t="s">
        <v>23</v>
      </c>
      <c r="N14" s="19">
        <v>155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853</v>
      </c>
      <c r="B15" s="20" t="s">
        <v>753</v>
      </c>
      <c r="C15" s="20" t="s">
        <v>33</v>
      </c>
      <c r="D15" s="20" t="s">
        <v>131</v>
      </c>
      <c r="E15" s="21" t="s">
        <v>186</v>
      </c>
      <c r="F15" s="21" t="s">
        <v>854</v>
      </c>
      <c r="G15" s="21" t="s">
        <v>855</v>
      </c>
      <c r="H15" s="21" t="s">
        <v>856</v>
      </c>
      <c r="I15" s="203" t="s">
        <v>749</v>
      </c>
      <c r="J15" s="207" t="s">
        <v>757</v>
      </c>
      <c r="K15" s="230" t="s">
        <v>857</v>
      </c>
      <c r="L15" s="12" t="s">
        <v>22</v>
      </c>
      <c r="M15" s="206" t="s">
        <v>23</v>
      </c>
      <c r="N15" s="19">
        <v>156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20" t="s">
        <v>858</v>
      </c>
      <c r="B16" s="20" t="s">
        <v>753</v>
      </c>
      <c r="C16" s="20" t="s">
        <v>33</v>
      </c>
      <c r="D16" s="20" t="s">
        <v>540</v>
      </c>
      <c r="E16" s="21" t="s">
        <v>859</v>
      </c>
      <c r="F16" s="21" t="s">
        <v>860</v>
      </c>
      <c r="G16" s="21" t="s">
        <v>861</v>
      </c>
      <c r="H16" s="21" t="s">
        <v>862</v>
      </c>
      <c r="I16" s="231" t="s">
        <v>863</v>
      </c>
      <c r="J16" s="232" t="s">
        <v>864</v>
      </c>
      <c r="K16" s="80" t="s">
        <v>137</v>
      </c>
      <c r="L16" s="12" t="s">
        <v>22</v>
      </c>
      <c r="M16" s="206" t="s">
        <v>23</v>
      </c>
      <c r="N16" s="19">
        <v>153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14" ht="15.75" customHeight="1">
      <c r="A17" s="20" t="s">
        <v>7595</v>
      </c>
      <c r="B17" s="20" t="s">
        <v>753</v>
      </c>
      <c r="C17" s="20" t="s">
        <v>25</v>
      </c>
      <c r="D17" s="20" t="s">
        <v>549</v>
      </c>
      <c r="E17" s="21" t="s">
        <v>7436</v>
      </c>
      <c r="F17" s="21" t="s">
        <v>1486</v>
      </c>
      <c r="G17" s="21" t="s">
        <v>7438</v>
      </c>
      <c r="H17" s="21" t="s">
        <v>7440</v>
      </c>
      <c r="I17" s="204" t="s">
        <v>756</v>
      </c>
      <c r="J17" s="80" t="s">
        <v>137</v>
      </c>
      <c r="K17" s="138" t="s">
        <v>21</v>
      </c>
      <c r="L17" s="96" t="s">
        <v>22</v>
      </c>
      <c r="M17" s="206" t="s">
        <v>23</v>
      </c>
      <c r="N17" s="19">
        <v>162</v>
      </c>
    </row>
    <row r="18" spans="1:14" ht="15.75" customHeight="1">
      <c r="A18" s="20" t="s">
        <v>7596</v>
      </c>
      <c r="B18" s="20" t="s">
        <v>753</v>
      </c>
      <c r="C18" s="20" t="s">
        <v>33</v>
      </c>
      <c r="D18" s="20" t="s">
        <v>549</v>
      </c>
      <c r="E18" s="21" t="s">
        <v>7437</v>
      </c>
      <c r="F18" s="21" t="s">
        <v>1492</v>
      </c>
      <c r="G18" s="21" t="s">
        <v>7439</v>
      </c>
      <c r="H18" s="21" t="s">
        <v>7441</v>
      </c>
      <c r="I18" s="204" t="s">
        <v>756</v>
      </c>
      <c r="J18" s="80" t="s">
        <v>137</v>
      </c>
      <c r="K18" s="138" t="s">
        <v>21</v>
      </c>
      <c r="L18" s="96" t="s">
        <v>22</v>
      </c>
      <c r="M18" s="206" t="s">
        <v>23</v>
      </c>
      <c r="N18" s="19">
        <v>163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85"/>
  <sheetViews>
    <sheetView workbookViewId="0">
      <pane ySplit="1" topLeftCell="A7" activePane="bottomLeft" state="frozen"/>
      <selection pane="bottomLeft" activeCell="F391" sqref="F391"/>
    </sheetView>
  </sheetViews>
  <sheetFormatPr baseColWidth="10" defaultColWidth="14.5" defaultRowHeight="15.75" customHeight="1"/>
  <cols>
    <col min="1" max="1" width="7.6640625" style="2638" customWidth="1"/>
    <col min="2" max="2" width="8" style="2638" customWidth="1"/>
    <col min="3" max="3" width="16.5" style="2638" customWidth="1"/>
    <col min="4" max="4" width="5.33203125" style="2638" customWidth="1"/>
    <col min="5" max="5" width="10.6640625" customWidth="1"/>
    <col min="6" max="6" width="38.33203125" customWidth="1"/>
    <col min="7" max="7" width="38.5" customWidth="1"/>
    <col min="8" max="8" width="102.5" customWidth="1"/>
    <col min="12" max="12" width="8.6640625" customWidth="1"/>
    <col min="13" max="13" width="10.83203125" customWidth="1"/>
  </cols>
  <sheetData>
    <row r="1" spans="1:26" ht="15.75" customHeight="1">
      <c r="A1" s="234" t="s">
        <v>0</v>
      </c>
      <c r="B1" s="279" t="s">
        <v>1</v>
      </c>
      <c r="C1" s="234" t="s">
        <v>2</v>
      </c>
      <c r="D1" s="234" t="s">
        <v>3</v>
      </c>
      <c r="E1" s="233" t="s">
        <v>4</v>
      </c>
      <c r="F1" s="233" t="s">
        <v>5</v>
      </c>
      <c r="G1" s="233" t="s">
        <v>6</v>
      </c>
      <c r="H1" s="23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35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</row>
    <row r="2" spans="1:26" ht="15.75" customHeight="1">
      <c r="A2" s="237" t="str">
        <f>_xlfn.CONCAT(B2:D2)</f>
        <v>7000000</v>
      </c>
      <c r="B2" s="237">
        <v>7</v>
      </c>
      <c r="C2" s="237" t="s">
        <v>16</v>
      </c>
      <c r="D2" s="237" t="s">
        <v>16</v>
      </c>
      <c r="E2" s="236" t="s">
        <v>865</v>
      </c>
      <c r="F2" s="236" t="s">
        <v>866</v>
      </c>
      <c r="G2" s="236" t="s">
        <v>867</v>
      </c>
      <c r="H2" s="238" t="s">
        <v>867</v>
      </c>
      <c r="I2" s="239" t="s">
        <v>868</v>
      </c>
      <c r="J2" s="240" t="s">
        <v>137</v>
      </c>
      <c r="K2" s="241" t="s">
        <v>21</v>
      </c>
      <c r="L2" s="11" t="s">
        <v>22</v>
      </c>
      <c r="M2" s="11" t="s">
        <v>23</v>
      </c>
      <c r="N2" s="235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</row>
    <row r="3" spans="1:26" ht="15.75" customHeight="1">
      <c r="A3" s="237" t="str">
        <f t="shared" ref="A3:A66" si="0">_xlfn.CONCAT(B3:D3)</f>
        <v>7100000</v>
      </c>
      <c r="B3" s="237">
        <v>7</v>
      </c>
      <c r="C3" s="237">
        <v>100</v>
      </c>
      <c r="D3" s="237" t="s">
        <v>16</v>
      </c>
      <c r="E3" s="236" t="s">
        <v>869</v>
      </c>
      <c r="F3" s="236" t="s">
        <v>870</v>
      </c>
      <c r="G3" s="236" t="s">
        <v>870</v>
      </c>
      <c r="H3" s="236" t="s">
        <v>871</v>
      </c>
      <c r="I3" s="239" t="s">
        <v>868</v>
      </c>
      <c r="J3" s="240" t="s">
        <v>137</v>
      </c>
      <c r="K3" s="241" t="s">
        <v>21</v>
      </c>
      <c r="L3" s="11" t="s">
        <v>22</v>
      </c>
      <c r="M3" s="11" t="s">
        <v>23</v>
      </c>
      <c r="N3" s="235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</row>
    <row r="4" spans="1:26" ht="15.75" customHeight="1">
      <c r="A4" s="237" t="str">
        <f t="shared" si="0"/>
        <v>7101000</v>
      </c>
      <c r="B4" s="237">
        <v>7</v>
      </c>
      <c r="C4" s="237">
        <v>101</v>
      </c>
      <c r="D4" s="237" t="s">
        <v>16</v>
      </c>
      <c r="E4" s="236" t="s">
        <v>872</v>
      </c>
      <c r="F4" s="236" t="s">
        <v>873</v>
      </c>
      <c r="G4" s="236" t="s">
        <v>874</v>
      </c>
      <c r="H4" s="236" t="s">
        <v>875</v>
      </c>
      <c r="I4" s="242" t="s">
        <v>876</v>
      </c>
      <c r="J4" s="243" t="s">
        <v>877</v>
      </c>
      <c r="K4" s="241" t="s">
        <v>21</v>
      </c>
      <c r="L4" s="11" t="s">
        <v>22</v>
      </c>
      <c r="M4" s="11" t="s">
        <v>23</v>
      </c>
      <c r="N4" s="235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spans="1:26" ht="15.75" customHeight="1">
      <c r="A5" s="237" t="str">
        <f t="shared" si="0"/>
        <v>7101001</v>
      </c>
      <c r="B5" s="237">
        <v>7</v>
      </c>
      <c r="C5" s="237">
        <v>101</v>
      </c>
      <c r="D5" s="237" t="s">
        <v>96</v>
      </c>
      <c r="E5" s="236" t="s">
        <v>878</v>
      </c>
      <c r="F5" s="236" t="s">
        <v>879</v>
      </c>
      <c r="G5" s="238" t="s">
        <v>880</v>
      </c>
      <c r="H5" s="236" t="s">
        <v>881</v>
      </c>
      <c r="I5" s="244" t="s">
        <v>882</v>
      </c>
      <c r="J5" s="245" t="s">
        <v>883</v>
      </c>
      <c r="K5" s="241" t="s">
        <v>21</v>
      </c>
      <c r="L5" s="11" t="s">
        <v>22</v>
      </c>
      <c r="M5" s="11" t="s">
        <v>23</v>
      </c>
      <c r="N5" s="235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</row>
    <row r="6" spans="1:26" ht="15.75" customHeight="1">
      <c r="A6" s="237" t="str">
        <f t="shared" si="0"/>
        <v>7101002</v>
      </c>
      <c r="B6" s="237">
        <v>7</v>
      </c>
      <c r="C6" s="237">
        <v>101</v>
      </c>
      <c r="D6" s="237" t="s">
        <v>105</v>
      </c>
      <c r="E6" s="236" t="s">
        <v>884</v>
      </c>
      <c r="F6" s="236" t="s">
        <v>885</v>
      </c>
      <c r="G6" s="236" t="s">
        <v>886</v>
      </c>
      <c r="H6" s="236" t="s">
        <v>887</v>
      </c>
      <c r="I6" s="246" t="s">
        <v>888</v>
      </c>
      <c r="J6" s="247" t="s">
        <v>592</v>
      </c>
      <c r="K6" s="240" t="s">
        <v>137</v>
      </c>
      <c r="L6" s="11" t="s">
        <v>22</v>
      </c>
      <c r="M6" s="11" t="s">
        <v>23</v>
      </c>
      <c r="N6" s="235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</row>
    <row r="7" spans="1:26" ht="15.75" customHeight="1">
      <c r="A7" s="237" t="str">
        <f t="shared" si="0"/>
        <v>7101003</v>
      </c>
      <c r="B7" s="237">
        <v>7</v>
      </c>
      <c r="C7" s="237">
        <v>101</v>
      </c>
      <c r="D7" s="237" t="s">
        <v>113</v>
      </c>
      <c r="E7" s="236" t="s">
        <v>889</v>
      </c>
      <c r="F7" s="236" t="s">
        <v>890</v>
      </c>
      <c r="G7" s="236" t="s">
        <v>891</v>
      </c>
      <c r="H7" s="236" t="s">
        <v>892</v>
      </c>
      <c r="I7" s="248" t="s">
        <v>893</v>
      </c>
      <c r="J7" s="249" t="s">
        <v>894</v>
      </c>
      <c r="K7" s="241" t="s">
        <v>21</v>
      </c>
      <c r="L7" s="11" t="s">
        <v>22</v>
      </c>
      <c r="M7" s="11" t="s">
        <v>23</v>
      </c>
      <c r="N7" s="235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</row>
    <row r="8" spans="1:26" ht="15.75" customHeight="1">
      <c r="A8" s="237" t="str">
        <f t="shared" si="0"/>
        <v>7101004</v>
      </c>
      <c r="B8" s="237">
        <v>7</v>
      </c>
      <c r="C8" s="237">
        <v>101</v>
      </c>
      <c r="D8" s="237" t="s">
        <v>122</v>
      </c>
      <c r="E8" s="236" t="s">
        <v>895</v>
      </c>
      <c r="F8" s="236" t="s">
        <v>896</v>
      </c>
      <c r="G8" s="236" t="s">
        <v>897</v>
      </c>
      <c r="H8" s="236" t="s">
        <v>898</v>
      </c>
      <c r="I8" s="251" t="s">
        <v>899</v>
      </c>
      <c r="J8" s="301" t="s">
        <v>907</v>
      </c>
      <c r="K8" s="241" t="s">
        <v>21</v>
      </c>
      <c r="L8" s="11" t="s">
        <v>22</v>
      </c>
      <c r="M8" s="11" t="s">
        <v>23</v>
      </c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</row>
    <row r="9" spans="1:26" ht="15.75" customHeight="1">
      <c r="A9" s="237" t="str">
        <f t="shared" si="0"/>
        <v>7101005</v>
      </c>
      <c r="B9" s="237">
        <v>7</v>
      </c>
      <c r="C9" s="237">
        <v>101</v>
      </c>
      <c r="D9" s="237" t="s">
        <v>131</v>
      </c>
      <c r="E9" s="236" t="s">
        <v>1099</v>
      </c>
      <c r="F9" s="236" t="s">
        <v>1100</v>
      </c>
      <c r="G9" s="236" t="s">
        <v>1101</v>
      </c>
      <c r="H9" s="236" t="s">
        <v>1102</v>
      </c>
      <c r="I9" s="304" t="s">
        <v>1103</v>
      </c>
      <c r="J9" s="355" t="s">
        <v>1111</v>
      </c>
      <c r="K9" s="361" t="s">
        <v>1411</v>
      </c>
      <c r="L9" s="11" t="s">
        <v>22</v>
      </c>
      <c r="M9" s="11" t="s">
        <v>23</v>
      </c>
      <c r="N9" s="235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</row>
    <row r="10" spans="1:26" ht="15.75" customHeight="1">
      <c r="A10" s="237" t="str">
        <f t="shared" si="0"/>
        <v>7101006</v>
      </c>
      <c r="B10" s="237">
        <v>7</v>
      </c>
      <c r="C10" s="237">
        <v>101</v>
      </c>
      <c r="D10" s="237" t="s">
        <v>540</v>
      </c>
      <c r="E10" s="236" t="s">
        <v>1442</v>
      </c>
      <c r="F10" s="236" t="s">
        <v>1443</v>
      </c>
      <c r="G10" s="236" t="s">
        <v>1444</v>
      </c>
      <c r="H10" s="236" t="s">
        <v>1445</v>
      </c>
      <c r="I10" s="363" t="s">
        <v>816</v>
      </c>
      <c r="J10" s="296" t="s">
        <v>533</v>
      </c>
      <c r="K10" s="241" t="s">
        <v>21</v>
      </c>
      <c r="L10" s="11" t="s">
        <v>22</v>
      </c>
      <c r="M10" s="11" t="s">
        <v>23</v>
      </c>
      <c r="N10" s="235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</row>
    <row r="11" spans="1:26" ht="15.75" customHeight="1">
      <c r="A11" s="237" t="str">
        <f t="shared" si="0"/>
        <v>7101007</v>
      </c>
      <c r="B11" s="237">
        <v>7</v>
      </c>
      <c r="C11" s="237">
        <v>101</v>
      </c>
      <c r="D11" s="237" t="s">
        <v>549</v>
      </c>
      <c r="E11" s="236" t="s">
        <v>1447</v>
      </c>
      <c r="F11" s="236" t="s">
        <v>1448</v>
      </c>
      <c r="G11" s="236" t="s">
        <v>1449</v>
      </c>
      <c r="H11" s="236" t="s">
        <v>1450</v>
      </c>
      <c r="I11" s="365" t="s">
        <v>1451</v>
      </c>
      <c r="J11" s="366" t="s">
        <v>310</v>
      </c>
      <c r="K11" s="368" t="s">
        <v>1452</v>
      </c>
      <c r="L11" s="11" t="s">
        <v>22</v>
      </c>
      <c r="M11" s="11" t="s">
        <v>23</v>
      </c>
      <c r="N11" s="235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</row>
    <row r="12" spans="1:26" ht="15.75" customHeight="1">
      <c r="A12" s="237" t="str">
        <f t="shared" si="0"/>
        <v>7101008</v>
      </c>
      <c r="B12" s="237">
        <v>7</v>
      </c>
      <c r="C12" s="237">
        <v>101</v>
      </c>
      <c r="D12" s="237" t="s">
        <v>562</v>
      </c>
      <c r="E12" s="236" t="s">
        <v>1454</v>
      </c>
      <c r="F12" s="236" t="s">
        <v>1455</v>
      </c>
      <c r="G12" s="236" t="s">
        <v>1456</v>
      </c>
      <c r="H12" s="236" t="s">
        <v>1457</v>
      </c>
      <c r="I12" s="369" t="s">
        <v>1458</v>
      </c>
      <c r="J12" s="370" t="s">
        <v>231</v>
      </c>
      <c r="K12" s="371" t="s">
        <v>1459</v>
      </c>
      <c r="L12" s="11" t="s">
        <v>22</v>
      </c>
      <c r="M12" s="11" t="s">
        <v>23</v>
      </c>
      <c r="N12" s="235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</row>
    <row r="13" spans="1:26" ht="15.75" customHeight="1">
      <c r="A13" s="237" t="str">
        <f t="shared" si="0"/>
        <v>7101009</v>
      </c>
      <c r="B13" s="237">
        <v>7</v>
      </c>
      <c r="C13" s="237">
        <v>101</v>
      </c>
      <c r="D13" s="237" t="s">
        <v>1073</v>
      </c>
      <c r="E13" s="236" t="s">
        <v>1460</v>
      </c>
      <c r="F13" s="236" t="s">
        <v>1461</v>
      </c>
      <c r="G13" s="236" t="s">
        <v>1462</v>
      </c>
      <c r="H13" s="236" t="s">
        <v>1463</v>
      </c>
      <c r="I13" s="372" t="s">
        <v>1464</v>
      </c>
      <c r="J13" s="374" t="s">
        <v>1465</v>
      </c>
      <c r="K13" s="375" t="s">
        <v>1469</v>
      </c>
      <c r="L13" s="11" t="s">
        <v>22</v>
      </c>
      <c r="M13" s="11" t="s">
        <v>23</v>
      </c>
      <c r="N13" s="235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</row>
    <row r="14" spans="1:26" ht="15.75" customHeight="1">
      <c r="A14" s="237" t="str">
        <f t="shared" si="0"/>
        <v>7102000</v>
      </c>
      <c r="B14" s="237">
        <v>7</v>
      </c>
      <c r="C14" s="237">
        <v>102</v>
      </c>
      <c r="D14" s="237" t="s">
        <v>16</v>
      </c>
      <c r="E14" s="236" t="s">
        <v>1023</v>
      </c>
      <c r="F14" s="236" t="s">
        <v>1024</v>
      </c>
      <c r="G14" s="236" t="s">
        <v>1025</v>
      </c>
      <c r="H14" s="236" t="s">
        <v>1472</v>
      </c>
      <c r="I14" s="284" t="s">
        <v>1027</v>
      </c>
      <c r="J14" s="285" t="s">
        <v>1028</v>
      </c>
      <c r="K14" s="241" t="s">
        <v>21</v>
      </c>
      <c r="L14" s="11" t="s">
        <v>22</v>
      </c>
      <c r="M14" s="11" t="s">
        <v>23</v>
      </c>
      <c r="N14" s="235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</row>
    <row r="15" spans="1:26" ht="15.75" customHeight="1">
      <c r="A15" s="237" t="str">
        <f t="shared" si="0"/>
        <v>7102001</v>
      </c>
      <c r="B15" s="237">
        <v>7</v>
      </c>
      <c r="C15" s="237">
        <v>102</v>
      </c>
      <c r="D15" s="237" t="s">
        <v>96</v>
      </c>
      <c r="E15" s="236" t="s">
        <v>430</v>
      </c>
      <c r="F15" s="236" t="s">
        <v>1051</v>
      </c>
      <c r="G15" s="236" t="s">
        <v>1052</v>
      </c>
      <c r="H15" s="236" t="s">
        <v>1501</v>
      </c>
      <c r="I15" s="386" t="s">
        <v>1054</v>
      </c>
      <c r="J15" s="315" t="s">
        <v>137</v>
      </c>
      <c r="K15" s="241" t="s">
        <v>21</v>
      </c>
      <c r="L15" s="11" t="s">
        <v>22</v>
      </c>
      <c r="M15" s="11" t="s">
        <v>23</v>
      </c>
      <c r="N15" s="235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</row>
    <row r="16" spans="1:26" ht="15.75" customHeight="1">
      <c r="A16" s="237" t="str">
        <f t="shared" si="0"/>
        <v>7102002</v>
      </c>
      <c r="B16" s="237">
        <v>7</v>
      </c>
      <c r="C16" s="237">
        <v>102</v>
      </c>
      <c r="D16" s="237" t="s">
        <v>105</v>
      </c>
      <c r="E16" s="236" t="s">
        <v>889</v>
      </c>
      <c r="F16" s="236" t="s">
        <v>1068</v>
      </c>
      <c r="G16" s="236" t="s">
        <v>1069</v>
      </c>
      <c r="H16" s="238" t="s">
        <v>1511</v>
      </c>
      <c r="I16" s="387" t="s">
        <v>533</v>
      </c>
      <c r="J16" s="388" t="s">
        <v>1071</v>
      </c>
      <c r="K16" s="389" t="s">
        <v>1072</v>
      </c>
      <c r="L16" s="11" t="s">
        <v>22</v>
      </c>
      <c r="M16" s="11" t="s">
        <v>23</v>
      </c>
      <c r="N16" s="235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</row>
    <row r="17" spans="1:26" ht="15.75" customHeight="1">
      <c r="A17" s="237" t="str">
        <f t="shared" si="0"/>
        <v>7102003</v>
      </c>
      <c r="B17" s="237">
        <v>7</v>
      </c>
      <c r="C17" s="237">
        <v>102</v>
      </c>
      <c r="D17" s="237" t="s">
        <v>113</v>
      </c>
      <c r="E17" s="236" t="s">
        <v>1513</v>
      </c>
      <c r="F17" s="236" t="s">
        <v>1514</v>
      </c>
      <c r="G17" s="236" t="s">
        <v>1515</v>
      </c>
      <c r="H17" s="238" t="s">
        <v>1516</v>
      </c>
      <c r="I17" s="340" t="s">
        <v>821</v>
      </c>
      <c r="J17" s="240" t="s">
        <v>137</v>
      </c>
      <c r="K17" s="241" t="s">
        <v>21</v>
      </c>
      <c r="L17" s="11" t="s">
        <v>22</v>
      </c>
      <c r="M17" s="11" t="s">
        <v>23</v>
      </c>
      <c r="N17" s="235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</row>
    <row r="18" spans="1:26" ht="15.75" customHeight="1">
      <c r="A18" s="237" t="str">
        <f t="shared" si="0"/>
        <v>7102004</v>
      </c>
      <c r="B18" s="237">
        <v>7</v>
      </c>
      <c r="C18" s="237">
        <v>102</v>
      </c>
      <c r="D18" s="237" t="s">
        <v>122</v>
      </c>
      <c r="E18" s="236" t="s">
        <v>1091</v>
      </c>
      <c r="F18" s="236" t="s">
        <v>1517</v>
      </c>
      <c r="G18" s="236" t="s">
        <v>1092</v>
      </c>
      <c r="H18" s="238" t="s">
        <v>1518</v>
      </c>
      <c r="I18" s="387" t="s">
        <v>533</v>
      </c>
      <c r="J18" s="390" t="s">
        <v>46</v>
      </c>
      <c r="K18" s="391" t="s">
        <v>1078</v>
      </c>
      <c r="L18" s="11" t="s">
        <v>22</v>
      </c>
      <c r="M18" s="11" t="s">
        <v>23</v>
      </c>
      <c r="N18" s="235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</row>
    <row r="19" spans="1:26" ht="15.75" customHeight="1">
      <c r="A19" s="237" t="str">
        <f t="shared" si="0"/>
        <v>7102005</v>
      </c>
      <c r="B19" s="237">
        <v>7</v>
      </c>
      <c r="C19" s="237">
        <v>102</v>
      </c>
      <c r="D19" s="237" t="s">
        <v>131</v>
      </c>
      <c r="E19" s="236" t="s">
        <v>1062</v>
      </c>
      <c r="F19" s="236" t="s">
        <v>1063</v>
      </c>
      <c r="G19" s="236" t="s">
        <v>1064</v>
      </c>
      <c r="H19" s="238" t="s">
        <v>1519</v>
      </c>
      <c r="I19" s="293" t="s">
        <v>1066</v>
      </c>
      <c r="J19" s="294" t="s">
        <v>102</v>
      </c>
      <c r="K19" s="295" t="s">
        <v>1067</v>
      </c>
      <c r="L19" s="11" t="s">
        <v>22</v>
      </c>
      <c r="M19" s="11" t="s">
        <v>23</v>
      </c>
      <c r="N19" s="235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</row>
    <row r="20" spans="1:26" ht="15.75" customHeight="1">
      <c r="A20" s="237" t="str">
        <f t="shared" si="0"/>
        <v>7102006</v>
      </c>
      <c r="B20" s="237">
        <v>7</v>
      </c>
      <c r="C20" s="237">
        <v>102</v>
      </c>
      <c r="D20" s="237" t="s">
        <v>540</v>
      </c>
      <c r="E20" s="236" t="s">
        <v>1029</v>
      </c>
      <c r="F20" s="236" t="s">
        <v>1030</v>
      </c>
      <c r="G20" s="236" t="s">
        <v>1031</v>
      </c>
      <c r="H20" s="238" t="s">
        <v>1520</v>
      </c>
      <c r="I20" s="393" t="s">
        <v>1033</v>
      </c>
      <c r="J20" s="315" t="s">
        <v>137</v>
      </c>
      <c r="K20" s="241" t="s">
        <v>21</v>
      </c>
      <c r="L20" s="11" t="s">
        <v>22</v>
      </c>
      <c r="M20" s="11" t="s">
        <v>23</v>
      </c>
      <c r="N20" s="235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</row>
    <row r="21" spans="1:26" ht="15.75" customHeight="1">
      <c r="A21" s="237" t="str">
        <f t="shared" si="0"/>
        <v>7102007</v>
      </c>
      <c r="B21" s="237">
        <v>7</v>
      </c>
      <c r="C21" s="237">
        <v>102</v>
      </c>
      <c r="D21" s="237" t="s">
        <v>549</v>
      </c>
      <c r="E21" s="236" t="s">
        <v>1039</v>
      </c>
      <c r="F21" s="236" t="s">
        <v>1040</v>
      </c>
      <c r="G21" s="236" t="s">
        <v>1041</v>
      </c>
      <c r="H21" s="238" t="s">
        <v>1527</v>
      </c>
      <c r="I21" s="395" t="s">
        <v>1043</v>
      </c>
      <c r="J21" s="315" t="s">
        <v>137</v>
      </c>
      <c r="K21" s="399" t="s">
        <v>21</v>
      </c>
      <c r="L21" s="11" t="s">
        <v>22</v>
      </c>
      <c r="M21" s="11" t="s">
        <v>23</v>
      </c>
      <c r="N21" s="235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</row>
    <row r="22" spans="1:26" ht="15.75" customHeight="1">
      <c r="A22" s="237" t="str">
        <f t="shared" si="0"/>
        <v>7102008</v>
      </c>
      <c r="B22" s="237">
        <v>7</v>
      </c>
      <c r="C22" s="237">
        <v>102</v>
      </c>
      <c r="D22" s="237" t="s">
        <v>562</v>
      </c>
      <c r="E22" s="236" t="s">
        <v>1055</v>
      </c>
      <c r="F22" s="236" t="s">
        <v>1056</v>
      </c>
      <c r="G22" s="236" t="s">
        <v>1057</v>
      </c>
      <c r="H22" s="238" t="s">
        <v>1538</v>
      </c>
      <c r="I22" s="400" t="s">
        <v>1059</v>
      </c>
      <c r="J22" s="540" t="s">
        <v>1060</v>
      </c>
      <c r="K22" s="581" t="s">
        <v>1061</v>
      </c>
      <c r="L22" s="11" t="s">
        <v>22</v>
      </c>
      <c r="M22" s="11" t="s">
        <v>23</v>
      </c>
      <c r="N22" s="235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</row>
    <row r="23" spans="1:26" ht="15.75" customHeight="1">
      <c r="A23" s="237" t="str">
        <f t="shared" si="0"/>
        <v>7102009</v>
      </c>
      <c r="B23" s="237">
        <v>7</v>
      </c>
      <c r="C23" s="237">
        <v>102</v>
      </c>
      <c r="D23" s="237" t="s">
        <v>1073</v>
      </c>
      <c r="E23" s="236" t="s">
        <v>1080</v>
      </c>
      <c r="F23" s="236" t="s">
        <v>1081</v>
      </c>
      <c r="G23" s="236" t="s">
        <v>1082</v>
      </c>
      <c r="H23" s="238" t="s">
        <v>2201</v>
      </c>
      <c r="I23" s="585" t="s">
        <v>1084</v>
      </c>
      <c r="J23" s="586" t="s">
        <v>1085</v>
      </c>
      <c r="K23" s="399" t="s">
        <v>21</v>
      </c>
      <c r="L23" s="11" t="s">
        <v>22</v>
      </c>
      <c r="M23" s="11" t="s">
        <v>23</v>
      </c>
      <c r="N23" s="235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</row>
    <row r="24" spans="1:26" ht="15.75" customHeight="1">
      <c r="A24" s="237" t="str">
        <f t="shared" si="0"/>
        <v>7102010</v>
      </c>
      <c r="B24" s="237">
        <v>7</v>
      </c>
      <c r="C24" s="237">
        <v>102</v>
      </c>
      <c r="D24" s="237" t="s">
        <v>25</v>
      </c>
      <c r="E24" s="236" t="s">
        <v>1086</v>
      </c>
      <c r="F24" s="236" t="s">
        <v>1087</v>
      </c>
      <c r="G24" s="236" t="s">
        <v>1088</v>
      </c>
      <c r="H24" s="238" t="s">
        <v>2210</v>
      </c>
      <c r="I24" s="587" t="s">
        <v>1090</v>
      </c>
      <c r="J24" s="588" t="s">
        <v>1038</v>
      </c>
      <c r="K24" s="299" t="s">
        <v>641</v>
      </c>
      <c r="L24" s="11" t="s">
        <v>22</v>
      </c>
      <c r="M24" s="11" t="s">
        <v>23</v>
      </c>
      <c r="N24" s="235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</row>
    <row r="25" spans="1:26" ht="15.75" customHeight="1">
      <c r="A25" s="237" t="str">
        <f t="shared" si="0"/>
        <v>7102011</v>
      </c>
      <c r="B25" s="237">
        <v>7</v>
      </c>
      <c r="C25" s="237">
        <v>102</v>
      </c>
      <c r="D25" s="237" t="s">
        <v>60</v>
      </c>
      <c r="E25" s="236" t="s">
        <v>1044</v>
      </c>
      <c r="F25" s="236" t="s">
        <v>1045</v>
      </c>
      <c r="G25" s="236" t="s">
        <v>1046</v>
      </c>
      <c r="H25" s="238" t="s">
        <v>2211</v>
      </c>
      <c r="I25" s="288" t="s">
        <v>1048</v>
      </c>
      <c r="J25" s="289" t="s">
        <v>1049</v>
      </c>
      <c r="K25" s="290" t="s">
        <v>1050</v>
      </c>
      <c r="L25" s="11" t="s">
        <v>22</v>
      </c>
      <c r="M25" s="11" t="s">
        <v>23</v>
      </c>
      <c r="N25" s="235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</row>
    <row r="26" spans="1:26" ht="15.75" customHeight="1">
      <c r="A26" s="237" t="str">
        <f t="shared" si="0"/>
        <v>7102012</v>
      </c>
      <c r="B26" s="237">
        <v>7</v>
      </c>
      <c r="C26" s="237">
        <v>102</v>
      </c>
      <c r="D26" s="237" t="s">
        <v>66</v>
      </c>
      <c r="E26" s="236" t="s">
        <v>1034</v>
      </c>
      <c r="F26" s="236" t="s">
        <v>1035</v>
      </c>
      <c r="G26" s="236" t="s">
        <v>1036</v>
      </c>
      <c r="H26" s="238" t="s">
        <v>2212</v>
      </c>
      <c r="I26" s="589" t="s">
        <v>2213</v>
      </c>
      <c r="J26" s="588" t="s">
        <v>1038</v>
      </c>
      <c r="K26" s="590" t="s">
        <v>601</v>
      </c>
      <c r="L26" s="11" t="s">
        <v>22</v>
      </c>
      <c r="M26" s="11" t="s">
        <v>23</v>
      </c>
      <c r="N26" s="235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</row>
    <row r="27" spans="1:26" ht="15.75" customHeight="1">
      <c r="A27" s="237" t="str">
        <f t="shared" si="0"/>
        <v>7103000</v>
      </c>
      <c r="B27" s="237">
        <v>7</v>
      </c>
      <c r="C27" s="237">
        <v>103</v>
      </c>
      <c r="D27" s="237" t="s">
        <v>16</v>
      </c>
      <c r="E27" s="236" t="s">
        <v>2214</v>
      </c>
      <c r="F27" s="236" t="s">
        <v>2215</v>
      </c>
      <c r="G27" s="236" t="s">
        <v>2215</v>
      </c>
      <c r="H27" s="236" t="s">
        <v>2216</v>
      </c>
      <c r="I27" s="591" t="s">
        <v>2217</v>
      </c>
      <c r="J27" s="240" t="s">
        <v>137</v>
      </c>
      <c r="K27" s="399" t="s">
        <v>21</v>
      </c>
      <c r="L27" s="11" t="s">
        <v>22</v>
      </c>
      <c r="M27" s="11" t="s">
        <v>23</v>
      </c>
      <c r="N27" s="235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</row>
    <row r="28" spans="1:26" ht="15.75" customHeight="1">
      <c r="A28" s="237" t="str">
        <f t="shared" si="0"/>
        <v>7103001</v>
      </c>
      <c r="B28" s="237">
        <v>7</v>
      </c>
      <c r="C28" s="237">
        <v>103</v>
      </c>
      <c r="D28" s="237" t="s">
        <v>96</v>
      </c>
      <c r="E28" s="236" t="s">
        <v>2218</v>
      </c>
      <c r="F28" s="236" t="s">
        <v>2219</v>
      </c>
      <c r="G28" s="236" t="s">
        <v>2220</v>
      </c>
      <c r="H28" s="236" t="s">
        <v>2221</v>
      </c>
      <c r="I28" s="592" t="s">
        <v>2222</v>
      </c>
      <c r="J28" s="634" t="s">
        <v>2223</v>
      </c>
      <c r="K28" s="399" t="s">
        <v>21</v>
      </c>
      <c r="L28" s="11" t="s">
        <v>22</v>
      </c>
      <c r="M28" s="11" t="s">
        <v>23</v>
      </c>
      <c r="N28" s="235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</row>
    <row r="29" spans="1:26" ht="15.75" customHeight="1">
      <c r="A29" s="237" t="str">
        <f t="shared" si="0"/>
        <v>7103002</v>
      </c>
      <c r="B29" s="237">
        <v>7</v>
      </c>
      <c r="C29" s="237">
        <v>103</v>
      </c>
      <c r="D29" s="237" t="s">
        <v>105</v>
      </c>
      <c r="E29" s="236" t="s">
        <v>2362</v>
      </c>
      <c r="F29" s="236" t="s">
        <v>2363</v>
      </c>
      <c r="G29" s="236" t="s">
        <v>2364</v>
      </c>
      <c r="H29" s="236" t="s">
        <v>2365</v>
      </c>
      <c r="I29" s="637" t="s">
        <v>2366</v>
      </c>
      <c r="J29" s="638" t="s">
        <v>2375</v>
      </c>
      <c r="K29" s="639" t="s">
        <v>2376</v>
      </c>
      <c r="L29" s="11" t="s">
        <v>22</v>
      </c>
      <c r="M29" s="11" t="s">
        <v>23</v>
      </c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</row>
    <row r="30" spans="1:26" ht="15.75" customHeight="1">
      <c r="A30" s="237" t="str">
        <f t="shared" si="0"/>
        <v>7103003</v>
      </c>
      <c r="B30" s="237">
        <v>7</v>
      </c>
      <c r="C30" s="237">
        <v>103</v>
      </c>
      <c r="D30" s="237" t="s">
        <v>113</v>
      </c>
      <c r="E30" s="236" t="s">
        <v>2377</v>
      </c>
      <c r="F30" s="236" t="s">
        <v>2378</v>
      </c>
      <c r="G30" s="236" t="s">
        <v>2379</v>
      </c>
      <c r="H30" s="236" t="s">
        <v>2380</v>
      </c>
      <c r="I30" s="640" t="s">
        <v>2381</v>
      </c>
      <c r="J30" s="240" t="s">
        <v>137</v>
      </c>
      <c r="K30" s="399" t="s">
        <v>21</v>
      </c>
      <c r="L30" s="11" t="s">
        <v>22</v>
      </c>
      <c r="M30" s="11" t="s">
        <v>23</v>
      </c>
      <c r="N30" s="235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</row>
    <row r="31" spans="1:26" ht="15.75" customHeight="1">
      <c r="A31" s="237" t="str">
        <f t="shared" si="0"/>
        <v>7103004</v>
      </c>
      <c r="B31" s="237">
        <v>7</v>
      </c>
      <c r="C31" s="237">
        <v>103</v>
      </c>
      <c r="D31" s="237" t="s">
        <v>122</v>
      </c>
      <c r="E31" s="236" t="s">
        <v>2382</v>
      </c>
      <c r="F31" s="236" t="s">
        <v>2383</v>
      </c>
      <c r="G31" s="236" t="s">
        <v>2384</v>
      </c>
      <c r="H31" s="236" t="s">
        <v>2385</v>
      </c>
      <c r="I31" s="641" t="s">
        <v>2386</v>
      </c>
      <c r="J31" s="642" t="s">
        <v>2387</v>
      </c>
      <c r="K31" s="240" t="s">
        <v>137</v>
      </c>
      <c r="L31" s="11" t="s">
        <v>22</v>
      </c>
      <c r="M31" s="11" t="s">
        <v>23</v>
      </c>
      <c r="N31" s="235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</row>
    <row r="32" spans="1:26" ht="15.75" customHeight="1">
      <c r="A32" s="237" t="str">
        <f t="shared" si="0"/>
        <v>7103005</v>
      </c>
      <c r="B32" s="237">
        <v>7</v>
      </c>
      <c r="C32" s="237">
        <v>103</v>
      </c>
      <c r="D32" s="237" t="s">
        <v>131</v>
      </c>
      <c r="E32" s="236" t="s">
        <v>2388</v>
      </c>
      <c r="F32" s="236" t="s">
        <v>2389</v>
      </c>
      <c r="G32" s="236" t="s">
        <v>2390</v>
      </c>
      <c r="H32" s="236" t="s">
        <v>2391</v>
      </c>
      <c r="I32" s="643" t="s">
        <v>2392</v>
      </c>
      <c r="J32" s="240" t="s">
        <v>137</v>
      </c>
      <c r="K32" s="399" t="s">
        <v>21</v>
      </c>
      <c r="L32" s="11" t="s">
        <v>22</v>
      </c>
      <c r="M32" s="11" t="s">
        <v>23</v>
      </c>
      <c r="N32" s="235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 spans="1:26" ht="15.75" customHeight="1">
      <c r="A33" s="237" t="str">
        <f t="shared" si="0"/>
        <v>7103006</v>
      </c>
      <c r="B33" s="237">
        <v>7</v>
      </c>
      <c r="C33" s="237">
        <v>103</v>
      </c>
      <c r="D33" s="237" t="s">
        <v>540</v>
      </c>
      <c r="E33" s="236" t="s">
        <v>418</v>
      </c>
      <c r="F33" s="236" t="s">
        <v>2393</v>
      </c>
      <c r="G33" s="236" t="s">
        <v>2394</v>
      </c>
      <c r="H33" s="236" t="s">
        <v>2395</v>
      </c>
      <c r="I33" s="363" t="s">
        <v>816</v>
      </c>
      <c r="J33" s="644" t="s">
        <v>2396</v>
      </c>
      <c r="K33" s="241" t="s">
        <v>21</v>
      </c>
      <c r="L33" s="11" t="s">
        <v>22</v>
      </c>
      <c r="M33" s="11" t="s">
        <v>23</v>
      </c>
      <c r="N33" s="235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 spans="1:26" ht="15.75" customHeight="1">
      <c r="A34" s="237" t="str">
        <f t="shared" si="0"/>
        <v>7103007</v>
      </c>
      <c r="B34" s="237">
        <v>7</v>
      </c>
      <c r="C34" s="237">
        <v>103</v>
      </c>
      <c r="D34" s="237" t="s">
        <v>549</v>
      </c>
      <c r="E34" s="236" t="s">
        <v>2397</v>
      </c>
      <c r="F34" s="236" t="s">
        <v>2398</v>
      </c>
      <c r="G34" s="236" t="s">
        <v>2399</v>
      </c>
      <c r="H34" s="236" t="s">
        <v>2400</v>
      </c>
      <c r="I34" s="552" t="s">
        <v>2065</v>
      </c>
      <c r="J34" s="341" t="s">
        <v>1327</v>
      </c>
      <c r="K34" s="399" t="s">
        <v>21</v>
      </c>
      <c r="L34" s="11" t="s">
        <v>22</v>
      </c>
      <c r="M34" s="11" t="s">
        <v>23</v>
      </c>
      <c r="N34" s="235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 spans="1:26" ht="15.75" customHeight="1">
      <c r="A35" s="237" t="str">
        <f t="shared" si="0"/>
        <v>7103008</v>
      </c>
      <c r="B35" s="237">
        <v>7</v>
      </c>
      <c r="C35" s="237">
        <v>103</v>
      </c>
      <c r="D35" s="237" t="s">
        <v>562</v>
      </c>
      <c r="E35" s="236" t="s">
        <v>2401</v>
      </c>
      <c r="F35" s="236" t="s">
        <v>2402</v>
      </c>
      <c r="G35" s="236" t="s">
        <v>2403</v>
      </c>
      <c r="H35" s="236" t="s">
        <v>2404</v>
      </c>
      <c r="I35" s="646" t="s">
        <v>2405</v>
      </c>
      <c r="J35" s="304" t="s">
        <v>1103</v>
      </c>
      <c r="K35" s="672" t="s">
        <v>2406</v>
      </c>
      <c r="L35" s="11" t="s">
        <v>22</v>
      </c>
      <c r="M35" s="11" t="s">
        <v>23</v>
      </c>
      <c r="N35" s="235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 spans="1:26" ht="15.75" customHeight="1">
      <c r="A36" s="237" t="str">
        <f t="shared" si="0"/>
        <v>7103009</v>
      </c>
      <c r="B36" s="237">
        <v>7</v>
      </c>
      <c r="C36" s="237">
        <v>103</v>
      </c>
      <c r="D36" s="237" t="s">
        <v>1073</v>
      </c>
      <c r="E36" s="236" t="s">
        <v>2583</v>
      </c>
      <c r="F36" s="236" t="s">
        <v>2584</v>
      </c>
      <c r="G36" s="236" t="s">
        <v>2585</v>
      </c>
      <c r="H36" s="236" t="s">
        <v>2586</v>
      </c>
      <c r="I36" s="674" t="s">
        <v>2587</v>
      </c>
      <c r="J36" s="675" t="s">
        <v>184</v>
      </c>
      <c r="K36" s="399" t="s">
        <v>21</v>
      </c>
      <c r="L36" s="11" t="s">
        <v>22</v>
      </c>
      <c r="M36" s="11" t="s">
        <v>23</v>
      </c>
      <c r="N36" s="235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 spans="1:26" ht="15.75" customHeight="1">
      <c r="A37" s="237" t="str">
        <f t="shared" si="0"/>
        <v>7103010</v>
      </c>
      <c r="B37" s="237">
        <v>7</v>
      </c>
      <c r="C37" s="237">
        <v>103</v>
      </c>
      <c r="D37" s="237" t="s">
        <v>25</v>
      </c>
      <c r="E37" s="236" t="s">
        <v>2589</v>
      </c>
      <c r="F37" s="236" t="s">
        <v>2590</v>
      </c>
      <c r="G37" s="236" t="s">
        <v>2591</v>
      </c>
      <c r="H37" s="236" t="s">
        <v>2592</v>
      </c>
      <c r="I37" s="550" t="s">
        <v>863</v>
      </c>
      <c r="J37" s="366" t="s">
        <v>310</v>
      </c>
      <c r="K37" s="399" t="s">
        <v>21</v>
      </c>
      <c r="L37" s="11" t="s">
        <v>22</v>
      </c>
      <c r="M37" s="11" t="s">
        <v>23</v>
      </c>
      <c r="N37" s="235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</row>
    <row r="38" spans="1:26" ht="15.75" customHeight="1">
      <c r="A38" s="237" t="str">
        <f t="shared" si="0"/>
        <v>7103011</v>
      </c>
      <c r="B38" s="237">
        <v>7</v>
      </c>
      <c r="C38" s="237">
        <v>103</v>
      </c>
      <c r="D38" s="237" t="s">
        <v>60</v>
      </c>
      <c r="E38" s="236" t="s">
        <v>2593</v>
      </c>
      <c r="F38" s="236" t="s">
        <v>2594</v>
      </c>
      <c r="G38" s="236" t="s">
        <v>2595</v>
      </c>
      <c r="H38" s="236" t="s">
        <v>2596</v>
      </c>
      <c r="I38" s="677" t="s">
        <v>2597</v>
      </c>
      <c r="J38" s="679" t="s">
        <v>573</v>
      </c>
      <c r="K38" s="399" t="s">
        <v>21</v>
      </c>
      <c r="L38" s="11" t="s">
        <v>22</v>
      </c>
      <c r="M38" s="11" t="s">
        <v>23</v>
      </c>
      <c r="N38" s="235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</row>
    <row r="39" spans="1:26" ht="15.75" customHeight="1">
      <c r="A39" s="237" t="str">
        <f t="shared" si="0"/>
        <v>7103012</v>
      </c>
      <c r="B39" s="237">
        <v>7</v>
      </c>
      <c r="C39" s="237">
        <v>103</v>
      </c>
      <c r="D39" s="237" t="s">
        <v>66</v>
      </c>
      <c r="E39" s="236" t="s">
        <v>2604</v>
      </c>
      <c r="F39" s="236" t="s">
        <v>2605</v>
      </c>
      <c r="G39" s="236" t="s">
        <v>2606</v>
      </c>
      <c r="H39" s="236" t="s">
        <v>2607</v>
      </c>
      <c r="I39" s="671" t="s">
        <v>2536</v>
      </c>
      <c r="J39" s="344" t="s">
        <v>1344</v>
      </c>
      <c r="K39" s="399" t="s">
        <v>21</v>
      </c>
      <c r="L39" s="11" t="s">
        <v>22</v>
      </c>
      <c r="M39" s="11" t="s">
        <v>23</v>
      </c>
      <c r="N39" s="235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</row>
    <row r="40" spans="1:26" ht="15.75" customHeight="1">
      <c r="A40" s="237" t="str">
        <f t="shared" si="0"/>
        <v>7103013</v>
      </c>
      <c r="B40" s="237">
        <v>7</v>
      </c>
      <c r="C40" s="237">
        <v>103</v>
      </c>
      <c r="D40" s="237" t="s">
        <v>72</v>
      </c>
      <c r="E40" s="236" t="s">
        <v>2608</v>
      </c>
      <c r="F40" s="236" t="s">
        <v>1496</v>
      </c>
      <c r="G40" s="236" t="s">
        <v>1497</v>
      </c>
      <c r="H40" s="236" t="s">
        <v>2609</v>
      </c>
      <c r="I40" s="680" t="s">
        <v>1499</v>
      </c>
      <c r="J40" s="558" t="s">
        <v>840</v>
      </c>
      <c r="K40" s="683" t="s">
        <v>1505</v>
      </c>
      <c r="L40" s="11" t="s">
        <v>22</v>
      </c>
      <c r="M40" s="11" t="s">
        <v>23</v>
      </c>
      <c r="N40" s="235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</row>
    <row r="41" spans="1:26" ht="15.75" customHeight="1">
      <c r="A41" s="237" t="str">
        <f t="shared" si="0"/>
        <v>7103014</v>
      </c>
      <c r="B41" s="237">
        <v>7</v>
      </c>
      <c r="C41" s="237">
        <v>103</v>
      </c>
      <c r="D41" s="237" t="s">
        <v>260</v>
      </c>
      <c r="E41" s="236" t="s">
        <v>2618</v>
      </c>
      <c r="F41" s="236" t="s">
        <v>2619</v>
      </c>
      <c r="G41" s="236" t="s">
        <v>2620</v>
      </c>
      <c r="H41" s="236" t="s">
        <v>2621</v>
      </c>
      <c r="I41" s="685" t="s">
        <v>2622</v>
      </c>
      <c r="J41" s="687" t="s">
        <v>2624</v>
      </c>
      <c r="K41" s="315" t="s">
        <v>137</v>
      </c>
      <c r="L41" s="11" t="s">
        <v>22</v>
      </c>
      <c r="M41" s="11" t="s">
        <v>23</v>
      </c>
      <c r="N41" s="235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 spans="1:26" ht="15.75" customHeight="1">
      <c r="A42" s="237" t="str">
        <f t="shared" si="0"/>
        <v>7104000</v>
      </c>
      <c r="B42" s="237">
        <v>7</v>
      </c>
      <c r="C42" s="237">
        <v>104</v>
      </c>
      <c r="D42" s="237" t="s">
        <v>16</v>
      </c>
      <c r="E42" s="236" t="s">
        <v>1095</v>
      </c>
      <c r="F42" s="236" t="s">
        <v>1095</v>
      </c>
      <c r="G42" s="236" t="s">
        <v>1096</v>
      </c>
      <c r="H42" s="236" t="s">
        <v>2626</v>
      </c>
      <c r="I42" s="689" t="s">
        <v>2627</v>
      </c>
      <c r="J42" s="302" t="s">
        <v>1098</v>
      </c>
      <c r="K42" s="315" t="s">
        <v>137</v>
      </c>
      <c r="L42" s="11" t="s">
        <v>22</v>
      </c>
      <c r="M42" s="11" t="s">
        <v>23</v>
      </c>
      <c r="N42" s="235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 spans="1:26" ht="15.75" customHeight="1">
      <c r="A43" s="237" t="str">
        <f t="shared" si="0"/>
        <v>7104001</v>
      </c>
      <c r="B43" s="237">
        <v>7</v>
      </c>
      <c r="C43" s="237">
        <v>104</v>
      </c>
      <c r="D43" s="237" t="s">
        <v>96</v>
      </c>
      <c r="E43" s="236" t="s">
        <v>1168</v>
      </c>
      <c r="F43" s="236" t="s">
        <v>1169</v>
      </c>
      <c r="G43" s="236" t="s">
        <v>1170</v>
      </c>
      <c r="H43" s="236" t="s">
        <v>2629</v>
      </c>
      <c r="I43" s="691" t="s">
        <v>1172</v>
      </c>
      <c r="J43" s="692" t="s">
        <v>1173</v>
      </c>
      <c r="K43" s="399" t="s">
        <v>21</v>
      </c>
      <c r="L43" s="11" t="s">
        <v>22</v>
      </c>
      <c r="M43" s="11" t="s">
        <v>23</v>
      </c>
      <c r="N43" s="235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 spans="1:26" ht="15.75" customHeight="1">
      <c r="A44" s="237" t="str">
        <f t="shared" si="0"/>
        <v>7104002</v>
      </c>
      <c r="B44" s="237">
        <v>7</v>
      </c>
      <c r="C44" s="237">
        <v>104</v>
      </c>
      <c r="D44" s="237" t="s">
        <v>105</v>
      </c>
      <c r="E44" s="236" t="s">
        <v>1174</v>
      </c>
      <c r="F44" s="236" t="s">
        <v>1175</v>
      </c>
      <c r="G44" s="236" t="s">
        <v>1176</v>
      </c>
      <c r="H44" s="236" t="s">
        <v>2631</v>
      </c>
      <c r="I44" s="313" t="s">
        <v>1178</v>
      </c>
      <c r="J44" s="314" t="s">
        <v>1179</v>
      </c>
      <c r="K44" s="315" t="s">
        <v>137</v>
      </c>
      <c r="L44" s="11" t="s">
        <v>22</v>
      </c>
      <c r="M44" s="11" t="s">
        <v>23</v>
      </c>
      <c r="N44" s="235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 spans="1:26" ht="15.75" customHeight="1">
      <c r="A45" s="237" t="str">
        <f t="shared" si="0"/>
        <v>7104003</v>
      </c>
      <c r="B45" s="237">
        <v>7</v>
      </c>
      <c r="C45" s="237">
        <v>104</v>
      </c>
      <c r="D45" s="237" t="s">
        <v>113</v>
      </c>
      <c r="E45" s="236" t="s">
        <v>139</v>
      </c>
      <c r="F45" s="236" t="s">
        <v>1105</v>
      </c>
      <c r="G45" s="236" t="s">
        <v>1106</v>
      </c>
      <c r="H45" s="238" t="s">
        <v>2632</v>
      </c>
      <c r="I45" s="693" t="s">
        <v>1108</v>
      </c>
      <c r="J45" s="695" t="s">
        <v>1110</v>
      </c>
      <c r="K45" s="399" t="s">
        <v>21</v>
      </c>
      <c r="L45" s="11" t="s">
        <v>22</v>
      </c>
      <c r="M45" s="11" t="s">
        <v>23</v>
      </c>
      <c r="N45" s="235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 spans="1:26" ht="15.75" customHeight="1">
      <c r="A46" s="237" t="str">
        <f t="shared" si="0"/>
        <v>7104004</v>
      </c>
      <c r="B46" s="237">
        <v>7</v>
      </c>
      <c r="C46" s="237">
        <v>104</v>
      </c>
      <c r="D46" s="237" t="s">
        <v>122</v>
      </c>
      <c r="E46" s="236" t="s">
        <v>1180</v>
      </c>
      <c r="F46" s="236" t="s">
        <v>1181</v>
      </c>
      <c r="G46" s="236" t="s">
        <v>1182</v>
      </c>
      <c r="H46" s="238" t="s">
        <v>2633</v>
      </c>
      <c r="I46" s="700" t="s">
        <v>1184</v>
      </c>
      <c r="J46" s="701" t="s">
        <v>1185</v>
      </c>
      <c r="K46" s="399" t="s">
        <v>21</v>
      </c>
      <c r="L46" s="11" t="s">
        <v>22</v>
      </c>
      <c r="M46" s="11" t="s">
        <v>23</v>
      </c>
      <c r="N46" s="235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 spans="1:26" ht="15.75" customHeight="1">
      <c r="A47" s="237" t="str">
        <f t="shared" si="0"/>
        <v>7104005</v>
      </c>
      <c r="B47" s="237">
        <v>7</v>
      </c>
      <c r="C47" s="237">
        <v>104</v>
      </c>
      <c r="D47" s="237" t="s">
        <v>131</v>
      </c>
      <c r="E47" s="236" t="s">
        <v>336</v>
      </c>
      <c r="F47" s="236" t="s">
        <v>1145</v>
      </c>
      <c r="G47" s="236" t="s">
        <v>1146</v>
      </c>
      <c r="H47" s="238" t="s">
        <v>2646</v>
      </c>
      <c r="I47" s="704" t="s">
        <v>1148</v>
      </c>
      <c r="J47" s="705" t="s">
        <v>1149</v>
      </c>
      <c r="K47" s="399" t="s">
        <v>21</v>
      </c>
      <c r="L47" s="11" t="s">
        <v>22</v>
      </c>
      <c r="M47" s="11" t="s">
        <v>23</v>
      </c>
      <c r="N47" s="235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 spans="1:26" ht="15.75" customHeight="1">
      <c r="A48" s="237" t="str">
        <f t="shared" si="0"/>
        <v>7104006</v>
      </c>
      <c r="B48" s="237">
        <v>7</v>
      </c>
      <c r="C48" s="237">
        <v>104</v>
      </c>
      <c r="D48" s="237" t="s">
        <v>540</v>
      </c>
      <c r="E48" s="236" t="s">
        <v>1112</v>
      </c>
      <c r="F48" s="236" t="s">
        <v>1113</v>
      </c>
      <c r="G48" s="236" t="s">
        <v>1114</v>
      </c>
      <c r="H48" s="238" t="s">
        <v>2651</v>
      </c>
      <c r="I48" s="706" t="s">
        <v>771</v>
      </c>
      <c r="J48" s="315" t="s">
        <v>137</v>
      </c>
      <c r="K48" s="399" t="s">
        <v>21</v>
      </c>
      <c r="L48" s="11" t="s">
        <v>22</v>
      </c>
      <c r="M48" s="11" t="s">
        <v>23</v>
      </c>
      <c r="N48" s="235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 spans="1:26" ht="15.75" customHeight="1">
      <c r="A49" s="237" t="str">
        <f t="shared" si="0"/>
        <v>7104007</v>
      </c>
      <c r="B49" s="237">
        <v>7</v>
      </c>
      <c r="C49" s="237">
        <v>104</v>
      </c>
      <c r="D49" s="237" t="s">
        <v>549</v>
      </c>
      <c r="E49" s="236" t="s">
        <v>2652</v>
      </c>
      <c r="F49" s="236" t="s">
        <v>1150</v>
      </c>
      <c r="G49" s="236" t="s">
        <v>1151</v>
      </c>
      <c r="H49" s="238" t="s">
        <v>2653</v>
      </c>
      <c r="I49" s="707" t="s">
        <v>1153</v>
      </c>
      <c r="J49" s="708" t="s">
        <v>1154</v>
      </c>
      <c r="K49" s="399" t="s">
        <v>21</v>
      </c>
      <c r="L49" s="11" t="s">
        <v>22</v>
      </c>
      <c r="M49" s="11" t="s">
        <v>23</v>
      </c>
      <c r="N49" s="235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 spans="1:26" ht="15.75" customHeight="1">
      <c r="A50" s="237" t="str">
        <f t="shared" si="0"/>
        <v>7104008</v>
      </c>
      <c r="B50" s="237">
        <v>7</v>
      </c>
      <c r="C50" s="237">
        <v>104</v>
      </c>
      <c r="D50" s="237" t="s">
        <v>562</v>
      </c>
      <c r="E50" s="236" t="s">
        <v>1132</v>
      </c>
      <c r="F50" s="236" t="s">
        <v>1133</v>
      </c>
      <c r="G50" s="236" t="s">
        <v>1134</v>
      </c>
      <c r="H50" s="238" t="s">
        <v>2654</v>
      </c>
      <c r="I50" s="709" t="s">
        <v>1136</v>
      </c>
      <c r="J50" s="710" t="s">
        <v>1137</v>
      </c>
      <c r="K50" s="315" t="s">
        <v>137</v>
      </c>
      <c r="L50" s="11" t="s">
        <v>22</v>
      </c>
      <c r="M50" s="11" t="s">
        <v>23</v>
      </c>
      <c r="N50" s="235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 spans="1:26" ht="15.75" customHeight="1">
      <c r="A51" s="237" t="str">
        <f t="shared" si="0"/>
        <v>7104009</v>
      </c>
      <c r="B51" s="237">
        <v>7</v>
      </c>
      <c r="C51" s="237">
        <v>104</v>
      </c>
      <c r="D51" s="237" t="s">
        <v>1073</v>
      </c>
      <c r="E51" s="236" t="s">
        <v>1126</v>
      </c>
      <c r="F51" s="236" t="s">
        <v>1127</v>
      </c>
      <c r="G51" s="236" t="s">
        <v>1128</v>
      </c>
      <c r="H51" s="238" t="s">
        <v>2655</v>
      </c>
      <c r="I51" s="711" t="s">
        <v>1130</v>
      </c>
      <c r="J51" s="712" t="s">
        <v>1131</v>
      </c>
      <c r="K51" s="315" t="s">
        <v>137</v>
      </c>
      <c r="L51" s="11" t="s">
        <v>22</v>
      </c>
      <c r="M51" s="11" t="s">
        <v>23</v>
      </c>
      <c r="N51" s="235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 spans="1:26" ht="15.75" customHeight="1">
      <c r="A52" s="237" t="str">
        <f t="shared" si="0"/>
        <v>7104010</v>
      </c>
      <c r="B52" s="237">
        <v>7</v>
      </c>
      <c r="C52" s="237">
        <v>104</v>
      </c>
      <c r="D52" s="237" t="s">
        <v>25</v>
      </c>
      <c r="E52" s="236" t="s">
        <v>2656</v>
      </c>
      <c r="F52" s="236" t="s">
        <v>1139</v>
      </c>
      <c r="G52" s="236" t="s">
        <v>1140</v>
      </c>
      <c r="H52" s="238" t="s">
        <v>2657</v>
      </c>
      <c r="I52" s="713" t="s">
        <v>1142</v>
      </c>
      <c r="J52" s="714" t="s">
        <v>1143</v>
      </c>
      <c r="K52" s="715" t="s">
        <v>1144</v>
      </c>
      <c r="L52" s="11" t="s">
        <v>22</v>
      </c>
      <c r="M52" s="11" t="s">
        <v>23</v>
      </c>
      <c r="N52" s="235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 spans="1:26" ht="15.75" customHeight="1">
      <c r="A53" s="237" t="str">
        <f t="shared" si="0"/>
        <v>7104011</v>
      </c>
      <c r="B53" s="237">
        <v>7</v>
      </c>
      <c r="C53" s="237">
        <v>104</v>
      </c>
      <c r="D53" s="237" t="s">
        <v>60</v>
      </c>
      <c r="E53" s="236" t="s">
        <v>1534</v>
      </c>
      <c r="F53" s="236" t="s">
        <v>2658</v>
      </c>
      <c r="G53" s="236" t="s">
        <v>1536</v>
      </c>
      <c r="H53" s="238" t="s">
        <v>2659</v>
      </c>
      <c r="I53" s="401" t="s">
        <v>1002</v>
      </c>
      <c r="J53" s="402" t="s">
        <v>1539</v>
      </c>
      <c r="K53" s="528" t="s">
        <v>111</v>
      </c>
      <c r="L53" s="11" t="s">
        <v>22</v>
      </c>
      <c r="M53" s="11" t="s">
        <v>23</v>
      </c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 spans="1:26" ht="15.75" customHeight="1">
      <c r="A54" s="237" t="str">
        <f t="shared" si="0"/>
        <v>7104012</v>
      </c>
      <c r="B54" s="237">
        <v>7</v>
      </c>
      <c r="C54" s="237">
        <v>104</v>
      </c>
      <c r="D54" s="237" t="s">
        <v>66</v>
      </c>
      <c r="E54" s="236" t="s">
        <v>1121</v>
      </c>
      <c r="F54" s="236" t="s">
        <v>1122</v>
      </c>
      <c r="G54" s="236" t="s">
        <v>2660</v>
      </c>
      <c r="H54" s="238" t="s">
        <v>2661</v>
      </c>
      <c r="I54" s="306" t="s">
        <v>1125</v>
      </c>
      <c r="J54" s="307" t="s">
        <v>340</v>
      </c>
      <c r="K54" s="399" t="s">
        <v>21</v>
      </c>
      <c r="L54" s="11" t="s">
        <v>22</v>
      </c>
      <c r="M54" s="11" t="s">
        <v>23</v>
      </c>
      <c r="N54" s="235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 spans="1:26" ht="15.75" customHeight="1">
      <c r="A55" s="237" t="str">
        <f t="shared" si="0"/>
        <v>7104013</v>
      </c>
      <c r="B55" s="237">
        <v>7</v>
      </c>
      <c r="C55" s="237">
        <v>104</v>
      </c>
      <c r="D55" s="237" t="s">
        <v>72</v>
      </c>
      <c r="E55" s="236" t="s">
        <v>1155</v>
      </c>
      <c r="F55" s="236" t="s">
        <v>1156</v>
      </c>
      <c r="G55" s="236" t="s">
        <v>1157</v>
      </c>
      <c r="H55" s="238" t="s">
        <v>2662</v>
      </c>
      <c r="I55" s="716" t="s">
        <v>1159</v>
      </c>
      <c r="J55" s="717" t="s">
        <v>1160</v>
      </c>
      <c r="K55" s="718" t="s">
        <v>1161</v>
      </c>
      <c r="L55" s="11" t="s">
        <v>22</v>
      </c>
      <c r="M55" s="11" t="s">
        <v>23</v>
      </c>
      <c r="N55" s="235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 spans="1:26" ht="15.75" customHeight="1">
      <c r="A56" s="237" t="str">
        <f t="shared" si="0"/>
        <v>7104014</v>
      </c>
      <c r="B56" s="237">
        <v>7</v>
      </c>
      <c r="C56" s="237">
        <v>104</v>
      </c>
      <c r="D56" s="237" t="s">
        <v>260</v>
      </c>
      <c r="E56" s="236" t="s">
        <v>2663</v>
      </c>
      <c r="F56" s="236" t="s">
        <v>1117</v>
      </c>
      <c r="G56" s="236" t="s">
        <v>1118</v>
      </c>
      <c r="H56" s="238" t="s">
        <v>2664</v>
      </c>
      <c r="I56" s="719" t="s">
        <v>1120</v>
      </c>
      <c r="J56" s="315" t="s">
        <v>137</v>
      </c>
      <c r="K56" s="399" t="s">
        <v>21</v>
      </c>
      <c r="L56" s="11" t="s">
        <v>22</v>
      </c>
      <c r="M56" s="11" t="s">
        <v>23</v>
      </c>
      <c r="N56" s="235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 spans="1:26" ht="15.75" customHeight="1">
      <c r="A57" s="237" t="str">
        <f t="shared" si="0"/>
        <v>7104015</v>
      </c>
      <c r="B57" s="237">
        <v>7</v>
      </c>
      <c r="C57" s="237">
        <v>104</v>
      </c>
      <c r="D57" s="237" t="s">
        <v>2665</v>
      </c>
      <c r="E57" s="236" t="s">
        <v>424</v>
      </c>
      <c r="F57" s="236" t="s">
        <v>1163</v>
      </c>
      <c r="G57" s="720" t="s">
        <v>1164</v>
      </c>
      <c r="H57" s="238" t="s">
        <v>2666</v>
      </c>
      <c r="I57" s="721" t="s">
        <v>1166</v>
      </c>
      <c r="J57" s="722" t="s">
        <v>1167</v>
      </c>
      <c r="K57" s="399" t="s">
        <v>21</v>
      </c>
      <c r="L57" s="11" t="s">
        <v>22</v>
      </c>
      <c r="M57" s="11" t="s">
        <v>23</v>
      </c>
      <c r="N57" s="235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 spans="1:26" ht="15.75" customHeight="1">
      <c r="A58" s="237" t="str">
        <f t="shared" si="0"/>
        <v>7105000</v>
      </c>
      <c r="B58" s="237">
        <v>7</v>
      </c>
      <c r="C58" s="237">
        <v>105</v>
      </c>
      <c r="D58" s="237" t="s">
        <v>16</v>
      </c>
      <c r="E58" s="236" t="s">
        <v>2667</v>
      </c>
      <c r="F58" s="236" t="s">
        <v>2667</v>
      </c>
      <c r="G58" s="236" t="s">
        <v>2668</v>
      </c>
      <c r="H58" s="236" t="s">
        <v>2669</v>
      </c>
      <c r="I58" s="725" t="s">
        <v>2670</v>
      </c>
      <c r="J58" s="726" t="s">
        <v>2673</v>
      </c>
      <c r="K58" s="399" t="s">
        <v>21</v>
      </c>
      <c r="L58" s="11" t="s">
        <v>22</v>
      </c>
      <c r="M58" s="11" t="s">
        <v>23</v>
      </c>
      <c r="N58" s="235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 spans="1:26" ht="15.75" customHeight="1">
      <c r="A59" s="237" t="str">
        <f t="shared" si="0"/>
        <v>7105001</v>
      </c>
      <c r="B59" s="237">
        <v>7</v>
      </c>
      <c r="C59" s="237">
        <v>105</v>
      </c>
      <c r="D59" s="237" t="s">
        <v>96</v>
      </c>
      <c r="E59" s="236" t="s">
        <v>2678</v>
      </c>
      <c r="F59" s="236" t="s">
        <v>2679</v>
      </c>
      <c r="G59" s="236" t="s">
        <v>2680</v>
      </c>
      <c r="H59" s="238" t="s">
        <v>2681</v>
      </c>
      <c r="I59" s="727" t="s">
        <v>2682</v>
      </c>
      <c r="J59" s="300" t="s">
        <v>46</v>
      </c>
      <c r="K59" s="347" t="s">
        <v>192</v>
      </c>
      <c r="L59" s="11" t="s">
        <v>22</v>
      </c>
      <c r="M59" s="11" t="s">
        <v>23</v>
      </c>
      <c r="N59" s="235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 spans="1:26" ht="15.75" customHeight="1">
      <c r="A60" s="237" t="str">
        <f t="shared" si="0"/>
        <v>7105002</v>
      </c>
      <c r="B60" s="237">
        <v>7</v>
      </c>
      <c r="C60" s="237">
        <v>105</v>
      </c>
      <c r="D60" s="237" t="s">
        <v>105</v>
      </c>
      <c r="E60" s="236" t="s">
        <v>2683</v>
      </c>
      <c r="F60" s="236" t="s">
        <v>2684</v>
      </c>
      <c r="G60" s="236" t="s">
        <v>2685</v>
      </c>
      <c r="H60" s="238" t="s">
        <v>2686</v>
      </c>
      <c r="I60" s="728" t="s">
        <v>2687</v>
      </c>
      <c r="J60" s="729" t="s">
        <v>2688</v>
      </c>
      <c r="K60" s="240" t="s">
        <v>137</v>
      </c>
      <c r="L60" s="11" t="s">
        <v>22</v>
      </c>
      <c r="M60" s="11" t="s">
        <v>23</v>
      </c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 spans="1:26" ht="15.75" customHeight="1">
      <c r="A61" s="237" t="str">
        <f t="shared" si="0"/>
        <v>7105003</v>
      </c>
      <c r="B61" s="237">
        <v>7</v>
      </c>
      <c r="C61" s="237">
        <v>105</v>
      </c>
      <c r="D61" s="237" t="s">
        <v>113</v>
      </c>
      <c r="E61" s="236" t="s">
        <v>631</v>
      </c>
      <c r="F61" s="236" t="s">
        <v>2689</v>
      </c>
      <c r="G61" s="236" t="s">
        <v>2690</v>
      </c>
      <c r="H61" s="238" t="s">
        <v>2691</v>
      </c>
      <c r="I61" s="730" t="s">
        <v>2692</v>
      </c>
      <c r="J61" s="731" t="s">
        <v>2693</v>
      </c>
      <c r="K61" s="732" t="s">
        <v>2694</v>
      </c>
      <c r="L61" s="11" t="s">
        <v>22</v>
      </c>
      <c r="M61" s="11" t="s">
        <v>23</v>
      </c>
      <c r="N61" s="235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 spans="1:26" ht="15.75" customHeight="1">
      <c r="A62" s="237" t="str">
        <f t="shared" si="0"/>
        <v>7105004</v>
      </c>
      <c r="B62" s="237">
        <v>7</v>
      </c>
      <c r="C62" s="237">
        <v>105</v>
      </c>
      <c r="D62" s="237" t="s">
        <v>122</v>
      </c>
      <c r="E62" s="236" t="s">
        <v>2695</v>
      </c>
      <c r="F62" s="236" t="s">
        <v>2696</v>
      </c>
      <c r="G62" s="236" t="s">
        <v>2697</v>
      </c>
      <c r="H62" s="238" t="s">
        <v>2698</v>
      </c>
      <c r="I62" s="733" t="s">
        <v>2699</v>
      </c>
      <c r="J62" s="734" t="s">
        <v>2700</v>
      </c>
      <c r="K62" s="735" t="s">
        <v>1412</v>
      </c>
      <c r="L62" s="11" t="s">
        <v>22</v>
      </c>
      <c r="M62" s="11" t="s">
        <v>23</v>
      </c>
      <c r="N62" s="235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 spans="1:26" ht="15.75" customHeight="1">
      <c r="A63" s="237" t="str">
        <f t="shared" si="0"/>
        <v>7105005</v>
      </c>
      <c r="B63" s="237">
        <v>7</v>
      </c>
      <c r="C63" s="237">
        <v>105</v>
      </c>
      <c r="D63" s="237" t="s">
        <v>131</v>
      </c>
      <c r="E63" s="236" t="s">
        <v>2701</v>
      </c>
      <c r="F63" s="236" t="s">
        <v>2702</v>
      </c>
      <c r="G63" s="236" t="s">
        <v>2703</v>
      </c>
      <c r="H63" s="238" t="s">
        <v>2704</v>
      </c>
      <c r="I63" s="736" t="s">
        <v>2705</v>
      </c>
      <c r="J63" s="737" t="s">
        <v>2706</v>
      </c>
      <c r="K63" s="738" t="s">
        <v>2707</v>
      </c>
      <c r="L63" s="11" t="s">
        <v>22</v>
      </c>
      <c r="M63" s="11" t="s">
        <v>23</v>
      </c>
      <c r="N63" s="235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 spans="1:26" ht="15.75" customHeight="1">
      <c r="A64" s="237" t="str">
        <f t="shared" si="0"/>
        <v>7105006</v>
      </c>
      <c r="B64" s="237">
        <v>7</v>
      </c>
      <c r="C64" s="237">
        <v>105</v>
      </c>
      <c r="D64" s="237" t="s">
        <v>540</v>
      </c>
      <c r="E64" s="236" t="s">
        <v>1479</v>
      </c>
      <c r="F64" s="236" t="s">
        <v>1480</v>
      </c>
      <c r="G64" s="236" t="s">
        <v>1481</v>
      </c>
      <c r="H64" s="238" t="s">
        <v>2708</v>
      </c>
      <c r="I64" s="739" t="s">
        <v>2709</v>
      </c>
      <c r="J64" s="740" t="s">
        <v>1483</v>
      </c>
      <c r="K64" s="741" t="s">
        <v>1489</v>
      </c>
      <c r="L64" s="11" t="s">
        <v>22</v>
      </c>
      <c r="M64" s="11" t="s">
        <v>23</v>
      </c>
      <c r="N64" s="235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 spans="1:26" ht="15.75" customHeight="1">
      <c r="A65" s="237" t="str">
        <f t="shared" si="0"/>
        <v>7105007</v>
      </c>
      <c r="B65" s="237">
        <v>7</v>
      </c>
      <c r="C65" s="237">
        <v>105</v>
      </c>
      <c r="D65" s="237" t="s">
        <v>549</v>
      </c>
      <c r="E65" s="236" t="s">
        <v>2710</v>
      </c>
      <c r="F65" s="236" t="s">
        <v>2711</v>
      </c>
      <c r="G65" s="236" t="s">
        <v>2712</v>
      </c>
      <c r="H65" s="238" t="s">
        <v>2713</v>
      </c>
      <c r="I65" s="742" t="s">
        <v>316</v>
      </c>
      <c r="J65" s="743" t="s">
        <v>2714</v>
      </c>
      <c r="K65" s="744" t="s">
        <v>2715</v>
      </c>
      <c r="L65" s="11" t="s">
        <v>22</v>
      </c>
      <c r="M65" s="11" t="s">
        <v>23</v>
      </c>
      <c r="N65" s="235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 spans="1:26" ht="15.75" customHeight="1">
      <c r="A66" s="237" t="str">
        <f t="shared" si="0"/>
        <v>7105008</v>
      </c>
      <c r="B66" s="237">
        <v>7</v>
      </c>
      <c r="C66" s="237">
        <v>105</v>
      </c>
      <c r="D66" s="237" t="s">
        <v>562</v>
      </c>
      <c r="E66" s="236" t="s">
        <v>2716</v>
      </c>
      <c r="F66" s="236" t="s">
        <v>2717</v>
      </c>
      <c r="G66" s="236" t="s">
        <v>2718</v>
      </c>
      <c r="H66" s="238" t="s">
        <v>2719</v>
      </c>
      <c r="I66" s="286" t="s">
        <v>1038</v>
      </c>
      <c r="J66" s="745" t="s">
        <v>2720</v>
      </c>
      <c r="K66" s="746" t="s">
        <v>2721</v>
      </c>
      <c r="L66" s="11" t="s">
        <v>22</v>
      </c>
      <c r="M66" s="11" t="s">
        <v>23</v>
      </c>
      <c r="N66" s="235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 spans="1:26" ht="15.75" customHeight="1">
      <c r="A67" s="237" t="str">
        <f t="shared" ref="A67:A130" si="1">_xlfn.CONCAT(B67:D67)</f>
        <v>7106000</v>
      </c>
      <c r="B67" s="237">
        <v>7</v>
      </c>
      <c r="C67" s="237">
        <v>106</v>
      </c>
      <c r="D67" s="237" t="s">
        <v>16</v>
      </c>
      <c r="E67" s="236" t="s">
        <v>2722</v>
      </c>
      <c r="F67" s="236" t="s">
        <v>1188</v>
      </c>
      <c r="G67" s="236" t="s">
        <v>1189</v>
      </c>
      <c r="H67" s="236" t="s">
        <v>2723</v>
      </c>
      <c r="I67" s="317" t="s">
        <v>1191</v>
      </c>
      <c r="J67" s="318" t="s">
        <v>1192</v>
      </c>
      <c r="K67" s="399" t="s">
        <v>21</v>
      </c>
      <c r="L67" s="11" t="s">
        <v>22</v>
      </c>
      <c r="M67" s="11" t="s">
        <v>23</v>
      </c>
      <c r="N67" s="235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 spans="1:26" ht="15.75" customHeight="1">
      <c r="A68" s="237" t="str">
        <f t="shared" si="1"/>
        <v>7106001</v>
      </c>
      <c r="B68" s="237">
        <v>7</v>
      </c>
      <c r="C68" s="237">
        <v>106</v>
      </c>
      <c r="D68" s="237" t="s">
        <v>96</v>
      </c>
      <c r="E68" s="236" t="s">
        <v>1245</v>
      </c>
      <c r="F68" s="236" t="s">
        <v>1246</v>
      </c>
      <c r="G68" s="236" t="s">
        <v>1247</v>
      </c>
      <c r="H68" s="238" t="s">
        <v>2724</v>
      </c>
      <c r="I68" s="747" t="s">
        <v>1249</v>
      </c>
      <c r="J68" s="748" t="s">
        <v>1250</v>
      </c>
      <c r="K68" s="749" t="s">
        <v>1251</v>
      </c>
      <c r="L68" s="11" t="s">
        <v>22</v>
      </c>
      <c r="M68" s="11" t="s">
        <v>23</v>
      </c>
      <c r="N68" s="235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 spans="1:26" ht="15.75" customHeight="1">
      <c r="A69" s="237" t="str">
        <f t="shared" si="1"/>
        <v>7106002</v>
      </c>
      <c r="B69" s="237">
        <v>7</v>
      </c>
      <c r="C69" s="237">
        <v>106</v>
      </c>
      <c r="D69" s="237" t="s">
        <v>105</v>
      </c>
      <c r="E69" s="236" t="s">
        <v>1234</v>
      </c>
      <c r="F69" s="236" t="s">
        <v>1235</v>
      </c>
      <c r="G69" s="236" t="s">
        <v>1236</v>
      </c>
      <c r="H69" s="238" t="s">
        <v>2725</v>
      </c>
      <c r="I69" s="750" t="s">
        <v>1238</v>
      </c>
      <c r="J69" s="315" t="s">
        <v>137</v>
      </c>
      <c r="K69" s="399" t="s">
        <v>21</v>
      </c>
      <c r="L69" s="11" t="s">
        <v>22</v>
      </c>
      <c r="M69" s="11" t="s">
        <v>23</v>
      </c>
      <c r="N69" s="235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 spans="1:26" ht="15.75" customHeight="1">
      <c r="A70" s="237" t="str">
        <f t="shared" si="1"/>
        <v>7106003</v>
      </c>
      <c r="B70" s="237">
        <v>7</v>
      </c>
      <c r="C70" s="237">
        <v>106</v>
      </c>
      <c r="D70" s="237" t="s">
        <v>113</v>
      </c>
      <c r="E70" s="236" t="s">
        <v>1218</v>
      </c>
      <c r="F70" s="236" t="s">
        <v>1219</v>
      </c>
      <c r="G70" s="236" t="s">
        <v>1220</v>
      </c>
      <c r="H70" s="238" t="s">
        <v>2726</v>
      </c>
      <c r="I70" s="751" t="s">
        <v>385</v>
      </c>
      <c r="J70" s="752" t="s">
        <v>1222</v>
      </c>
      <c r="K70" s="399" t="s">
        <v>21</v>
      </c>
      <c r="L70" s="11" t="s">
        <v>22</v>
      </c>
      <c r="M70" s="11" t="s">
        <v>23</v>
      </c>
      <c r="N70" s="235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 spans="1:26" ht="15.75" customHeight="1">
      <c r="A71" s="237" t="str">
        <f t="shared" si="1"/>
        <v>7106004</v>
      </c>
      <c r="B71" s="237">
        <v>7</v>
      </c>
      <c r="C71" s="237">
        <v>106</v>
      </c>
      <c r="D71" s="237" t="s">
        <v>122</v>
      </c>
      <c r="E71" s="236" t="s">
        <v>1223</v>
      </c>
      <c r="F71" s="236" t="s">
        <v>1224</v>
      </c>
      <c r="G71" s="236" t="s">
        <v>1225</v>
      </c>
      <c r="H71" s="238" t="s">
        <v>2727</v>
      </c>
      <c r="I71" s="324" t="s">
        <v>1227</v>
      </c>
      <c r="J71" s="325" t="s">
        <v>1228</v>
      </c>
      <c r="K71" s="326" t="s">
        <v>1229</v>
      </c>
      <c r="L71" s="11" t="s">
        <v>22</v>
      </c>
      <c r="M71" s="11" t="s">
        <v>23</v>
      </c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 spans="1:26" ht="15.75" customHeight="1">
      <c r="A72" s="237" t="str">
        <f t="shared" si="1"/>
        <v>7106005</v>
      </c>
      <c r="B72" s="237">
        <v>7</v>
      </c>
      <c r="C72" s="237">
        <v>106</v>
      </c>
      <c r="D72" s="237" t="s">
        <v>131</v>
      </c>
      <c r="E72" s="236" t="s">
        <v>1199</v>
      </c>
      <c r="F72" s="236" t="s">
        <v>1200</v>
      </c>
      <c r="G72" s="236" t="s">
        <v>1201</v>
      </c>
      <c r="H72" s="238" t="s">
        <v>2728</v>
      </c>
      <c r="I72" s="319" t="s">
        <v>1203</v>
      </c>
      <c r="J72" s="320" t="s">
        <v>1204</v>
      </c>
      <c r="K72" s="321" t="s">
        <v>1205</v>
      </c>
      <c r="L72" s="11" t="s">
        <v>22</v>
      </c>
      <c r="M72" s="11" t="s">
        <v>23</v>
      </c>
      <c r="N72" s="235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 spans="1:26" ht="15.75" customHeight="1">
      <c r="A73" s="237" t="str">
        <f t="shared" si="1"/>
        <v>7106006</v>
      </c>
      <c r="B73" s="237">
        <v>7</v>
      </c>
      <c r="C73" s="237">
        <v>106</v>
      </c>
      <c r="D73" s="237" t="s">
        <v>540</v>
      </c>
      <c r="E73" s="236" t="s">
        <v>1206</v>
      </c>
      <c r="F73" s="236" t="s">
        <v>1207</v>
      </c>
      <c r="G73" s="236" t="s">
        <v>1208</v>
      </c>
      <c r="H73" s="238" t="s">
        <v>2729</v>
      </c>
      <c r="I73" s="753" t="s">
        <v>1210</v>
      </c>
      <c r="J73" s="754" t="s">
        <v>1211</v>
      </c>
      <c r="K73" s="315" t="s">
        <v>137</v>
      </c>
      <c r="L73" s="11" t="s">
        <v>22</v>
      </c>
      <c r="M73" s="11" t="s">
        <v>23</v>
      </c>
      <c r="N73" s="235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 spans="1:26" ht="15.75" customHeight="1">
      <c r="A74" s="237" t="str">
        <f t="shared" si="1"/>
        <v>7106007</v>
      </c>
      <c r="B74" s="237">
        <v>7</v>
      </c>
      <c r="C74" s="237">
        <v>106</v>
      </c>
      <c r="D74" s="237" t="s">
        <v>549</v>
      </c>
      <c r="E74" s="236" t="s">
        <v>1193</v>
      </c>
      <c r="F74" s="236" t="s">
        <v>1194</v>
      </c>
      <c r="G74" s="236" t="s">
        <v>1195</v>
      </c>
      <c r="H74" s="238" t="s">
        <v>2730</v>
      </c>
      <c r="I74" s="755" t="s">
        <v>2731</v>
      </c>
      <c r="J74" s="756" t="s">
        <v>1197</v>
      </c>
      <c r="K74" s="757" t="s">
        <v>1198</v>
      </c>
      <c r="L74" s="11" t="s">
        <v>22</v>
      </c>
      <c r="M74" s="11" t="s">
        <v>23</v>
      </c>
      <c r="N74" s="235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 spans="1:26" ht="15.75" customHeight="1">
      <c r="A75" s="237" t="str">
        <f t="shared" si="1"/>
        <v>7106008</v>
      </c>
      <c r="B75" s="237">
        <v>7</v>
      </c>
      <c r="C75" s="237">
        <v>106</v>
      </c>
      <c r="D75" s="237" t="s">
        <v>562</v>
      </c>
      <c r="E75" s="236" t="s">
        <v>1239</v>
      </c>
      <c r="F75" s="236" t="s">
        <v>1240</v>
      </c>
      <c r="G75" s="236" t="s">
        <v>1241</v>
      </c>
      <c r="H75" s="238" t="s">
        <v>2732</v>
      </c>
      <c r="I75" s="758" t="s">
        <v>1243</v>
      </c>
      <c r="J75" s="759" t="s">
        <v>1244</v>
      </c>
      <c r="K75" s="399" t="s">
        <v>21</v>
      </c>
      <c r="L75" s="11" t="s">
        <v>22</v>
      </c>
      <c r="M75" s="11" t="s">
        <v>23</v>
      </c>
      <c r="N75" s="235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 spans="1:26" ht="15.75" customHeight="1">
      <c r="A76" s="237" t="str">
        <f t="shared" si="1"/>
        <v>7106009</v>
      </c>
      <c r="B76" s="237">
        <v>7</v>
      </c>
      <c r="C76" s="237">
        <v>106</v>
      </c>
      <c r="D76" s="237" t="s">
        <v>1073</v>
      </c>
      <c r="E76" s="236" t="s">
        <v>367</v>
      </c>
      <c r="F76" s="236" t="s">
        <v>1213</v>
      </c>
      <c r="G76" s="236" t="s">
        <v>1214</v>
      </c>
      <c r="H76" s="238" t="s">
        <v>2733</v>
      </c>
      <c r="I76" s="760" t="s">
        <v>1216</v>
      </c>
      <c r="J76" s="761" t="s">
        <v>1217</v>
      </c>
      <c r="K76" s="399" t="s">
        <v>21</v>
      </c>
      <c r="L76" s="11" t="s">
        <v>22</v>
      </c>
      <c r="M76" s="11" t="s">
        <v>23</v>
      </c>
      <c r="N76" s="235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 spans="1:26" ht="15.75" customHeight="1">
      <c r="A77" s="237" t="str">
        <f t="shared" si="1"/>
        <v>7106010</v>
      </c>
      <c r="B77" s="237">
        <v>7</v>
      </c>
      <c r="C77" s="237">
        <v>106</v>
      </c>
      <c r="D77" s="237" t="s">
        <v>25</v>
      </c>
      <c r="E77" s="236" t="s">
        <v>1230</v>
      </c>
      <c r="F77" s="236" t="s">
        <v>1231</v>
      </c>
      <c r="G77" s="236" t="s">
        <v>1232</v>
      </c>
      <c r="H77" s="238" t="s">
        <v>2734</v>
      </c>
      <c r="I77" s="387" t="s">
        <v>533</v>
      </c>
      <c r="J77" s="762" t="s">
        <v>991</v>
      </c>
      <c r="K77" s="399" t="s">
        <v>21</v>
      </c>
      <c r="L77" s="11" t="s">
        <v>22</v>
      </c>
      <c r="M77" s="11" t="s">
        <v>23</v>
      </c>
      <c r="N77" s="235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 spans="1:26" ht="15.75" customHeight="1">
      <c r="A78" s="237" t="str">
        <f t="shared" si="1"/>
        <v>7107000</v>
      </c>
      <c r="B78" s="237">
        <v>7</v>
      </c>
      <c r="C78" s="237">
        <v>107</v>
      </c>
      <c r="D78" s="237" t="s">
        <v>16</v>
      </c>
      <c r="E78" s="236" t="s">
        <v>2735</v>
      </c>
      <c r="F78" s="236" t="s">
        <v>2736</v>
      </c>
      <c r="G78" s="236" t="s">
        <v>2737</v>
      </c>
      <c r="H78" s="236" t="s">
        <v>2738</v>
      </c>
      <c r="I78" s="763" t="s">
        <v>2739</v>
      </c>
      <c r="J78" s="764" t="s">
        <v>2740</v>
      </c>
      <c r="K78" s="399" t="s">
        <v>21</v>
      </c>
      <c r="L78" s="11" t="s">
        <v>22</v>
      </c>
      <c r="M78" s="11" t="s">
        <v>23</v>
      </c>
      <c r="N78" s="235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 spans="1:26" ht="15.75" customHeight="1">
      <c r="A79" s="237" t="str">
        <f t="shared" si="1"/>
        <v>7107001</v>
      </c>
      <c r="B79" s="237">
        <v>7</v>
      </c>
      <c r="C79" s="237">
        <v>107</v>
      </c>
      <c r="D79" s="237" t="s">
        <v>96</v>
      </c>
      <c r="E79" s="236" t="s">
        <v>2741</v>
      </c>
      <c r="F79" s="236" t="s">
        <v>2742</v>
      </c>
      <c r="G79" s="236" t="s">
        <v>2743</v>
      </c>
      <c r="H79" s="236" t="s">
        <v>2744</v>
      </c>
      <c r="I79" s="765" t="s">
        <v>857</v>
      </c>
      <c r="J79" s="354" t="s">
        <v>111</v>
      </c>
      <c r="K79" s="766" t="s">
        <v>2745</v>
      </c>
      <c r="L79" s="11" t="s">
        <v>22</v>
      </c>
      <c r="M79" s="11" t="s">
        <v>23</v>
      </c>
      <c r="N79" s="235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 spans="1:26" ht="15.75" customHeight="1">
      <c r="A80" s="237" t="str">
        <f t="shared" si="1"/>
        <v>7107002</v>
      </c>
      <c r="B80" s="237">
        <v>7</v>
      </c>
      <c r="C80" s="237">
        <v>107</v>
      </c>
      <c r="D80" s="237" t="s">
        <v>105</v>
      </c>
      <c r="E80" s="236" t="s">
        <v>2746</v>
      </c>
      <c r="F80" s="236" t="s">
        <v>2747</v>
      </c>
      <c r="G80" s="236" t="s">
        <v>2748</v>
      </c>
      <c r="H80" s="236" t="s">
        <v>2749</v>
      </c>
      <c r="I80" s="767" t="s">
        <v>2750</v>
      </c>
      <c r="J80" s="298" t="s">
        <v>1079</v>
      </c>
      <c r="K80" s="241" t="s">
        <v>21</v>
      </c>
      <c r="L80" s="11" t="s">
        <v>22</v>
      </c>
      <c r="M80" s="11" t="s">
        <v>23</v>
      </c>
      <c r="N80" s="235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 spans="1:26" ht="15.75" customHeight="1">
      <c r="A81" s="237" t="str">
        <f t="shared" si="1"/>
        <v>7107003</v>
      </c>
      <c r="B81" s="237">
        <v>7</v>
      </c>
      <c r="C81" s="237">
        <v>107</v>
      </c>
      <c r="D81" s="237" t="s">
        <v>113</v>
      </c>
      <c r="E81" s="236" t="s">
        <v>2751</v>
      </c>
      <c r="F81" s="236" t="s">
        <v>2752</v>
      </c>
      <c r="G81" s="236" t="s">
        <v>2753</v>
      </c>
      <c r="H81" s="238" t="s">
        <v>2754</v>
      </c>
      <c r="I81" s="345" t="s">
        <v>365</v>
      </c>
      <c r="J81" s="768" t="s">
        <v>2755</v>
      </c>
      <c r="K81" s="241" t="s">
        <v>21</v>
      </c>
      <c r="L81" s="11" t="s">
        <v>22</v>
      </c>
      <c r="M81" s="11" t="s">
        <v>23</v>
      </c>
      <c r="N81" s="235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 spans="1:26" ht="15.75" customHeight="1">
      <c r="A82" s="237" t="str">
        <f t="shared" si="1"/>
        <v>7107004</v>
      </c>
      <c r="B82" s="237">
        <v>7</v>
      </c>
      <c r="C82" s="237">
        <v>107</v>
      </c>
      <c r="D82" s="237" t="s">
        <v>122</v>
      </c>
      <c r="E82" s="236" t="s">
        <v>2756</v>
      </c>
      <c r="F82" s="236" t="s">
        <v>2757</v>
      </c>
      <c r="G82" s="236" t="s">
        <v>2758</v>
      </c>
      <c r="H82" s="238" t="s">
        <v>2759</v>
      </c>
      <c r="I82" s="769" t="s">
        <v>2760</v>
      </c>
      <c r="J82" s="770" t="s">
        <v>2761</v>
      </c>
      <c r="K82" s="774" t="s">
        <v>2762</v>
      </c>
      <c r="L82" s="11" t="s">
        <v>22</v>
      </c>
      <c r="M82" s="11" t="s">
        <v>23</v>
      </c>
      <c r="N82" s="235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 spans="1:26" ht="15.75" customHeight="1">
      <c r="A83" s="237" t="str">
        <f t="shared" si="1"/>
        <v>7107005</v>
      </c>
      <c r="B83" s="237">
        <v>7</v>
      </c>
      <c r="C83" s="237">
        <v>107</v>
      </c>
      <c r="D83" s="237" t="s">
        <v>131</v>
      </c>
      <c r="E83" s="236" t="s">
        <v>2773</v>
      </c>
      <c r="F83" s="236" t="s">
        <v>2774</v>
      </c>
      <c r="G83" s="236" t="s">
        <v>2775</v>
      </c>
      <c r="H83" s="238" t="s">
        <v>2776</v>
      </c>
      <c r="I83" s="551" t="s">
        <v>808</v>
      </c>
      <c r="J83" s="240" t="s">
        <v>137</v>
      </c>
      <c r="K83" s="399" t="s">
        <v>21</v>
      </c>
      <c r="L83" s="11" t="s">
        <v>22</v>
      </c>
      <c r="M83" s="11" t="s">
        <v>23</v>
      </c>
      <c r="N83" s="235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 spans="1:26" ht="15.75" customHeight="1">
      <c r="A84" s="237" t="str">
        <f t="shared" si="1"/>
        <v>7107006</v>
      </c>
      <c r="B84" s="237">
        <v>7</v>
      </c>
      <c r="C84" s="237">
        <v>107</v>
      </c>
      <c r="D84" s="237" t="s">
        <v>540</v>
      </c>
      <c r="E84" s="236" t="s">
        <v>2778</v>
      </c>
      <c r="F84" s="236" t="s">
        <v>2779</v>
      </c>
      <c r="G84" s="236" t="s">
        <v>2780</v>
      </c>
      <c r="H84" s="238" t="s">
        <v>2781</v>
      </c>
      <c r="I84" s="777" t="s">
        <v>2782</v>
      </c>
      <c r="J84" s="316" t="s">
        <v>1185</v>
      </c>
      <c r="K84" s="779" t="s">
        <v>2784</v>
      </c>
      <c r="L84" s="11" t="s">
        <v>22</v>
      </c>
      <c r="M84" s="11" t="s">
        <v>23</v>
      </c>
      <c r="N84" s="235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 spans="1:26" ht="15.75" customHeight="1">
      <c r="A85" s="237" t="str">
        <f t="shared" si="1"/>
        <v>7107007</v>
      </c>
      <c r="B85" s="237">
        <v>7</v>
      </c>
      <c r="C85" s="237">
        <v>107</v>
      </c>
      <c r="D85" s="237" t="s">
        <v>549</v>
      </c>
      <c r="E85" s="236" t="s">
        <v>1351</v>
      </c>
      <c r="F85" s="236" t="s">
        <v>2790</v>
      </c>
      <c r="G85" s="236" t="s">
        <v>2791</v>
      </c>
      <c r="H85" s="238" t="s">
        <v>2792</v>
      </c>
      <c r="I85" s="671" t="s">
        <v>2536</v>
      </c>
      <c r="J85" s="344" t="s">
        <v>1344</v>
      </c>
      <c r="K85" s="399" t="s">
        <v>21</v>
      </c>
      <c r="L85" s="11" t="s">
        <v>22</v>
      </c>
      <c r="M85" s="11" t="s">
        <v>23</v>
      </c>
      <c r="N85" s="235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 spans="1:26" ht="13">
      <c r="A86" s="237" t="str">
        <f t="shared" si="1"/>
        <v>7107008</v>
      </c>
      <c r="B86" s="237">
        <v>7</v>
      </c>
      <c r="C86" s="237">
        <v>107</v>
      </c>
      <c r="D86" s="237" t="s">
        <v>562</v>
      </c>
      <c r="E86" s="236" t="s">
        <v>2793</v>
      </c>
      <c r="F86" s="236" t="s">
        <v>2794</v>
      </c>
      <c r="G86" s="236" t="s">
        <v>2796</v>
      </c>
      <c r="H86" s="236" t="s">
        <v>2797</v>
      </c>
      <c r="I86" s="782" t="s">
        <v>2798</v>
      </c>
      <c r="J86" s="366" t="s">
        <v>310</v>
      </c>
      <c r="K86" s="399" t="s">
        <v>21</v>
      </c>
      <c r="L86" s="11" t="s">
        <v>22</v>
      </c>
      <c r="M86" s="11" t="s">
        <v>23</v>
      </c>
      <c r="N86" s="235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 spans="1:26" ht="13">
      <c r="A87" s="237" t="str">
        <f t="shared" si="1"/>
        <v>7107009</v>
      </c>
      <c r="B87" s="237">
        <v>7</v>
      </c>
      <c r="C87" s="237">
        <v>107</v>
      </c>
      <c r="D87" s="237" t="s">
        <v>1073</v>
      </c>
      <c r="E87" s="236" t="s">
        <v>2382</v>
      </c>
      <c r="F87" s="236" t="s">
        <v>2800</v>
      </c>
      <c r="G87" s="236" t="s">
        <v>2801</v>
      </c>
      <c r="H87" s="236" t="s">
        <v>2802</v>
      </c>
      <c r="I87" s="550" t="s">
        <v>863</v>
      </c>
      <c r="J87" s="783" t="s">
        <v>2803</v>
      </c>
      <c r="K87" s="785" t="s">
        <v>2804</v>
      </c>
      <c r="L87" s="11" t="s">
        <v>22</v>
      </c>
      <c r="M87" s="11" t="s">
        <v>23</v>
      </c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 spans="1:26" ht="13">
      <c r="A88" s="237" t="str">
        <f t="shared" si="1"/>
        <v>7107010</v>
      </c>
      <c r="B88" s="237">
        <v>7</v>
      </c>
      <c r="C88" s="237">
        <v>107</v>
      </c>
      <c r="D88" s="237" t="s">
        <v>25</v>
      </c>
      <c r="E88" s="236" t="s">
        <v>2810</v>
      </c>
      <c r="F88" s="236" t="s">
        <v>2811</v>
      </c>
      <c r="G88" s="236" t="s">
        <v>2812</v>
      </c>
      <c r="H88" s="238" t="s">
        <v>2813</v>
      </c>
      <c r="I88" s="787" t="s">
        <v>2814</v>
      </c>
      <c r="J88" s="292" t="s">
        <v>1061</v>
      </c>
      <c r="K88" s="399" t="s">
        <v>21</v>
      </c>
      <c r="L88" s="11" t="s">
        <v>22</v>
      </c>
      <c r="M88" s="11" t="s">
        <v>23</v>
      </c>
      <c r="N88" s="235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 spans="1:26" ht="13">
      <c r="A89" s="237" t="str">
        <f t="shared" si="1"/>
        <v>7108000</v>
      </c>
      <c r="B89" s="237">
        <v>7</v>
      </c>
      <c r="C89" s="237">
        <v>108</v>
      </c>
      <c r="D89" s="237" t="s">
        <v>16</v>
      </c>
      <c r="E89" s="236" t="s">
        <v>2819</v>
      </c>
      <c r="F89" s="236" t="s">
        <v>2820</v>
      </c>
      <c r="G89" s="236" t="s">
        <v>2821</v>
      </c>
      <c r="H89" s="236" t="s">
        <v>2822</v>
      </c>
      <c r="I89" s="789" t="s">
        <v>2823</v>
      </c>
      <c r="J89" s="791" t="s">
        <v>2825</v>
      </c>
      <c r="K89" s="399" t="s">
        <v>21</v>
      </c>
      <c r="L89" s="11" t="s">
        <v>22</v>
      </c>
      <c r="M89" s="11" t="s">
        <v>23</v>
      </c>
      <c r="N89" s="235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 spans="1:26" ht="13">
      <c r="A90" s="237" t="str">
        <f t="shared" si="1"/>
        <v>7108001</v>
      </c>
      <c r="B90" s="237">
        <v>7</v>
      </c>
      <c r="C90" s="237">
        <v>108</v>
      </c>
      <c r="D90" s="237" t="s">
        <v>96</v>
      </c>
      <c r="E90" s="236" t="s">
        <v>2831</v>
      </c>
      <c r="F90" s="236" t="s">
        <v>2832</v>
      </c>
      <c r="G90" s="236" t="s">
        <v>2833</v>
      </c>
      <c r="H90" s="238" t="s">
        <v>2834</v>
      </c>
      <c r="I90" s="793" t="s">
        <v>2835</v>
      </c>
      <c r="J90" s="794" t="s">
        <v>2838</v>
      </c>
      <c r="K90" s="795" t="s">
        <v>2842</v>
      </c>
      <c r="L90" s="11" t="s">
        <v>22</v>
      </c>
      <c r="M90" s="11" t="s">
        <v>23</v>
      </c>
      <c r="N90" s="235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 spans="1:26" ht="13">
      <c r="A91" s="237" t="str">
        <f t="shared" si="1"/>
        <v>7108002</v>
      </c>
      <c r="B91" s="237">
        <v>7</v>
      </c>
      <c r="C91" s="237">
        <v>108</v>
      </c>
      <c r="D91" s="237" t="s">
        <v>105</v>
      </c>
      <c r="E91" s="236" t="s">
        <v>2843</v>
      </c>
      <c r="F91" s="236" t="s">
        <v>2844</v>
      </c>
      <c r="G91" s="236" t="s">
        <v>2845</v>
      </c>
      <c r="H91" s="238" t="s">
        <v>2846</v>
      </c>
      <c r="I91" s="797" t="s">
        <v>2847</v>
      </c>
      <c r="J91" s="799" t="s">
        <v>2849</v>
      </c>
      <c r="K91" s="800" t="s">
        <v>248</v>
      </c>
      <c r="L91" s="11" t="s">
        <v>22</v>
      </c>
      <c r="M91" s="11" t="s">
        <v>23</v>
      </c>
      <c r="N91" s="235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 spans="1:26" ht="13">
      <c r="A92" s="237" t="str">
        <f t="shared" si="1"/>
        <v>7108003</v>
      </c>
      <c r="B92" s="237">
        <v>7</v>
      </c>
      <c r="C92" s="237">
        <v>108</v>
      </c>
      <c r="D92" s="237" t="s">
        <v>113</v>
      </c>
      <c r="E92" s="236" t="s">
        <v>2851</v>
      </c>
      <c r="F92" s="236" t="s">
        <v>2852</v>
      </c>
      <c r="G92" s="236" t="s">
        <v>2853</v>
      </c>
      <c r="H92" s="238" t="s">
        <v>2854</v>
      </c>
      <c r="I92" s="801" t="s">
        <v>2855</v>
      </c>
      <c r="J92" s="802" t="s">
        <v>2856</v>
      </c>
      <c r="K92" s="240" t="s">
        <v>137</v>
      </c>
      <c r="L92" s="11" t="s">
        <v>22</v>
      </c>
      <c r="M92" s="11" t="s">
        <v>23</v>
      </c>
      <c r="N92" s="235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 spans="1:26" ht="13">
      <c r="A93" s="237" t="str">
        <f t="shared" si="1"/>
        <v>7108004</v>
      </c>
      <c r="B93" s="237">
        <v>7</v>
      </c>
      <c r="C93" s="237">
        <v>108</v>
      </c>
      <c r="D93" s="237" t="s">
        <v>122</v>
      </c>
      <c r="E93" s="236" t="s">
        <v>2857</v>
      </c>
      <c r="F93" s="236" t="s">
        <v>2858</v>
      </c>
      <c r="G93" s="236" t="s">
        <v>2859</v>
      </c>
      <c r="H93" s="238" t="s">
        <v>2860</v>
      </c>
      <c r="I93" s="803" t="s">
        <v>2861</v>
      </c>
      <c r="J93" s="804" t="s">
        <v>2862</v>
      </c>
      <c r="K93" s="399" t="s">
        <v>21</v>
      </c>
      <c r="L93" s="11" t="s">
        <v>22</v>
      </c>
      <c r="M93" s="11" t="s">
        <v>23</v>
      </c>
      <c r="N93" s="235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 spans="1:26" ht="13">
      <c r="A94" s="237" t="str">
        <f t="shared" si="1"/>
        <v>7108005</v>
      </c>
      <c r="B94" s="237">
        <v>7</v>
      </c>
      <c r="C94" s="237">
        <v>108</v>
      </c>
      <c r="D94" s="237" t="s">
        <v>131</v>
      </c>
      <c r="E94" s="236" t="s">
        <v>2863</v>
      </c>
      <c r="F94" s="236" t="s">
        <v>2864</v>
      </c>
      <c r="G94" s="236" t="s">
        <v>2865</v>
      </c>
      <c r="H94" s="238" t="s">
        <v>2866</v>
      </c>
      <c r="I94" s="805" t="s">
        <v>2867</v>
      </c>
      <c r="J94" s="806" t="s">
        <v>937</v>
      </c>
      <c r="K94" s="240" t="s">
        <v>137</v>
      </c>
      <c r="L94" s="11" t="s">
        <v>22</v>
      </c>
      <c r="M94" s="11" t="s">
        <v>23</v>
      </c>
      <c r="N94" s="235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 spans="1:26" ht="13">
      <c r="A95" s="237" t="str">
        <f t="shared" si="1"/>
        <v>7108006</v>
      </c>
      <c r="B95" s="237">
        <v>7</v>
      </c>
      <c r="C95" s="237">
        <v>108</v>
      </c>
      <c r="D95" s="237" t="s">
        <v>540</v>
      </c>
      <c r="E95" s="236" t="s">
        <v>2868</v>
      </c>
      <c r="F95" s="236" t="s">
        <v>2869</v>
      </c>
      <c r="G95" s="236" t="s">
        <v>2870</v>
      </c>
      <c r="H95" s="238" t="s">
        <v>2871</v>
      </c>
      <c r="I95" s="807" t="s">
        <v>815</v>
      </c>
      <c r="J95" s="808" t="s">
        <v>2872</v>
      </c>
      <c r="K95" s="240" t="s">
        <v>137</v>
      </c>
      <c r="L95" s="11" t="s">
        <v>22</v>
      </c>
      <c r="M95" s="11" t="s">
        <v>23</v>
      </c>
      <c r="N95" s="235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 spans="1:26" ht="13">
      <c r="A96" s="237" t="str">
        <f t="shared" si="1"/>
        <v>7108007</v>
      </c>
      <c r="B96" s="237">
        <v>7</v>
      </c>
      <c r="C96" s="237">
        <v>108</v>
      </c>
      <c r="D96" s="237" t="s">
        <v>549</v>
      </c>
      <c r="E96" s="236" t="s">
        <v>2873</v>
      </c>
      <c r="F96" s="236" t="s">
        <v>2874</v>
      </c>
      <c r="G96" s="236" t="s">
        <v>2875</v>
      </c>
      <c r="H96" s="238" t="s">
        <v>2876</v>
      </c>
      <c r="I96" s="347" t="s">
        <v>192</v>
      </c>
      <c r="J96" s="298" t="s">
        <v>1079</v>
      </c>
      <c r="K96" s="241" t="s">
        <v>21</v>
      </c>
      <c r="L96" s="11" t="s">
        <v>22</v>
      </c>
      <c r="M96" s="11" t="s">
        <v>23</v>
      </c>
      <c r="N96" s="235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 spans="1:26" ht="13">
      <c r="A97" s="237" t="str">
        <f t="shared" si="1"/>
        <v>7108008</v>
      </c>
      <c r="B97" s="237">
        <v>7</v>
      </c>
      <c r="C97" s="237">
        <v>108</v>
      </c>
      <c r="D97" s="237" t="s">
        <v>562</v>
      </c>
      <c r="E97" s="236" t="s">
        <v>2097</v>
      </c>
      <c r="F97" s="236" t="s">
        <v>2877</v>
      </c>
      <c r="G97" s="236" t="s">
        <v>2878</v>
      </c>
      <c r="H97" s="238" t="s">
        <v>2879</v>
      </c>
      <c r="I97" s="809" t="s">
        <v>2880</v>
      </c>
      <c r="J97" s="240" t="s">
        <v>137</v>
      </c>
      <c r="K97" s="241" t="s">
        <v>21</v>
      </c>
      <c r="L97" s="11" t="s">
        <v>22</v>
      </c>
      <c r="M97" s="11" t="s">
        <v>23</v>
      </c>
      <c r="N97" s="235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 spans="1:26" ht="13">
      <c r="A98" s="237" t="str">
        <f t="shared" si="1"/>
        <v>7108009</v>
      </c>
      <c r="B98" s="237">
        <v>7</v>
      </c>
      <c r="C98" s="237">
        <v>108</v>
      </c>
      <c r="D98" s="237" t="s">
        <v>1073</v>
      </c>
      <c r="E98" s="236" t="s">
        <v>2881</v>
      </c>
      <c r="F98" s="236" t="s">
        <v>2882</v>
      </c>
      <c r="G98" s="236" t="s">
        <v>2883</v>
      </c>
      <c r="H98" s="238" t="s">
        <v>2884</v>
      </c>
      <c r="I98" s="810" t="s">
        <v>2885</v>
      </c>
      <c r="J98" s="811" t="s">
        <v>2886</v>
      </c>
      <c r="K98" s="241" t="s">
        <v>21</v>
      </c>
      <c r="L98" s="11" t="s">
        <v>22</v>
      </c>
      <c r="M98" s="11" t="s">
        <v>23</v>
      </c>
      <c r="N98" s="235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 spans="1:26" ht="13">
      <c r="A99" s="237" t="str">
        <f t="shared" si="1"/>
        <v>7108010</v>
      </c>
      <c r="B99" s="237">
        <v>7</v>
      </c>
      <c r="C99" s="237">
        <v>108</v>
      </c>
      <c r="D99" s="237" t="s">
        <v>25</v>
      </c>
      <c r="E99" s="236" t="s">
        <v>2188</v>
      </c>
      <c r="F99" s="236" t="s">
        <v>2887</v>
      </c>
      <c r="G99" s="236" t="s">
        <v>2888</v>
      </c>
      <c r="H99" s="238" t="s">
        <v>2889</v>
      </c>
      <c r="I99" s="812" t="s">
        <v>2890</v>
      </c>
      <c r="J99" s="813" t="s">
        <v>2891</v>
      </c>
      <c r="K99" s="814" t="s">
        <v>2892</v>
      </c>
      <c r="L99" s="11" t="s">
        <v>22</v>
      </c>
      <c r="M99" s="11" t="s">
        <v>23</v>
      </c>
      <c r="N99" s="235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 spans="1:26" ht="13">
      <c r="A100" s="237" t="str">
        <f t="shared" si="1"/>
        <v>7109000</v>
      </c>
      <c r="B100" s="237">
        <v>7</v>
      </c>
      <c r="C100" s="237">
        <v>109</v>
      </c>
      <c r="D100" s="237" t="s">
        <v>16</v>
      </c>
      <c r="E100" s="236" t="s">
        <v>2893</v>
      </c>
      <c r="F100" s="236" t="s">
        <v>2894</v>
      </c>
      <c r="G100" s="236" t="s">
        <v>2895</v>
      </c>
      <c r="H100" s="236" t="s">
        <v>2896</v>
      </c>
      <c r="I100" s="815" t="s">
        <v>2897</v>
      </c>
      <c r="J100" s="816" t="s">
        <v>2898</v>
      </c>
      <c r="K100" s="241" t="s">
        <v>21</v>
      </c>
      <c r="L100" s="11" t="s">
        <v>22</v>
      </c>
      <c r="M100" s="11" t="s">
        <v>23</v>
      </c>
      <c r="N100" s="235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 spans="1:26" ht="13">
      <c r="A101" s="237" t="str">
        <f t="shared" si="1"/>
        <v>7109001</v>
      </c>
      <c r="B101" s="237">
        <v>7</v>
      </c>
      <c r="C101" s="237">
        <v>109</v>
      </c>
      <c r="D101" s="237" t="s">
        <v>96</v>
      </c>
      <c r="E101" s="236" t="s">
        <v>2899</v>
      </c>
      <c r="F101" s="236" t="s">
        <v>2900</v>
      </c>
      <c r="G101" s="236" t="s">
        <v>2901</v>
      </c>
      <c r="H101" s="238" t="s">
        <v>2902</v>
      </c>
      <c r="I101" s="817" t="s">
        <v>2903</v>
      </c>
      <c r="J101" s="818" t="s">
        <v>2904</v>
      </c>
      <c r="K101" s="241" t="s">
        <v>21</v>
      </c>
      <c r="L101" s="11" t="s">
        <v>22</v>
      </c>
      <c r="M101" s="11" t="s">
        <v>23</v>
      </c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 spans="1:26" ht="13">
      <c r="A102" s="237" t="str">
        <f t="shared" si="1"/>
        <v>7109002</v>
      </c>
      <c r="B102" s="237">
        <v>7</v>
      </c>
      <c r="C102" s="237">
        <v>109</v>
      </c>
      <c r="D102" s="237" t="s">
        <v>105</v>
      </c>
      <c r="E102" s="236" t="s">
        <v>1270</v>
      </c>
      <c r="F102" s="236" t="s">
        <v>1271</v>
      </c>
      <c r="G102" s="236" t="s">
        <v>1272</v>
      </c>
      <c r="H102" s="238" t="s">
        <v>2905</v>
      </c>
      <c r="I102" s="334" t="s">
        <v>1274</v>
      </c>
      <c r="J102" s="335" t="s">
        <v>1275</v>
      </c>
      <c r="K102" s="240" t="s">
        <v>137</v>
      </c>
      <c r="L102" s="11" t="s">
        <v>22</v>
      </c>
      <c r="M102" s="11" t="s">
        <v>23</v>
      </c>
      <c r="N102" s="235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 spans="1:26" ht="13">
      <c r="A103" s="237" t="str">
        <f t="shared" si="1"/>
        <v>7109003</v>
      </c>
      <c r="B103" s="237">
        <v>7</v>
      </c>
      <c r="C103" s="237">
        <v>109</v>
      </c>
      <c r="D103" s="237" t="s">
        <v>113</v>
      </c>
      <c r="E103" s="236" t="s">
        <v>2906</v>
      </c>
      <c r="F103" s="236" t="s">
        <v>2907</v>
      </c>
      <c r="G103" s="236" t="s">
        <v>2908</v>
      </c>
      <c r="H103" s="238" t="s">
        <v>2909</v>
      </c>
      <c r="I103" s="819" t="s">
        <v>2910</v>
      </c>
      <c r="J103" s="820" t="s">
        <v>2911</v>
      </c>
      <c r="K103" s="240" t="s">
        <v>137</v>
      </c>
      <c r="L103" s="11" t="s">
        <v>22</v>
      </c>
      <c r="M103" s="11" t="s">
        <v>23</v>
      </c>
      <c r="N103" s="235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 spans="1:26" ht="13">
      <c r="A104" s="237" t="str">
        <f t="shared" si="1"/>
        <v>7109004</v>
      </c>
      <c r="B104" s="237">
        <v>7</v>
      </c>
      <c r="C104" s="237">
        <v>109</v>
      </c>
      <c r="D104" s="237" t="s">
        <v>122</v>
      </c>
      <c r="E104" s="236" t="s">
        <v>2912</v>
      </c>
      <c r="F104" s="236" t="s">
        <v>2913</v>
      </c>
      <c r="G104" s="236" t="s">
        <v>2914</v>
      </c>
      <c r="H104" s="238" t="s">
        <v>2915</v>
      </c>
      <c r="I104" s="821" t="s">
        <v>2916</v>
      </c>
      <c r="J104" s="822" t="s">
        <v>2917</v>
      </c>
      <c r="K104" s="241" t="s">
        <v>21</v>
      </c>
      <c r="L104" s="11" t="s">
        <v>22</v>
      </c>
      <c r="M104" s="11" t="s">
        <v>23</v>
      </c>
      <c r="N104" s="235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 spans="1:26" ht="13">
      <c r="A105" s="237" t="str">
        <f t="shared" si="1"/>
        <v>7109005</v>
      </c>
      <c r="B105" s="237">
        <v>7</v>
      </c>
      <c r="C105" s="237">
        <v>109</v>
      </c>
      <c r="D105" s="237" t="s">
        <v>131</v>
      </c>
      <c r="E105" s="236" t="s">
        <v>928</v>
      </c>
      <c r="F105" s="236" t="s">
        <v>2918</v>
      </c>
      <c r="G105" s="236" t="s">
        <v>2919</v>
      </c>
      <c r="H105" s="238" t="s">
        <v>2920</v>
      </c>
      <c r="I105" s="823" t="s">
        <v>2921</v>
      </c>
      <c r="J105" s="824" t="s">
        <v>2503</v>
      </c>
      <c r="K105" s="241" t="s">
        <v>21</v>
      </c>
      <c r="L105" s="11" t="s">
        <v>22</v>
      </c>
      <c r="M105" s="11" t="s">
        <v>23</v>
      </c>
      <c r="N105" s="235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 spans="1:26" ht="13">
      <c r="A106" s="237" t="str">
        <f t="shared" si="1"/>
        <v>7109006</v>
      </c>
      <c r="B106" s="237">
        <v>7</v>
      </c>
      <c r="C106" s="237">
        <v>109</v>
      </c>
      <c r="D106" s="237" t="s">
        <v>540</v>
      </c>
      <c r="E106" s="236" t="s">
        <v>2355</v>
      </c>
      <c r="F106" s="236" t="s">
        <v>2922</v>
      </c>
      <c r="G106" s="236" t="s">
        <v>2923</v>
      </c>
      <c r="H106" s="238" t="s">
        <v>2924</v>
      </c>
      <c r="I106" s="825" t="s">
        <v>2925</v>
      </c>
      <c r="J106" s="827" t="s">
        <v>2926</v>
      </c>
      <c r="K106" s="241" t="s">
        <v>21</v>
      </c>
      <c r="L106" s="11" t="s">
        <v>22</v>
      </c>
      <c r="M106" s="11" t="s">
        <v>23</v>
      </c>
      <c r="N106" s="235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 spans="1:26" ht="13">
      <c r="A107" s="237" t="str">
        <f t="shared" si="1"/>
        <v>7109007</v>
      </c>
      <c r="B107" s="237">
        <v>7</v>
      </c>
      <c r="C107" s="237">
        <v>109</v>
      </c>
      <c r="D107" s="237" t="s">
        <v>549</v>
      </c>
      <c r="E107" s="236" t="s">
        <v>2932</v>
      </c>
      <c r="F107" s="236" t="s">
        <v>2933</v>
      </c>
      <c r="G107" s="236" t="s">
        <v>2934</v>
      </c>
      <c r="H107" s="238" t="s">
        <v>2935</v>
      </c>
      <c r="I107" s="830" t="s">
        <v>2936</v>
      </c>
      <c r="J107" s="833" t="s">
        <v>2943</v>
      </c>
      <c r="K107" s="835" t="s">
        <v>2946</v>
      </c>
      <c r="L107" s="11" t="s">
        <v>22</v>
      </c>
      <c r="M107" s="11" t="s">
        <v>23</v>
      </c>
      <c r="N107" s="235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 spans="1:26" ht="13">
      <c r="A108" s="237" t="str">
        <f t="shared" si="1"/>
        <v>7109008</v>
      </c>
      <c r="B108" s="237">
        <v>7</v>
      </c>
      <c r="C108" s="237">
        <v>109</v>
      </c>
      <c r="D108" s="237" t="s">
        <v>562</v>
      </c>
      <c r="E108" s="236" t="s">
        <v>2948</v>
      </c>
      <c r="F108" s="236" t="s">
        <v>2949</v>
      </c>
      <c r="G108" s="236" t="s">
        <v>2950</v>
      </c>
      <c r="H108" s="238" t="s">
        <v>2951</v>
      </c>
      <c r="I108" s="837" t="s">
        <v>2952</v>
      </c>
      <c r="J108" s="842" t="s">
        <v>2958</v>
      </c>
      <c r="K108" s="240" t="s">
        <v>137</v>
      </c>
      <c r="L108" s="11" t="s">
        <v>22</v>
      </c>
      <c r="M108" s="11" t="s">
        <v>23</v>
      </c>
      <c r="N108" s="235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 spans="1:26" ht="13">
      <c r="A109" s="237" t="str">
        <f t="shared" si="1"/>
        <v>7109009</v>
      </c>
      <c r="B109" s="237">
        <v>7</v>
      </c>
      <c r="C109" s="237">
        <v>109</v>
      </c>
      <c r="D109" s="237" t="s">
        <v>1073</v>
      </c>
      <c r="E109" s="236" t="s">
        <v>2971</v>
      </c>
      <c r="F109" s="236" t="s">
        <v>2973</v>
      </c>
      <c r="G109" s="236" t="s">
        <v>2975</v>
      </c>
      <c r="H109" s="238" t="s">
        <v>2977</v>
      </c>
      <c r="I109" s="844" t="s">
        <v>2978</v>
      </c>
      <c r="J109" s="240" t="s">
        <v>137</v>
      </c>
      <c r="K109" s="241" t="s">
        <v>21</v>
      </c>
      <c r="L109" s="11" t="s">
        <v>22</v>
      </c>
      <c r="M109" s="11" t="s">
        <v>23</v>
      </c>
      <c r="N109" s="235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 spans="1:26" ht="13">
      <c r="A110" s="237" t="str">
        <f t="shared" si="1"/>
        <v>7109010</v>
      </c>
      <c r="B110" s="237">
        <v>7</v>
      </c>
      <c r="C110" s="237">
        <v>109</v>
      </c>
      <c r="D110" s="237" t="s">
        <v>25</v>
      </c>
      <c r="E110" s="236" t="s">
        <v>2981</v>
      </c>
      <c r="F110" s="236" t="s">
        <v>2982</v>
      </c>
      <c r="G110" s="236" t="s">
        <v>2983</v>
      </c>
      <c r="H110" s="238" t="s">
        <v>2984</v>
      </c>
      <c r="I110" s="850" t="s">
        <v>2985</v>
      </c>
      <c r="J110" s="856" t="s">
        <v>3002</v>
      </c>
      <c r="K110" s="864" t="s">
        <v>3015</v>
      </c>
      <c r="L110" s="11" t="s">
        <v>22</v>
      </c>
      <c r="M110" s="11" t="s">
        <v>23</v>
      </c>
      <c r="N110" s="235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 spans="1:26" ht="13">
      <c r="A111" s="237" t="str">
        <f t="shared" si="1"/>
        <v>7109011</v>
      </c>
      <c r="B111" s="237">
        <v>7</v>
      </c>
      <c r="C111" s="237">
        <v>109</v>
      </c>
      <c r="D111" s="237" t="s">
        <v>60</v>
      </c>
      <c r="E111" s="236" t="s">
        <v>3038</v>
      </c>
      <c r="F111" s="236" t="s">
        <v>3039</v>
      </c>
      <c r="G111" s="236" t="s">
        <v>3040</v>
      </c>
      <c r="H111" s="238" t="s">
        <v>3041</v>
      </c>
      <c r="I111" s="865" t="s">
        <v>3042</v>
      </c>
      <c r="J111" s="866" t="s">
        <v>3043</v>
      </c>
      <c r="K111" s="241" t="s">
        <v>21</v>
      </c>
      <c r="L111" s="11" t="s">
        <v>22</v>
      </c>
      <c r="M111" s="11" t="s">
        <v>23</v>
      </c>
      <c r="N111" s="235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 spans="1:26" ht="13">
      <c r="A112" s="237" t="str">
        <f t="shared" si="1"/>
        <v>7109012</v>
      </c>
      <c r="B112" s="237">
        <v>7</v>
      </c>
      <c r="C112" s="237">
        <v>109</v>
      </c>
      <c r="D112" s="237" t="s">
        <v>66</v>
      </c>
      <c r="E112" s="236" t="s">
        <v>3044</v>
      </c>
      <c r="F112" s="236" t="s">
        <v>3045</v>
      </c>
      <c r="G112" s="236" t="s">
        <v>3046</v>
      </c>
      <c r="H112" s="238" t="s">
        <v>3047</v>
      </c>
      <c r="I112" s="870" t="s">
        <v>3048</v>
      </c>
      <c r="J112" s="240" t="s">
        <v>137</v>
      </c>
      <c r="K112" s="241" t="s">
        <v>21</v>
      </c>
      <c r="L112" s="11" t="s">
        <v>22</v>
      </c>
      <c r="M112" s="11" t="s">
        <v>23</v>
      </c>
      <c r="N112" s="235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 spans="1:26" ht="13">
      <c r="A113" s="237" t="str">
        <f t="shared" si="1"/>
        <v>7110000</v>
      </c>
      <c r="B113" s="237">
        <v>7</v>
      </c>
      <c r="C113" s="237">
        <v>110</v>
      </c>
      <c r="D113" s="237" t="s">
        <v>16</v>
      </c>
      <c r="E113" s="236" t="s">
        <v>3057</v>
      </c>
      <c r="F113" s="236" t="s">
        <v>1254</v>
      </c>
      <c r="G113" s="236" t="s">
        <v>1255</v>
      </c>
      <c r="H113" s="236" t="s">
        <v>3058</v>
      </c>
      <c r="I113" s="329" t="s">
        <v>1257</v>
      </c>
      <c r="J113" s="330" t="s">
        <v>1258</v>
      </c>
      <c r="K113" s="240" t="s">
        <v>137</v>
      </c>
      <c r="L113" s="11" t="s">
        <v>22</v>
      </c>
      <c r="M113" s="11" t="s">
        <v>23</v>
      </c>
      <c r="N113" s="235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 spans="1:26" ht="13">
      <c r="A114" s="237" t="str">
        <f t="shared" si="1"/>
        <v>7110002</v>
      </c>
      <c r="B114" s="237">
        <v>7</v>
      </c>
      <c r="C114" s="237">
        <v>110</v>
      </c>
      <c r="D114" s="237" t="s">
        <v>105</v>
      </c>
      <c r="E114" s="236" t="s">
        <v>1310</v>
      </c>
      <c r="F114" s="236" t="s">
        <v>1311</v>
      </c>
      <c r="G114" s="236" t="s">
        <v>1312</v>
      </c>
      <c r="H114" s="238" t="s">
        <v>3060</v>
      </c>
      <c r="I114" s="310" t="s">
        <v>1136</v>
      </c>
      <c r="J114" s="240" t="s">
        <v>137</v>
      </c>
      <c r="K114" s="241" t="s">
        <v>21</v>
      </c>
      <c r="L114" s="11" t="s">
        <v>22</v>
      </c>
      <c r="M114" s="11" t="s">
        <v>23</v>
      </c>
      <c r="N114" s="235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</row>
    <row r="115" spans="1:26" ht="13">
      <c r="A115" s="237" t="str">
        <f t="shared" si="1"/>
        <v>7110003</v>
      </c>
      <c r="B115" s="237">
        <v>7</v>
      </c>
      <c r="C115" s="237">
        <v>110</v>
      </c>
      <c r="D115" s="237" t="s">
        <v>113</v>
      </c>
      <c r="E115" s="236" t="s">
        <v>1206</v>
      </c>
      <c r="F115" s="236" t="s">
        <v>1259</v>
      </c>
      <c r="G115" s="236" t="s">
        <v>1260</v>
      </c>
      <c r="H115" s="238" t="s">
        <v>3061</v>
      </c>
      <c r="I115" s="331" t="s">
        <v>1262</v>
      </c>
      <c r="J115" s="332" t="s">
        <v>1263</v>
      </c>
      <c r="K115" s="315" t="s">
        <v>137</v>
      </c>
      <c r="L115" s="11" t="s">
        <v>22</v>
      </c>
      <c r="M115" s="11" t="s">
        <v>23</v>
      </c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 spans="1:26" ht="13">
      <c r="A116" s="237" t="str">
        <f t="shared" si="1"/>
        <v>7110004</v>
      </c>
      <c r="B116" s="237">
        <v>7</v>
      </c>
      <c r="C116" s="237">
        <v>110</v>
      </c>
      <c r="D116" s="237" t="s">
        <v>122</v>
      </c>
      <c r="E116" s="236" t="s">
        <v>1454</v>
      </c>
      <c r="F116" s="236" t="s">
        <v>1277</v>
      </c>
      <c r="G116" s="236" t="s">
        <v>1278</v>
      </c>
      <c r="H116" s="238" t="s">
        <v>3063</v>
      </c>
      <c r="I116" s="336" t="s">
        <v>1280</v>
      </c>
      <c r="J116" s="337" t="s">
        <v>1281</v>
      </c>
      <c r="K116" s="399" t="s">
        <v>21</v>
      </c>
      <c r="L116" s="11" t="s">
        <v>22</v>
      </c>
      <c r="M116" s="11" t="s">
        <v>23</v>
      </c>
      <c r="N116" s="235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 spans="1:26" ht="13">
      <c r="A117" s="237" t="str">
        <f t="shared" si="1"/>
        <v>7110005</v>
      </c>
      <c r="B117" s="237">
        <v>7</v>
      </c>
      <c r="C117" s="237">
        <v>110</v>
      </c>
      <c r="D117" s="237" t="s">
        <v>131</v>
      </c>
      <c r="E117" s="236" t="s">
        <v>1318</v>
      </c>
      <c r="F117" s="236" t="s">
        <v>1319</v>
      </c>
      <c r="G117" s="236" t="s">
        <v>1320</v>
      </c>
      <c r="H117" s="238" t="s">
        <v>3064</v>
      </c>
      <c r="I117" s="875" t="s">
        <v>1322</v>
      </c>
      <c r="J117" s="315" t="s">
        <v>137</v>
      </c>
      <c r="K117" s="399" t="s">
        <v>21</v>
      </c>
      <c r="L117" s="11" t="s">
        <v>22</v>
      </c>
      <c r="M117" s="11" t="s">
        <v>23</v>
      </c>
      <c r="N117" s="235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 spans="1:26" ht="13">
      <c r="A118" s="237" t="str">
        <f t="shared" si="1"/>
        <v>7110006</v>
      </c>
      <c r="B118" s="237">
        <v>7</v>
      </c>
      <c r="C118" s="237">
        <v>110</v>
      </c>
      <c r="D118" s="237" t="s">
        <v>540</v>
      </c>
      <c r="E118" s="236" t="s">
        <v>1264</v>
      </c>
      <c r="F118" s="236" t="s">
        <v>1265</v>
      </c>
      <c r="G118" s="236" t="s">
        <v>1266</v>
      </c>
      <c r="H118" s="238" t="s">
        <v>3065</v>
      </c>
      <c r="I118" s="333" t="s">
        <v>1268</v>
      </c>
      <c r="J118" s="876" t="s">
        <v>1269</v>
      </c>
      <c r="K118" s="315" t="s">
        <v>137</v>
      </c>
      <c r="L118" s="11" t="s">
        <v>22</v>
      </c>
      <c r="M118" s="11" t="s">
        <v>23</v>
      </c>
      <c r="N118" s="235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 spans="1:26" ht="13">
      <c r="A119" s="237" t="str">
        <f t="shared" si="1"/>
        <v>7110007</v>
      </c>
      <c r="B119" s="237">
        <v>7</v>
      </c>
      <c r="C119" s="237">
        <v>110</v>
      </c>
      <c r="D119" s="237" t="s">
        <v>549</v>
      </c>
      <c r="E119" s="236" t="s">
        <v>1293</v>
      </c>
      <c r="F119" s="236" t="s">
        <v>1294</v>
      </c>
      <c r="G119" s="236" t="s">
        <v>1295</v>
      </c>
      <c r="H119" s="238" t="s">
        <v>3070</v>
      </c>
      <c r="I119" s="878" t="s">
        <v>1103</v>
      </c>
      <c r="J119" s="879" t="s">
        <v>1297</v>
      </c>
      <c r="K119" s="399" t="s">
        <v>21</v>
      </c>
      <c r="L119" s="11" t="s">
        <v>22</v>
      </c>
      <c r="M119" s="11" t="s">
        <v>23</v>
      </c>
      <c r="N119" s="235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 spans="1:26" ht="13">
      <c r="A120" s="237" t="str">
        <f t="shared" si="1"/>
        <v>7110008</v>
      </c>
      <c r="B120" s="237">
        <v>7</v>
      </c>
      <c r="C120" s="237">
        <v>110</v>
      </c>
      <c r="D120" s="237" t="s">
        <v>562</v>
      </c>
      <c r="E120" s="236" t="s">
        <v>1288</v>
      </c>
      <c r="F120" s="236" t="s">
        <v>1289</v>
      </c>
      <c r="G120" s="236" t="s">
        <v>1290</v>
      </c>
      <c r="H120" s="238" t="s">
        <v>3072</v>
      </c>
      <c r="I120" s="881" t="s">
        <v>571</v>
      </c>
      <c r="J120" s="882" t="s">
        <v>1292</v>
      </c>
      <c r="K120" s="315" t="s">
        <v>137</v>
      </c>
      <c r="L120" s="11" t="s">
        <v>22</v>
      </c>
      <c r="M120" s="11" t="s">
        <v>23</v>
      </c>
      <c r="N120" s="235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 spans="1:26" ht="13">
      <c r="A121" s="237" t="str">
        <f t="shared" si="1"/>
        <v>7110009</v>
      </c>
      <c r="B121" s="237">
        <v>7</v>
      </c>
      <c r="C121" s="237">
        <v>110</v>
      </c>
      <c r="D121" s="237" t="s">
        <v>1073</v>
      </c>
      <c r="E121" s="236" t="s">
        <v>3083</v>
      </c>
      <c r="F121" s="236" t="s">
        <v>1299</v>
      </c>
      <c r="G121" s="236" t="s">
        <v>1300</v>
      </c>
      <c r="H121" s="238" t="s">
        <v>3084</v>
      </c>
      <c r="I121" s="883" t="s">
        <v>1302</v>
      </c>
      <c r="J121" s="884" t="s">
        <v>1303</v>
      </c>
      <c r="K121" s="399" t="s">
        <v>21</v>
      </c>
      <c r="L121" s="11" t="s">
        <v>22</v>
      </c>
      <c r="M121" s="11" t="s">
        <v>23</v>
      </c>
      <c r="N121" s="235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 spans="1:26" ht="13">
      <c r="A122" s="237" t="str">
        <f t="shared" si="1"/>
        <v>7110010</v>
      </c>
      <c r="B122" s="237">
        <v>7</v>
      </c>
      <c r="C122" s="237">
        <v>110</v>
      </c>
      <c r="D122" s="237" t="s">
        <v>25</v>
      </c>
      <c r="E122" s="236" t="s">
        <v>1304</v>
      </c>
      <c r="F122" s="236" t="s">
        <v>1305</v>
      </c>
      <c r="G122" s="236" t="s">
        <v>1306</v>
      </c>
      <c r="H122" s="238" t="s">
        <v>3085</v>
      </c>
      <c r="I122" s="338" t="s">
        <v>1308</v>
      </c>
      <c r="J122" s="339" t="s">
        <v>1309</v>
      </c>
      <c r="K122" s="315" t="s">
        <v>137</v>
      </c>
      <c r="L122" s="11" t="s">
        <v>22</v>
      </c>
      <c r="M122" s="11" t="s">
        <v>23</v>
      </c>
      <c r="N122" s="235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 spans="1:26" ht="13">
      <c r="A123" s="237" t="str">
        <f t="shared" si="1"/>
        <v>7110011</v>
      </c>
      <c r="B123" s="237">
        <v>7</v>
      </c>
      <c r="C123" s="237">
        <v>110</v>
      </c>
      <c r="D123" s="237" t="s">
        <v>60</v>
      </c>
      <c r="E123" s="236" t="s">
        <v>1323</v>
      </c>
      <c r="F123" s="236" t="s">
        <v>1324</v>
      </c>
      <c r="G123" s="236" t="s">
        <v>1325</v>
      </c>
      <c r="H123" s="238" t="s">
        <v>3086</v>
      </c>
      <c r="I123" s="885" t="s">
        <v>1327</v>
      </c>
      <c r="J123" s="886" t="s">
        <v>1328</v>
      </c>
      <c r="K123" s="399" t="s">
        <v>21</v>
      </c>
      <c r="L123" s="11" t="s">
        <v>22</v>
      </c>
      <c r="M123" s="11" t="s">
        <v>23</v>
      </c>
      <c r="N123" s="235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 spans="1:26" ht="13">
      <c r="A124" s="237" t="str">
        <f t="shared" si="1"/>
        <v>7110012</v>
      </c>
      <c r="B124" s="237">
        <v>7</v>
      </c>
      <c r="C124" s="237">
        <v>110</v>
      </c>
      <c r="D124" s="237" t="s">
        <v>66</v>
      </c>
      <c r="E124" s="236" t="s">
        <v>1329</v>
      </c>
      <c r="F124" s="236" t="s">
        <v>1330</v>
      </c>
      <c r="G124" s="236" t="s">
        <v>1331</v>
      </c>
      <c r="H124" s="238" t="s">
        <v>3087</v>
      </c>
      <c r="I124" s="887" t="s">
        <v>1333</v>
      </c>
      <c r="J124" s="701" t="s">
        <v>1185</v>
      </c>
      <c r="K124" s="399" t="s">
        <v>21</v>
      </c>
      <c r="L124" s="11" t="s">
        <v>22</v>
      </c>
      <c r="M124" s="11" t="s">
        <v>23</v>
      </c>
      <c r="N124" s="235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 spans="1:26" ht="13">
      <c r="A125" s="237" t="str">
        <f t="shared" si="1"/>
        <v>7110013</v>
      </c>
      <c r="B125" s="237">
        <v>7</v>
      </c>
      <c r="C125" s="237">
        <v>110</v>
      </c>
      <c r="D125" s="237" t="s">
        <v>72</v>
      </c>
      <c r="E125" s="236" t="s">
        <v>1314</v>
      </c>
      <c r="F125" s="236" t="s">
        <v>1315</v>
      </c>
      <c r="G125" s="236" t="s">
        <v>1316</v>
      </c>
      <c r="H125" s="238" t="s">
        <v>3088</v>
      </c>
      <c r="I125" s="888" t="s">
        <v>821</v>
      </c>
      <c r="J125" s="315" t="s">
        <v>137</v>
      </c>
      <c r="K125" s="399" t="s">
        <v>21</v>
      </c>
      <c r="L125" s="11" t="s">
        <v>22</v>
      </c>
      <c r="M125" s="11" t="s">
        <v>23</v>
      </c>
      <c r="N125" s="235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 spans="1:26" ht="13">
      <c r="A126" s="237" t="str">
        <f t="shared" si="1"/>
        <v>7110014</v>
      </c>
      <c r="B126" s="237">
        <v>7</v>
      </c>
      <c r="C126" s="237">
        <v>110</v>
      </c>
      <c r="D126" s="237" t="s">
        <v>260</v>
      </c>
      <c r="E126" s="236" t="s">
        <v>1282</v>
      </c>
      <c r="F126" s="236" t="s">
        <v>1283</v>
      </c>
      <c r="G126" s="236" t="s">
        <v>1284</v>
      </c>
      <c r="H126" s="238" t="s">
        <v>3089</v>
      </c>
      <c r="I126" s="889" t="s">
        <v>1286</v>
      </c>
      <c r="J126" s="890" t="s">
        <v>1287</v>
      </c>
      <c r="K126" s="315" t="s">
        <v>137</v>
      </c>
      <c r="L126" s="11" t="s">
        <v>22</v>
      </c>
      <c r="M126" s="11" t="s">
        <v>23</v>
      </c>
      <c r="N126" s="235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 spans="1:26" ht="13">
      <c r="A127" s="237" t="str">
        <f t="shared" si="1"/>
        <v>7111000</v>
      </c>
      <c r="B127" s="237">
        <v>7</v>
      </c>
      <c r="C127" s="237">
        <v>111</v>
      </c>
      <c r="D127" s="237" t="s">
        <v>16</v>
      </c>
      <c r="E127" s="236" t="s">
        <v>3090</v>
      </c>
      <c r="F127" s="236" t="s">
        <v>3091</v>
      </c>
      <c r="G127" s="236" t="s">
        <v>3092</v>
      </c>
      <c r="H127" s="236" t="s">
        <v>3093</v>
      </c>
      <c r="I127" s="891" t="s">
        <v>3094</v>
      </c>
      <c r="J127" s="894" t="s">
        <v>3095</v>
      </c>
      <c r="K127" s="399" t="s">
        <v>21</v>
      </c>
      <c r="L127" s="11" t="s">
        <v>22</v>
      </c>
      <c r="M127" s="11" t="s">
        <v>23</v>
      </c>
      <c r="N127" s="235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 spans="1:26" ht="13">
      <c r="A128" s="237" t="str">
        <f t="shared" si="1"/>
        <v>7111001</v>
      </c>
      <c r="B128" s="237">
        <v>7</v>
      </c>
      <c r="C128" s="237">
        <v>111</v>
      </c>
      <c r="D128" s="237" t="s">
        <v>96</v>
      </c>
      <c r="E128" s="236" t="s">
        <v>3098</v>
      </c>
      <c r="F128" s="236" t="s">
        <v>3099</v>
      </c>
      <c r="G128" s="236" t="s">
        <v>3100</v>
      </c>
      <c r="H128" s="238" t="s">
        <v>3101</v>
      </c>
      <c r="I128" s="311" t="s">
        <v>1159</v>
      </c>
      <c r="J128" s="323" t="s">
        <v>1222</v>
      </c>
      <c r="K128" s="399" t="s">
        <v>21</v>
      </c>
      <c r="L128" s="11" t="s">
        <v>22</v>
      </c>
      <c r="M128" s="11" t="s">
        <v>23</v>
      </c>
      <c r="N128" s="235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 spans="1:26" ht="13">
      <c r="A129" s="237" t="str">
        <f t="shared" si="1"/>
        <v>7111002</v>
      </c>
      <c r="B129" s="237">
        <v>7</v>
      </c>
      <c r="C129" s="237">
        <v>111</v>
      </c>
      <c r="D129" s="237" t="s">
        <v>105</v>
      </c>
      <c r="E129" s="236" t="s">
        <v>3112</v>
      </c>
      <c r="F129" s="236" t="s">
        <v>3113</v>
      </c>
      <c r="G129" s="236" t="s">
        <v>3114</v>
      </c>
      <c r="H129" s="238" t="s">
        <v>3115</v>
      </c>
      <c r="I129" s="902" t="s">
        <v>3116</v>
      </c>
      <c r="J129" s="903" t="s">
        <v>3126</v>
      </c>
      <c r="K129" s="904" t="s">
        <v>3127</v>
      </c>
      <c r="L129" s="11" t="s">
        <v>22</v>
      </c>
      <c r="M129" s="11" t="s">
        <v>23</v>
      </c>
      <c r="N129" s="235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 spans="1:26" ht="13">
      <c r="A130" s="237" t="str">
        <f t="shared" si="1"/>
        <v>7111003</v>
      </c>
      <c r="B130" s="237">
        <v>7</v>
      </c>
      <c r="C130" s="237">
        <v>111</v>
      </c>
      <c r="D130" s="237" t="s">
        <v>113</v>
      </c>
      <c r="E130" s="236" t="s">
        <v>3128</v>
      </c>
      <c r="F130" s="236" t="s">
        <v>3129</v>
      </c>
      <c r="G130" s="236" t="s">
        <v>3130</v>
      </c>
      <c r="H130" s="238" t="s">
        <v>3131</v>
      </c>
      <c r="I130" s="647" t="s">
        <v>832</v>
      </c>
      <c r="J130" s="354" t="s">
        <v>111</v>
      </c>
      <c r="K130" s="399" t="s">
        <v>21</v>
      </c>
      <c r="L130" s="11" t="s">
        <v>22</v>
      </c>
      <c r="M130" s="11" t="s">
        <v>23</v>
      </c>
      <c r="N130" s="235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 spans="1:26" ht="13">
      <c r="A131" s="237" t="str">
        <f t="shared" ref="A131:A194" si="2">_xlfn.CONCAT(B131:D131)</f>
        <v>7111004</v>
      </c>
      <c r="B131" s="237">
        <v>7</v>
      </c>
      <c r="C131" s="237">
        <v>111</v>
      </c>
      <c r="D131" s="237" t="s">
        <v>122</v>
      </c>
      <c r="E131" s="236" t="s">
        <v>3133</v>
      </c>
      <c r="F131" s="236" t="s">
        <v>3134</v>
      </c>
      <c r="G131" s="236" t="s">
        <v>3135</v>
      </c>
      <c r="H131" s="238" t="s">
        <v>3136</v>
      </c>
      <c r="I131" s="919" t="s">
        <v>3137</v>
      </c>
      <c r="J131" s="337" t="s">
        <v>1281</v>
      </c>
      <c r="K131" s="399" t="s">
        <v>21</v>
      </c>
      <c r="L131" s="11" t="s">
        <v>22</v>
      </c>
      <c r="M131" s="11" t="s">
        <v>23</v>
      </c>
      <c r="N131" s="235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 spans="1:26" ht="13">
      <c r="A132" s="237" t="str">
        <f t="shared" si="2"/>
        <v>7111005</v>
      </c>
      <c r="B132" s="237">
        <v>7</v>
      </c>
      <c r="C132" s="237">
        <v>111</v>
      </c>
      <c r="D132" s="237" t="s">
        <v>131</v>
      </c>
      <c r="E132" s="236" t="s">
        <v>3177</v>
      </c>
      <c r="F132" s="236" t="s">
        <v>3178</v>
      </c>
      <c r="G132" s="236" t="s">
        <v>3179</v>
      </c>
      <c r="H132" s="238" t="s">
        <v>3180</v>
      </c>
      <c r="I132" s="934" t="s">
        <v>3181</v>
      </c>
      <c r="J132" s="240" t="s">
        <v>137</v>
      </c>
      <c r="K132" s="399" t="s">
        <v>21</v>
      </c>
      <c r="L132" s="11" t="s">
        <v>22</v>
      </c>
      <c r="M132" s="11" t="s">
        <v>23</v>
      </c>
      <c r="N132" s="235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 spans="1:26" ht="13">
      <c r="A133" s="237" t="str">
        <f t="shared" si="2"/>
        <v>7111006</v>
      </c>
      <c r="B133" s="237">
        <v>7</v>
      </c>
      <c r="C133" s="237">
        <v>111</v>
      </c>
      <c r="D133" s="237" t="s">
        <v>540</v>
      </c>
      <c r="E133" s="236" t="s">
        <v>2130</v>
      </c>
      <c r="F133" s="236" t="s">
        <v>2131</v>
      </c>
      <c r="G133" s="236" t="s">
        <v>2132</v>
      </c>
      <c r="H133" s="238" t="s">
        <v>3211</v>
      </c>
      <c r="I133" s="562" t="s">
        <v>2134</v>
      </c>
      <c r="J133" s="563" t="s">
        <v>2135</v>
      </c>
      <c r="K133" s="240" t="s">
        <v>137</v>
      </c>
      <c r="L133" s="11" t="s">
        <v>22</v>
      </c>
      <c r="M133" s="11" t="s">
        <v>23</v>
      </c>
      <c r="N133" s="235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 spans="1:26" ht="13">
      <c r="A134" s="237" t="str">
        <f t="shared" si="2"/>
        <v>7111007</v>
      </c>
      <c r="B134" s="237">
        <v>7</v>
      </c>
      <c r="C134" s="237">
        <v>111</v>
      </c>
      <c r="D134" s="237" t="s">
        <v>549</v>
      </c>
      <c r="E134" s="236" t="s">
        <v>3213</v>
      </c>
      <c r="F134" s="236" t="s">
        <v>3214</v>
      </c>
      <c r="G134" s="236" t="s">
        <v>3215</v>
      </c>
      <c r="H134" s="238" t="s">
        <v>3216</v>
      </c>
      <c r="I134" s="937" t="s">
        <v>3217</v>
      </c>
      <c r="J134" s="941" t="s">
        <v>364</v>
      </c>
      <c r="K134" s="942" t="s">
        <v>3230</v>
      </c>
      <c r="L134" s="11" t="s">
        <v>22</v>
      </c>
      <c r="M134" s="11" t="s">
        <v>23</v>
      </c>
      <c r="N134" s="235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 spans="1:26" ht="13">
      <c r="A135" s="237" t="str">
        <f t="shared" si="2"/>
        <v>7111008</v>
      </c>
      <c r="B135" s="237">
        <v>7</v>
      </c>
      <c r="C135" s="237">
        <v>111</v>
      </c>
      <c r="D135" s="237" t="s">
        <v>562</v>
      </c>
      <c r="E135" s="236" t="s">
        <v>3233</v>
      </c>
      <c r="F135" s="236" t="s">
        <v>3234</v>
      </c>
      <c r="G135" s="236" t="s">
        <v>3235</v>
      </c>
      <c r="H135" s="238" t="s">
        <v>3236</v>
      </c>
      <c r="I135" s="944" t="s">
        <v>3237</v>
      </c>
      <c r="J135" s="945" t="s">
        <v>3243</v>
      </c>
      <c r="K135" s="946" t="s">
        <v>3244</v>
      </c>
      <c r="L135" s="11" t="s">
        <v>22</v>
      </c>
      <c r="M135" s="11" t="s">
        <v>23</v>
      </c>
      <c r="N135" s="235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 spans="1:26" ht="13">
      <c r="A136" s="237" t="str">
        <f t="shared" si="2"/>
        <v>7111009</v>
      </c>
      <c r="B136" s="237">
        <v>7</v>
      </c>
      <c r="C136" s="237">
        <v>111</v>
      </c>
      <c r="D136" s="237" t="s">
        <v>1073</v>
      </c>
      <c r="E136" s="236" t="s">
        <v>3245</v>
      </c>
      <c r="F136" s="236" t="s">
        <v>3246</v>
      </c>
      <c r="G136" s="236" t="s">
        <v>3247</v>
      </c>
      <c r="H136" s="238" t="s">
        <v>3248</v>
      </c>
      <c r="I136" s="668" t="s">
        <v>750</v>
      </c>
      <c r="J136" s="947" t="s">
        <v>3249</v>
      </c>
      <c r="K136" s="240" t="s">
        <v>137</v>
      </c>
      <c r="L136" s="11" t="s">
        <v>22</v>
      </c>
      <c r="M136" s="11" t="s">
        <v>23</v>
      </c>
      <c r="N136" s="235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 spans="1:26" ht="13">
      <c r="A137" s="237" t="str">
        <f t="shared" si="2"/>
        <v>7112000</v>
      </c>
      <c r="B137" s="237">
        <v>7</v>
      </c>
      <c r="C137" s="237">
        <v>112</v>
      </c>
      <c r="D137" s="237" t="s">
        <v>16</v>
      </c>
      <c r="E137" s="236" t="s">
        <v>3250</v>
      </c>
      <c r="F137" s="236" t="s">
        <v>3251</v>
      </c>
      <c r="G137" s="236" t="s">
        <v>3252</v>
      </c>
      <c r="H137" s="236" t="s">
        <v>3253</v>
      </c>
      <c r="I137" s="948" t="s">
        <v>3254</v>
      </c>
      <c r="J137" s="949" t="s">
        <v>3255</v>
      </c>
      <c r="K137" s="240" t="s">
        <v>137</v>
      </c>
      <c r="L137" s="11" t="s">
        <v>22</v>
      </c>
      <c r="M137" s="11" t="s">
        <v>23</v>
      </c>
      <c r="N137" s="235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 spans="1:26" ht="13">
      <c r="A138" s="237" t="str">
        <f t="shared" si="2"/>
        <v>7112001</v>
      </c>
      <c r="B138" s="237">
        <v>7</v>
      </c>
      <c r="C138" s="237">
        <v>112</v>
      </c>
      <c r="D138" s="237" t="s">
        <v>96</v>
      </c>
      <c r="E138" s="236" t="s">
        <v>3256</v>
      </c>
      <c r="F138" s="236" t="s">
        <v>3257</v>
      </c>
      <c r="G138" s="236" t="s">
        <v>3258</v>
      </c>
      <c r="H138" s="238" t="s">
        <v>3259</v>
      </c>
      <c r="I138" s="951" t="s">
        <v>3260</v>
      </c>
      <c r="J138" s="958" t="s">
        <v>3262</v>
      </c>
      <c r="K138" s="241" t="s">
        <v>21</v>
      </c>
      <c r="L138" s="11" t="s">
        <v>22</v>
      </c>
      <c r="M138" s="11" t="s">
        <v>23</v>
      </c>
      <c r="N138" s="235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 spans="1:26" ht="13">
      <c r="A139" s="237" t="str">
        <f t="shared" si="2"/>
        <v>7112002</v>
      </c>
      <c r="B139" s="237">
        <v>7</v>
      </c>
      <c r="C139" s="237">
        <v>112</v>
      </c>
      <c r="D139" s="237" t="s">
        <v>105</v>
      </c>
      <c r="E139" s="236" t="s">
        <v>3275</v>
      </c>
      <c r="F139" s="236" t="s">
        <v>3276</v>
      </c>
      <c r="G139" s="236" t="s">
        <v>3277</v>
      </c>
      <c r="H139" s="236" t="s">
        <v>3278</v>
      </c>
      <c r="I139" s="961" t="s">
        <v>3279</v>
      </c>
      <c r="J139" s="240" t="s">
        <v>137</v>
      </c>
      <c r="K139" s="241" t="s">
        <v>21</v>
      </c>
      <c r="L139" s="11" t="s">
        <v>22</v>
      </c>
      <c r="M139" s="11" t="s">
        <v>23</v>
      </c>
      <c r="N139" s="235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 spans="1:26" ht="13">
      <c r="A140" s="237" t="str">
        <f t="shared" si="2"/>
        <v>7112003</v>
      </c>
      <c r="B140" s="237">
        <v>7</v>
      </c>
      <c r="C140" s="237">
        <v>112</v>
      </c>
      <c r="D140" s="237" t="s">
        <v>113</v>
      </c>
      <c r="E140" s="236" t="s">
        <v>3283</v>
      </c>
      <c r="F140" s="236" t="s">
        <v>3284</v>
      </c>
      <c r="G140" s="236" t="s">
        <v>3285</v>
      </c>
      <c r="H140" s="236" t="s">
        <v>3286</v>
      </c>
      <c r="I140" s="967" t="s">
        <v>3287</v>
      </c>
      <c r="J140" s="972" t="s">
        <v>3301</v>
      </c>
      <c r="K140" s="241" t="s">
        <v>21</v>
      </c>
      <c r="L140" s="11" t="s">
        <v>22</v>
      </c>
      <c r="M140" s="11" t="s">
        <v>23</v>
      </c>
      <c r="N140" s="235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 spans="1:26" ht="13">
      <c r="A141" s="237" t="str">
        <f t="shared" si="2"/>
        <v>7112004</v>
      </c>
      <c r="B141" s="237">
        <v>7</v>
      </c>
      <c r="C141" s="237">
        <v>112</v>
      </c>
      <c r="D141" s="237" t="s">
        <v>122</v>
      </c>
      <c r="E141" s="236" t="s">
        <v>3309</v>
      </c>
      <c r="F141" s="236" t="s">
        <v>3310</v>
      </c>
      <c r="G141" s="236" t="s">
        <v>3311</v>
      </c>
      <c r="H141" s="238" t="s">
        <v>3312</v>
      </c>
      <c r="I141" s="977" t="s">
        <v>3313</v>
      </c>
      <c r="J141" s="984" t="s">
        <v>3320</v>
      </c>
      <c r="K141" s="241" t="s">
        <v>21</v>
      </c>
      <c r="L141" s="11" t="s">
        <v>22</v>
      </c>
      <c r="M141" s="11" t="s">
        <v>23</v>
      </c>
      <c r="N141" s="235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 spans="1:26" ht="13">
      <c r="A142" s="237" t="str">
        <f t="shared" si="2"/>
        <v>7112005</v>
      </c>
      <c r="B142" s="237">
        <v>7</v>
      </c>
      <c r="C142" s="237">
        <v>112</v>
      </c>
      <c r="D142" s="237" t="s">
        <v>131</v>
      </c>
      <c r="E142" s="236" t="s">
        <v>3339</v>
      </c>
      <c r="F142" s="236" t="s">
        <v>3340</v>
      </c>
      <c r="G142" s="236" t="s">
        <v>3341</v>
      </c>
      <c r="H142" s="238" t="s">
        <v>3342</v>
      </c>
      <c r="I142" s="988" t="s">
        <v>3343</v>
      </c>
      <c r="J142" s="827" t="s">
        <v>2926</v>
      </c>
      <c r="K142" s="241" t="s">
        <v>21</v>
      </c>
      <c r="L142" s="11" t="s">
        <v>22</v>
      </c>
      <c r="M142" s="11" t="s">
        <v>23</v>
      </c>
      <c r="N142" s="235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 spans="1:26" ht="13">
      <c r="A143" s="237" t="str">
        <f t="shared" si="2"/>
        <v>7112006</v>
      </c>
      <c r="B143" s="237">
        <v>7</v>
      </c>
      <c r="C143" s="237">
        <v>112</v>
      </c>
      <c r="D143" s="237" t="s">
        <v>540</v>
      </c>
      <c r="E143" s="236" t="s">
        <v>3350</v>
      </c>
      <c r="F143" s="236" t="s">
        <v>3351</v>
      </c>
      <c r="G143" s="236" t="s">
        <v>3352</v>
      </c>
      <c r="H143" s="238" t="s">
        <v>3353</v>
      </c>
      <c r="I143" s="994" t="s">
        <v>3354</v>
      </c>
      <c r="J143" s="995" t="s">
        <v>3368</v>
      </c>
      <c r="K143" s="996" t="s">
        <v>3369</v>
      </c>
      <c r="L143" s="11" t="s">
        <v>22</v>
      </c>
      <c r="M143" s="11" t="s">
        <v>23</v>
      </c>
      <c r="N143" s="235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 spans="1:26" ht="13">
      <c r="A144" s="237" t="str">
        <f t="shared" si="2"/>
        <v>7112007</v>
      </c>
      <c r="B144" s="237">
        <v>7</v>
      </c>
      <c r="C144" s="237">
        <v>112</v>
      </c>
      <c r="D144" s="237" t="s">
        <v>549</v>
      </c>
      <c r="E144" s="236" t="s">
        <v>3370</v>
      </c>
      <c r="F144" s="236" t="s">
        <v>3371</v>
      </c>
      <c r="G144" s="236" t="s">
        <v>3372</v>
      </c>
      <c r="H144" s="238" t="s">
        <v>3373</v>
      </c>
      <c r="I144" s="1009" t="s">
        <v>3374</v>
      </c>
      <c r="J144" s="1010" t="s">
        <v>3404</v>
      </c>
      <c r="K144" s="240" t="s">
        <v>137</v>
      </c>
      <c r="L144" s="11" t="s">
        <v>22</v>
      </c>
      <c r="M144" s="11" t="s">
        <v>23</v>
      </c>
      <c r="N144" s="235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 spans="1:26" ht="13">
      <c r="A145" s="237" t="str">
        <f t="shared" si="2"/>
        <v>7112008</v>
      </c>
      <c r="B145" s="237">
        <v>7</v>
      </c>
      <c r="C145" s="237">
        <v>112</v>
      </c>
      <c r="D145" s="237" t="s">
        <v>562</v>
      </c>
      <c r="E145" s="236" t="s">
        <v>3405</v>
      </c>
      <c r="F145" s="236" t="s">
        <v>3406</v>
      </c>
      <c r="G145" s="236" t="s">
        <v>3407</v>
      </c>
      <c r="H145" s="238" t="s">
        <v>3408</v>
      </c>
      <c r="I145" s="1011" t="s">
        <v>3409</v>
      </c>
      <c r="J145" s="1012" t="s">
        <v>3410</v>
      </c>
      <c r="K145" s="1013" t="s">
        <v>3411</v>
      </c>
      <c r="L145" s="11" t="s">
        <v>22</v>
      </c>
      <c r="M145" s="11" t="s">
        <v>23</v>
      </c>
      <c r="N145" s="235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 spans="1:26" ht="13">
      <c r="A146" s="237" t="str">
        <f t="shared" si="2"/>
        <v>7112009</v>
      </c>
      <c r="B146" s="237">
        <v>7</v>
      </c>
      <c r="C146" s="237">
        <v>112</v>
      </c>
      <c r="D146" s="237" t="s">
        <v>1073</v>
      </c>
      <c r="E146" s="236" t="s">
        <v>3412</v>
      </c>
      <c r="F146" s="236" t="s">
        <v>3413</v>
      </c>
      <c r="G146" s="236" t="s">
        <v>3414</v>
      </c>
      <c r="H146" s="238" t="s">
        <v>3415</v>
      </c>
      <c r="I146" s="1014" t="s">
        <v>3416</v>
      </c>
      <c r="J146" s="1015" t="s">
        <v>3417</v>
      </c>
      <c r="K146" s="241" t="s">
        <v>21</v>
      </c>
      <c r="L146" s="11" t="s">
        <v>22</v>
      </c>
      <c r="M146" s="11" t="s">
        <v>23</v>
      </c>
      <c r="N146" s="235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 spans="1:26" ht="13">
      <c r="A147" s="237" t="str">
        <f t="shared" si="2"/>
        <v>7112010</v>
      </c>
      <c r="B147" s="237">
        <v>7</v>
      </c>
      <c r="C147" s="237">
        <v>112</v>
      </c>
      <c r="D147" s="237" t="s">
        <v>25</v>
      </c>
      <c r="E147" s="236" t="s">
        <v>3418</v>
      </c>
      <c r="F147" s="236" t="s">
        <v>3419</v>
      </c>
      <c r="G147" s="236" t="s">
        <v>3420</v>
      </c>
      <c r="H147" s="238" t="s">
        <v>3421</v>
      </c>
      <c r="I147" s="1016" t="s">
        <v>3422</v>
      </c>
      <c r="J147" s="1017" t="s">
        <v>3423</v>
      </c>
      <c r="K147" s="1018" t="s">
        <v>3424</v>
      </c>
      <c r="L147" s="11" t="s">
        <v>22</v>
      </c>
      <c r="M147" s="11" t="s">
        <v>23</v>
      </c>
      <c r="N147" s="235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 spans="1:26" ht="13">
      <c r="A148" s="237" t="str">
        <f t="shared" si="2"/>
        <v>7113000</v>
      </c>
      <c r="B148" s="237">
        <v>7</v>
      </c>
      <c r="C148" s="237">
        <v>113</v>
      </c>
      <c r="D148" s="237" t="s">
        <v>16</v>
      </c>
      <c r="E148" s="236" t="s">
        <v>1335</v>
      </c>
      <c r="F148" s="236" t="s">
        <v>1336</v>
      </c>
      <c r="G148" s="236" t="s">
        <v>1336</v>
      </c>
      <c r="H148" s="236" t="s">
        <v>3425</v>
      </c>
      <c r="I148" s="342" t="s">
        <v>1338</v>
      </c>
      <c r="J148" s="343" t="s">
        <v>1339</v>
      </c>
      <c r="K148" s="241" t="s">
        <v>21</v>
      </c>
      <c r="L148" s="11" t="s">
        <v>22</v>
      </c>
      <c r="M148" s="11" t="s">
        <v>23</v>
      </c>
      <c r="N148" s="235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 spans="1:26" ht="13">
      <c r="A149" s="237" t="str">
        <f t="shared" si="2"/>
        <v>7113001</v>
      </c>
      <c r="B149" s="237">
        <v>7</v>
      </c>
      <c r="C149" s="237">
        <v>113</v>
      </c>
      <c r="D149" s="237" t="s">
        <v>96</v>
      </c>
      <c r="E149" s="236" t="s">
        <v>3426</v>
      </c>
      <c r="F149" s="236" t="s">
        <v>3427</v>
      </c>
      <c r="G149" s="236" t="s">
        <v>1364</v>
      </c>
      <c r="H149" s="238" t="s">
        <v>3428</v>
      </c>
      <c r="I149" s="1019" t="s">
        <v>1366</v>
      </c>
      <c r="J149" s="1020" t="s">
        <v>1367</v>
      </c>
      <c r="K149" s="315" t="s">
        <v>137</v>
      </c>
      <c r="L149" s="11" t="s">
        <v>22</v>
      </c>
      <c r="M149" s="11" t="s">
        <v>23</v>
      </c>
      <c r="N149" s="235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 spans="1:26" ht="13">
      <c r="A150" s="237" t="str">
        <f t="shared" si="2"/>
        <v>7113002</v>
      </c>
      <c r="B150" s="237">
        <v>7</v>
      </c>
      <c r="C150" s="237">
        <v>113</v>
      </c>
      <c r="D150" s="237" t="s">
        <v>105</v>
      </c>
      <c r="E150" s="236" t="s">
        <v>1368</v>
      </c>
      <c r="F150" s="236" t="s">
        <v>1369</v>
      </c>
      <c r="G150" s="236" t="s">
        <v>3429</v>
      </c>
      <c r="H150" s="238" t="s">
        <v>3430</v>
      </c>
      <c r="I150" s="346" t="s">
        <v>1372</v>
      </c>
      <c r="J150" s="312" t="s">
        <v>1160</v>
      </c>
      <c r="K150" s="291" t="s">
        <v>1059</v>
      </c>
      <c r="L150" s="11" t="s">
        <v>22</v>
      </c>
      <c r="M150" s="11" t="s">
        <v>23</v>
      </c>
      <c r="N150" s="235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 spans="1:26" ht="13">
      <c r="A151" s="237" t="str">
        <f t="shared" si="2"/>
        <v>7113003</v>
      </c>
      <c r="B151" s="237">
        <v>7</v>
      </c>
      <c r="C151" s="237">
        <v>113</v>
      </c>
      <c r="D151" s="237" t="s">
        <v>113</v>
      </c>
      <c r="E151" s="236" t="s">
        <v>1356</v>
      </c>
      <c r="F151" s="236" t="s">
        <v>1357</v>
      </c>
      <c r="G151" s="236" t="s">
        <v>1358</v>
      </c>
      <c r="H151" s="238" t="s">
        <v>3431</v>
      </c>
      <c r="I151" s="1021" t="s">
        <v>289</v>
      </c>
      <c r="J151" s="1022" t="s">
        <v>1360</v>
      </c>
      <c r="K151" s="1023" t="s">
        <v>1361</v>
      </c>
      <c r="L151" s="11" t="s">
        <v>22</v>
      </c>
      <c r="M151" s="11" t="s">
        <v>23</v>
      </c>
      <c r="N151" s="235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 spans="1:26" ht="13">
      <c r="A152" s="237" t="str">
        <f t="shared" si="2"/>
        <v>7113004</v>
      </c>
      <c r="B152" s="237">
        <v>7</v>
      </c>
      <c r="C152" s="237">
        <v>113</v>
      </c>
      <c r="D152" s="237" t="s">
        <v>122</v>
      </c>
      <c r="E152" s="236" t="s">
        <v>1351</v>
      </c>
      <c r="F152" s="236" t="s">
        <v>1352</v>
      </c>
      <c r="G152" s="236" t="s">
        <v>3432</v>
      </c>
      <c r="H152" s="238" t="s">
        <v>3433</v>
      </c>
      <c r="I152" s="1024" t="s">
        <v>1355</v>
      </c>
      <c r="J152" s="1025" t="s">
        <v>365</v>
      </c>
      <c r="K152" s="1026" t="s">
        <v>200</v>
      </c>
      <c r="L152" s="11" t="s">
        <v>22</v>
      </c>
      <c r="M152" s="11" t="s">
        <v>23</v>
      </c>
      <c r="N152" s="235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 spans="1:26" ht="13">
      <c r="A153" s="237" t="str">
        <f t="shared" si="2"/>
        <v>7113005</v>
      </c>
      <c r="B153" s="237">
        <v>7</v>
      </c>
      <c r="C153" s="237">
        <v>113</v>
      </c>
      <c r="D153" s="237" t="s">
        <v>131</v>
      </c>
      <c r="E153" s="236" t="s">
        <v>1400</v>
      </c>
      <c r="F153" s="236" t="s">
        <v>1401</v>
      </c>
      <c r="G153" s="236" t="s">
        <v>1402</v>
      </c>
      <c r="H153" s="238" t="s">
        <v>3434</v>
      </c>
      <c r="I153" s="1027" t="s">
        <v>1404</v>
      </c>
      <c r="J153" s="528" t="s">
        <v>111</v>
      </c>
      <c r="K153" s="241" t="s">
        <v>21</v>
      </c>
      <c r="L153" s="11" t="s">
        <v>22</v>
      </c>
      <c r="M153" s="11" t="s">
        <v>23</v>
      </c>
      <c r="N153" s="235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 spans="1:26" ht="13">
      <c r="A154" s="237" t="str">
        <f t="shared" si="2"/>
        <v>7113006</v>
      </c>
      <c r="B154" s="237">
        <v>7</v>
      </c>
      <c r="C154" s="237">
        <v>113</v>
      </c>
      <c r="D154" s="237" t="s">
        <v>540</v>
      </c>
      <c r="E154" s="236" t="s">
        <v>1383</v>
      </c>
      <c r="F154" s="236" t="s">
        <v>1384</v>
      </c>
      <c r="G154" s="236" t="s">
        <v>1385</v>
      </c>
      <c r="H154" s="238" t="s">
        <v>3435</v>
      </c>
      <c r="I154" s="349" t="s">
        <v>1387</v>
      </c>
      <c r="J154" s="350" t="s">
        <v>1388</v>
      </c>
      <c r="K154" s="315" t="s">
        <v>137</v>
      </c>
      <c r="L154" s="11" t="s">
        <v>22</v>
      </c>
      <c r="M154" s="11" t="s">
        <v>23</v>
      </c>
      <c r="N154" s="235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 spans="1:26" ht="13">
      <c r="A155" s="237" t="str">
        <f t="shared" si="2"/>
        <v>7113007</v>
      </c>
      <c r="B155" s="237">
        <v>7</v>
      </c>
      <c r="C155" s="237">
        <v>113</v>
      </c>
      <c r="D155" s="237" t="s">
        <v>549</v>
      </c>
      <c r="E155" s="236" t="s">
        <v>1378</v>
      </c>
      <c r="F155" s="236" t="s">
        <v>1379</v>
      </c>
      <c r="G155" s="236" t="s">
        <v>1380</v>
      </c>
      <c r="H155" s="238" t="s">
        <v>3436</v>
      </c>
      <c r="I155" s="1028" t="s">
        <v>1382</v>
      </c>
      <c r="J155" s="315" t="s">
        <v>137</v>
      </c>
      <c r="K155" s="241" t="s">
        <v>21</v>
      </c>
      <c r="L155" s="11" t="s">
        <v>22</v>
      </c>
      <c r="M155" s="11" t="s">
        <v>23</v>
      </c>
      <c r="N155" s="235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 spans="1:26" ht="13">
      <c r="A156" s="237" t="str">
        <f t="shared" si="2"/>
        <v>7113008</v>
      </c>
      <c r="B156" s="237">
        <v>7</v>
      </c>
      <c r="C156" s="237">
        <v>113</v>
      </c>
      <c r="D156" s="237" t="s">
        <v>562</v>
      </c>
      <c r="E156" s="236" t="s">
        <v>1345</v>
      </c>
      <c r="F156" s="236" t="s">
        <v>1346</v>
      </c>
      <c r="G156" s="236" t="s">
        <v>3437</v>
      </c>
      <c r="H156" s="238" t="s">
        <v>3438</v>
      </c>
      <c r="I156" s="1029" t="s">
        <v>1349</v>
      </c>
      <c r="J156" s="1030" t="s">
        <v>1350</v>
      </c>
      <c r="K156" s="241" t="s">
        <v>21</v>
      </c>
      <c r="L156" s="11" t="s">
        <v>22</v>
      </c>
      <c r="M156" s="11" t="s">
        <v>23</v>
      </c>
      <c r="N156" s="235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 spans="1:26" ht="13">
      <c r="A157" s="237" t="str">
        <f t="shared" si="2"/>
        <v>7113009</v>
      </c>
      <c r="B157" s="237">
        <v>7</v>
      </c>
      <c r="C157" s="237">
        <v>113</v>
      </c>
      <c r="D157" s="237" t="s">
        <v>1073</v>
      </c>
      <c r="E157" s="236" t="s">
        <v>1394</v>
      </c>
      <c r="F157" s="236" t="s">
        <v>1395</v>
      </c>
      <c r="G157" s="236" t="s">
        <v>3439</v>
      </c>
      <c r="H157" s="238" t="s">
        <v>3440</v>
      </c>
      <c r="I157" s="351" t="s">
        <v>1398</v>
      </c>
      <c r="J157" s="352" t="s">
        <v>1399</v>
      </c>
      <c r="K157" s="241" t="s">
        <v>21</v>
      </c>
      <c r="L157" s="11" t="s">
        <v>22</v>
      </c>
      <c r="M157" s="11" t="s">
        <v>23</v>
      </c>
      <c r="N157" s="235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 spans="1:26" ht="13">
      <c r="A158" s="237" t="str">
        <f t="shared" si="2"/>
        <v>7113010</v>
      </c>
      <c r="B158" s="237">
        <v>7</v>
      </c>
      <c r="C158" s="237">
        <v>113</v>
      </c>
      <c r="D158" s="237" t="s">
        <v>25</v>
      </c>
      <c r="E158" s="236" t="s">
        <v>3441</v>
      </c>
      <c r="F158" s="236" t="s">
        <v>1390</v>
      </c>
      <c r="G158" s="236" t="s">
        <v>1391</v>
      </c>
      <c r="H158" s="238" t="s">
        <v>3442</v>
      </c>
      <c r="I158" s="1031" t="s">
        <v>1393</v>
      </c>
      <c r="J158" s="315" t="s">
        <v>137</v>
      </c>
      <c r="K158" s="241" t="s">
        <v>21</v>
      </c>
      <c r="L158" s="11" t="s">
        <v>22</v>
      </c>
      <c r="M158" s="11" t="s">
        <v>23</v>
      </c>
      <c r="N158" s="235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 spans="1:26" ht="13">
      <c r="A159" s="237" t="str">
        <f t="shared" si="2"/>
        <v>7113011</v>
      </c>
      <c r="B159" s="237">
        <v>7</v>
      </c>
      <c r="C159" s="237">
        <v>113</v>
      </c>
      <c r="D159" s="237" t="s">
        <v>60</v>
      </c>
      <c r="E159" s="236" t="s">
        <v>1340</v>
      </c>
      <c r="F159" s="236" t="s">
        <v>1341</v>
      </c>
      <c r="G159" s="236" t="s">
        <v>1342</v>
      </c>
      <c r="H159" s="238" t="s">
        <v>3443</v>
      </c>
      <c r="I159" s="706" t="s">
        <v>771</v>
      </c>
      <c r="J159" s="1032" t="s">
        <v>1344</v>
      </c>
      <c r="K159" s="241" t="s">
        <v>21</v>
      </c>
      <c r="L159" s="11" t="s">
        <v>22</v>
      </c>
      <c r="M159" s="11" t="s">
        <v>23</v>
      </c>
      <c r="N159" s="235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 spans="1:26" ht="13">
      <c r="A160" s="237" t="str">
        <f t="shared" si="2"/>
        <v>7113012</v>
      </c>
      <c r="B160" s="237">
        <v>7</v>
      </c>
      <c r="C160" s="237">
        <v>113</v>
      </c>
      <c r="D160" s="237" t="s">
        <v>66</v>
      </c>
      <c r="E160" s="236" t="s">
        <v>1418</v>
      </c>
      <c r="F160" s="236" t="s">
        <v>3444</v>
      </c>
      <c r="G160" s="236" t="s">
        <v>1420</v>
      </c>
      <c r="H160" s="238" t="s">
        <v>3445</v>
      </c>
      <c r="I160" s="1033" t="s">
        <v>1422</v>
      </c>
      <c r="J160" s="558" t="s">
        <v>840</v>
      </c>
      <c r="K160" s="1034" t="s">
        <v>310</v>
      </c>
      <c r="L160" s="11" t="s">
        <v>22</v>
      </c>
      <c r="M160" s="11" t="s">
        <v>23</v>
      </c>
      <c r="N160" s="235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 spans="1:26" ht="13">
      <c r="A161" s="237" t="str">
        <f t="shared" si="2"/>
        <v>7113013</v>
      </c>
      <c r="B161" s="237">
        <v>7</v>
      </c>
      <c r="C161" s="237">
        <v>113</v>
      </c>
      <c r="D161" s="237" t="s">
        <v>72</v>
      </c>
      <c r="E161" s="236" t="s">
        <v>1406</v>
      </c>
      <c r="F161" s="236" t="s">
        <v>3446</v>
      </c>
      <c r="G161" s="236" t="s">
        <v>1408</v>
      </c>
      <c r="H161" s="238" t="s">
        <v>3447</v>
      </c>
      <c r="I161" s="356" t="s">
        <v>1410</v>
      </c>
      <c r="J161" s="357" t="s">
        <v>1079</v>
      </c>
      <c r="K161" s="359" t="s">
        <v>1412</v>
      </c>
      <c r="L161" s="11" t="s">
        <v>22</v>
      </c>
      <c r="M161" s="11" t="s">
        <v>23</v>
      </c>
      <c r="N161" s="235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 spans="1:26" ht="13">
      <c r="A162" s="237" t="str">
        <f t="shared" si="2"/>
        <v>7113014</v>
      </c>
      <c r="B162" s="237">
        <v>7</v>
      </c>
      <c r="C162" s="237">
        <v>113</v>
      </c>
      <c r="D162" s="237" t="s">
        <v>260</v>
      </c>
      <c r="E162" s="236" t="s">
        <v>443</v>
      </c>
      <c r="F162" s="236" t="s">
        <v>1374</v>
      </c>
      <c r="G162" s="236" t="s">
        <v>1375</v>
      </c>
      <c r="H162" s="238" t="s">
        <v>3448</v>
      </c>
      <c r="I162" s="1035" t="s">
        <v>192</v>
      </c>
      <c r="J162" s="1036" t="s">
        <v>1377</v>
      </c>
      <c r="K162" s="1026" t="s">
        <v>200</v>
      </c>
      <c r="L162" s="11" t="s">
        <v>22</v>
      </c>
      <c r="M162" s="11" t="s">
        <v>23</v>
      </c>
      <c r="N162" s="235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 spans="1:26" ht="13">
      <c r="A163" s="237" t="str">
        <f t="shared" si="2"/>
        <v>7114000</v>
      </c>
      <c r="B163" s="237">
        <v>7</v>
      </c>
      <c r="C163" s="237">
        <v>114</v>
      </c>
      <c r="D163" s="237" t="s">
        <v>16</v>
      </c>
      <c r="E163" s="236" t="s">
        <v>3449</v>
      </c>
      <c r="F163" s="236" t="s">
        <v>3450</v>
      </c>
      <c r="G163" s="236" t="s">
        <v>3451</v>
      </c>
      <c r="H163" s="236" t="s">
        <v>3452</v>
      </c>
      <c r="I163" s="1037" t="s">
        <v>3453</v>
      </c>
      <c r="J163" s="240" t="s">
        <v>137</v>
      </c>
      <c r="K163" s="241" t="s">
        <v>21</v>
      </c>
      <c r="L163" s="11" t="s">
        <v>22</v>
      </c>
      <c r="M163" s="11" t="s">
        <v>23</v>
      </c>
      <c r="N163" s="235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 spans="1:26" ht="13">
      <c r="A164" s="237" t="str">
        <f t="shared" si="2"/>
        <v>7114001</v>
      </c>
      <c r="B164" s="237">
        <v>7</v>
      </c>
      <c r="C164" s="237">
        <v>114</v>
      </c>
      <c r="D164" s="237" t="s">
        <v>96</v>
      </c>
      <c r="E164" s="236" t="s">
        <v>3454</v>
      </c>
      <c r="F164" s="236" t="s">
        <v>3455</v>
      </c>
      <c r="G164" s="236" t="s">
        <v>3456</v>
      </c>
      <c r="H164" s="236" t="s">
        <v>3457</v>
      </c>
      <c r="I164" s="647" t="s">
        <v>832</v>
      </c>
      <c r="J164" s="240" t="s">
        <v>137</v>
      </c>
      <c r="K164" s="241" t="s">
        <v>21</v>
      </c>
      <c r="L164" s="11" t="s">
        <v>22</v>
      </c>
      <c r="M164" s="11" t="s">
        <v>23</v>
      </c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 spans="1:26" ht="13">
      <c r="A165" s="237" t="str">
        <f t="shared" si="2"/>
        <v>7114002</v>
      </c>
      <c r="B165" s="237">
        <v>7</v>
      </c>
      <c r="C165" s="237">
        <v>114</v>
      </c>
      <c r="D165" s="237" t="s">
        <v>105</v>
      </c>
      <c r="E165" s="236" t="s">
        <v>3458</v>
      </c>
      <c r="F165" s="236" t="s">
        <v>3459</v>
      </c>
      <c r="G165" s="236" t="s">
        <v>3460</v>
      </c>
      <c r="H165" s="238" t="s">
        <v>3461</v>
      </c>
      <c r="I165" s="1038" t="s">
        <v>3462</v>
      </c>
      <c r="J165" s="1039" t="s">
        <v>3463</v>
      </c>
      <c r="K165" s="1040" t="s">
        <v>3464</v>
      </c>
      <c r="L165" s="11" t="s">
        <v>22</v>
      </c>
      <c r="M165" s="11" t="s">
        <v>23</v>
      </c>
      <c r="N165" s="235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 spans="1:26" ht="13">
      <c r="A166" s="237" t="str">
        <f t="shared" si="2"/>
        <v>7114003</v>
      </c>
      <c r="B166" s="237">
        <v>7</v>
      </c>
      <c r="C166" s="237">
        <v>114</v>
      </c>
      <c r="D166" s="237" t="s">
        <v>113</v>
      </c>
      <c r="E166" s="236" t="s">
        <v>3465</v>
      </c>
      <c r="F166" s="236" t="s">
        <v>3466</v>
      </c>
      <c r="G166" s="236" t="s">
        <v>3467</v>
      </c>
      <c r="H166" s="238" t="s">
        <v>3468</v>
      </c>
      <c r="I166" s="1041" t="s">
        <v>3469</v>
      </c>
      <c r="J166" s="366" t="s">
        <v>310</v>
      </c>
      <c r="K166" s="1042" t="s">
        <v>3470</v>
      </c>
      <c r="L166" s="11" t="s">
        <v>22</v>
      </c>
      <c r="M166" s="11" t="s">
        <v>23</v>
      </c>
      <c r="N166" s="235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 spans="1:26" ht="13">
      <c r="A167" s="237" t="str">
        <f t="shared" si="2"/>
        <v>7114004</v>
      </c>
      <c r="B167" s="237">
        <v>7</v>
      </c>
      <c r="C167" s="237">
        <v>114</v>
      </c>
      <c r="D167" s="237" t="s">
        <v>122</v>
      </c>
      <c r="E167" s="236" t="s">
        <v>359</v>
      </c>
      <c r="F167" s="236" t="s">
        <v>3471</v>
      </c>
      <c r="G167" s="236" t="s">
        <v>3472</v>
      </c>
      <c r="H167" s="238" t="s">
        <v>3473</v>
      </c>
      <c r="I167" s="1043" t="s">
        <v>3474</v>
      </c>
      <c r="J167" s="240" t="s">
        <v>137</v>
      </c>
      <c r="K167" s="241" t="s">
        <v>21</v>
      </c>
      <c r="L167" s="11" t="s">
        <v>22</v>
      </c>
      <c r="M167" s="11" t="s">
        <v>23</v>
      </c>
      <c r="N167" s="235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 spans="1:26" ht="13">
      <c r="A168" s="237" t="str">
        <f t="shared" si="2"/>
        <v>7114005</v>
      </c>
      <c r="B168" s="237">
        <v>7</v>
      </c>
      <c r="C168" s="237">
        <v>114</v>
      </c>
      <c r="D168" s="237" t="s">
        <v>131</v>
      </c>
      <c r="E168" s="236" t="s">
        <v>3475</v>
      </c>
      <c r="F168" s="236" t="s">
        <v>3476</v>
      </c>
      <c r="G168" s="236" t="s">
        <v>3477</v>
      </c>
      <c r="H168" s="238" t="s">
        <v>3478</v>
      </c>
      <c r="I168" s="1044" t="s">
        <v>3479</v>
      </c>
      <c r="J168" s="1045" t="s">
        <v>2504</v>
      </c>
      <c r="K168" s="240" t="s">
        <v>137</v>
      </c>
      <c r="L168" s="11" t="s">
        <v>22</v>
      </c>
      <c r="M168" s="11" t="s">
        <v>23</v>
      </c>
      <c r="N168" s="235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 spans="1:26" ht="13">
      <c r="A169" s="237" t="str">
        <f t="shared" si="2"/>
        <v>7114006</v>
      </c>
      <c r="B169" s="237">
        <v>7</v>
      </c>
      <c r="C169" s="237">
        <v>114</v>
      </c>
      <c r="D169" s="237" t="s">
        <v>540</v>
      </c>
      <c r="E169" s="236" t="s">
        <v>3480</v>
      </c>
      <c r="F169" s="236" t="s">
        <v>3481</v>
      </c>
      <c r="G169" s="236" t="s">
        <v>3482</v>
      </c>
      <c r="H169" s="238" t="s">
        <v>3483</v>
      </c>
      <c r="I169" s="287" t="s">
        <v>1043</v>
      </c>
      <c r="J169" s="1049" t="s">
        <v>3484</v>
      </c>
      <c r="K169" s="240" t="s">
        <v>137</v>
      </c>
      <c r="L169" s="11" t="s">
        <v>22</v>
      </c>
      <c r="M169" s="11" t="s">
        <v>23</v>
      </c>
      <c r="N169" s="235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 spans="1:26" ht="13">
      <c r="A170" s="237" t="str">
        <f t="shared" si="2"/>
        <v>7114007</v>
      </c>
      <c r="B170" s="237">
        <v>7</v>
      </c>
      <c r="C170" s="237">
        <v>114</v>
      </c>
      <c r="D170" s="237" t="s">
        <v>549</v>
      </c>
      <c r="E170" s="236" t="s">
        <v>3490</v>
      </c>
      <c r="F170" s="236" t="s">
        <v>3492</v>
      </c>
      <c r="G170" s="236" t="s">
        <v>3493</v>
      </c>
      <c r="H170" s="238" t="s">
        <v>3494</v>
      </c>
      <c r="I170" s="286" t="s">
        <v>1038</v>
      </c>
      <c r="J170" s="287" t="s">
        <v>1043</v>
      </c>
      <c r="K170" s="551" t="s">
        <v>808</v>
      </c>
      <c r="L170" s="11" t="s">
        <v>22</v>
      </c>
      <c r="M170" s="11" t="s">
        <v>23</v>
      </c>
      <c r="N170" s="235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 spans="1:26" ht="13">
      <c r="A171" s="237" t="str">
        <f t="shared" si="2"/>
        <v>7114008</v>
      </c>
      <c r="B171" s="237">
        <v>7</v>
      </c>
      <c r="C171" s="237">
        <v>114</v>
      </c>
      <c r="D171" s="237" t="s">
        <v>562</v>
      </c>
      <c r="E171" s="236" t="s">
        <v>139</v>
      </c>
      <c r="F171" s="236" t="s">
        <v>3495</v>
      </c>
      <c r="G171" s="236" t="s">
        <v>3496</v>
      </c>
      <c r="H171" s="238" t="s">
        <v>3497</v>
      </c>
      <c r="I171" s="286" t="s">
        <v>1038</v>
      </c>
      <c r="J171" s="240" t="s">
        <v>137</v>
      </c>
      <c r="K171" s="241" t="s">
        <v>21</v>
      </c>
      <c r="L171" s="11" t="s">
        <v>22</v>
      </c>
      <c r="M171" s="11" t="s">
        <v>23</v>
      </c>
      <c r="N171" s="235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 spans="1:26" ht="13">
      <c r="A172" s="237" t="str">
        <f t="shared" si="2"/>
        <v>7114009</v>
      </c>
      <c r="B172" s="237">
        <v>7</v>
      </c>
      <c r="C172" s="237">
        <v>114</v>
      </c>
      <c r="D172" s="237" t="s">
        <v>1073</v>
      </c>
      <c r="E172" s="236" t="s">
        <v>3505</v>
      </c>
      <c r="F172" s="236" t="s">
        <v>3506</v>
      </c>
      <c r="G172" s="236" t="s">
        <v>3507</v>
      </c>
      <c r="H172" s="238" t="s">
        <v>3508</v>
      </c>
      <c r="I172" s="296" t="s">
        <v>533</v>
      </c>
      <c r="J172" s="1054" t="s">
        <v>3509</v>
      </c>
      <c r="K172" s="240" t="s">
        <v>137</v>
      </c>
      <c r="L172" s="11" t="s">
        <v>22</v>
      </c>
      <c r="M172" s="11" t="s">
        <v>23</v>
      </c>
      <c r="N172" s="235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 spans="1:26" ht="13">
      <c r="A173" s="237" t="str">
        <f t="shared" si="2"/>
        <v>7114010</v>
      </c>
      <c r="B173" s="237">
        <v>7</v>
      </c>
      <c r="C173" s="237">
        <v>114</v>
      </c>
      <c r="D173" s="237" t="s">
        <v>25</v>
      </c>
      <c r="E173" s="236" t="s">
        <v>145</v>
      </c>
      <c r="F173" s="236" t="s">
        <v>3515</v>
      </c>
      <c r="G173" s="236" t="s">
        <v>3516</v>
      </c>
      <c r="H173" s="238" t="s">
        <v>3517</v>
      </c>
      <c r="I173" s="1058" t="s">
        <v>3518</v>
      </c>
      <c r="J173" s="300" t="s">
        <v>46</v>
      </c>
      <c r="K173" s="1062" t="s">
        <v>3526</v>
      </c>
      <c r="L173" s="11" t="s">
        <v>22</v>
      </c>
      <c r="M173" s="11" t="s">
        <v>23</v>
      </c>
      <c r="N173" s="235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 spans="1:26" ht="13">
      <c r="A174" s="237" t="str">
        <f t="shared" si="2"/>
        <v>7115000</v>
      </c>
      <c r="B174" s="237">
        <v>7</v>
      </c>
      <c r="C174" s="237">
        <v>115</v>
      </c>
      <c r="D174" s="237" t="s">
        <v>16</v>
      </c>
      <c r="E174" s="236" t="s">
        <v>3536</v>
      </c>
      <c r="F174" s="236" t="s">
        <v>3537</v>
      </c>
      <c r="G174" s="236" t="s">
        <v>3537</v>
      </c>
      <c r="H174" s="236" t="s">
        <v>3538</v>
      </c>
      <c r="I174" s="1068" t="s">
        <v>3539</v>
      </c>
      <c r="J174" s="1073" t="s">
        <v>3552</v>
      </c>
      <c r="K174" s="241" t="s">
        <v>21</v>
      </c>
      <c r="L174" s="11" t="s">
        <v>22</v>
      </c>
      <c r="M174" s="11" t="s">
        <v>23</v>
      </c>
      <c r="N174" s="235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 spans="1:26" ht="13">
      <c r="A175" s="237" t="str">
        <f t="shared" si="2"/>
        <v>7115001</v>
      </c>
      <c r="B175" s="237">
        <v>7</v>
      </c>
      <c r="C175" s="237">
        <v>115</v>
      </c>
      <c r="D175" s="237" t="s">
        <v>96</v>
      </c>
      <c r="E175" s="236" t="s">
        <v>3565</v>
      </c>
      <c r="F175" s="236" t="s">
        <v>3566</v>
      </c>
      <c r="G175" s="236" t="s">
        <v>3567</v>
      </c>
      <c r="H175" s="238" t="s">
        <v>3568</v>
      </c>
      <c r="I175" s="304" t="s">
        <v>1103</v>
      </c>
      <c r="J175" s="1075" t="s">
        <v>3569</v>
      </c>
      <c r="K175" s="241" t="s">
        <v>21</v>
      </c>
      <c r="L175" s="11" t="s">
        <v>22</v>
      </c>
      <c r="M175" s="11" t="s">
        <v>23</v>
      </c>
      <c r="N175" s="235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 spans="1:26" ht="13">
      <c r="A176" s="237" t="str">
        <f t="shared" si="2"/>
        <v>7115002</v>
      </c>
      <c r="B176" s="237">
        <v>7</v>
      </c>
      <c r="C176" s="237">
        <v>115</v>
      </c>
      <c r="D176" s="237" t="s">
        <v>105</v>
      </c>
      <c r="E176" s="236" t="s">
        <v>3571</v>
      </c>
      <c r="F176" s="236" t="s">
        <v>3572</v>
      </c>
      <c r="G176" s="236" t="s">
        <v>3573</v>
      </c>
      <c r="H176" s="238" t="s">
        <v>3574</v>
      </c>
      <c r="I176" s="1076" t="s">
        <v>3575</v>
      </c>
      <c r="J176" s="1077" t="s">
        <v>3577</v>
      </c>
      <c r="K176" s="240" t="s">
        <v>137</v>
      </c>
      <c r="L176" s="11" t="s">
        <v>22</v>
      </c>
      <c r="M176" s="11" t="s">
        <v>23</v>
      </c>
      <c r="N176" s="235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 spans="1:26" ht="13">
      <c r="A177" s="237" t="str">
        <f t="shared" si="2"/>
        <v>7115003</v>
      </c>
      <c r="B177" s="237">
        <v>7</v>
      </c>
      <c r="C177" s="237">
        <v>115</v>
      </c>
      <c r="D177" s="237" t="s">
        <v>113</v>
      </c>
      <c r="E177" s="236" t="s">
        <v>3578</v>
      </c>
      <c r="F177" s="236" t="s">
        <v>3579</v>
      </c>
      <c r="G177" s="236" t="s">
        <v>3580</v>
      </c>
      <c r="H177" s="238" t="s">
        <v>3581</v>
      </c>
      <c r="I177" s="1079" t="s">
        <v>3582</v>
      </c>
      <c r="J177" s="1080" t="s">
        <v>3587</v>
      </c>
      <c r="K177" s="240" t="s">
        <v>137</v>
      </c>
      <c r="L177" s="11" t="s">
        <v>22</v>
      </c>
      <c r="M177" s="11" t="s">
        <v>23</v>
      </c>
      <c r="N177" s="235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 spans="1:26" ht="13">
      <c r="A178" s="237" t="str">
        <f t="shared" si="2"/>
        <v>7115004</v>
      </c>
      <c r="B178" s="237">
        <v>7</v>
      </c>
      <c r="C178" s="237">
        <v>115</v>
      </c>
      <c r="D178" s="237" t="s">
        <v>122</v>
      </c>
      <c r="E178" s="236" t="s">
        <v>3588</v>
      </c>
      <c r="F178" s="236" t="s">
        <v>3589</v>
      </c>
      <c r="G178" s="236" t="s">
        <v>3590</v>
      </c>
      <c r="H178" s="238" t="s">
        <v>3591</v>
      </c>
      <c r="I178" s="1081" t="s">
        <v>3592</v>
      </c>
      <c r="J178" s="1082" t="s">
        <v>3593</v>
      </c>
      <c r="K178" s="1083" t="s">
        <v>3594</v>
      </c>
      <c r="L178" s="11" t="s">
        <v>22</v>
      </c>
      <c r="M178" s="11" t="s">
        <v>23</v>
      </c>
      <c r="N178" s="235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 spans="1:26" ht="13">
      <c r="A179" s="237" t="str">
        <f t="shared" si="2"/>
        <v>7115005</v>
      </c>
      <c r="B179" s="237">
        <v>7</v>
      </c>
      <c r="C179" s="237">
        <v>115</v>
      </c>
      <c r="D179" s="237" t="s">
        <v>131</v>
      </c>
      <c r="E179" s="236" t="s">
        <v>3595</v>
      </c>
      <c r="F179" s="236" t="s">
        <v>3596</v>
      </c>
      <c r="G179" s="236" t="s">
        <v>3597</v>
      </c>
      <c r="H179" s="238" t="s">
        <v>3598</v>
      </c>
      <c r="I179" s="807" t="s">
        <v>815</v>
      </c>
      <c r="J179" s="240" t="s">
        <v>137</v>
      </c>
      <c r="K179" s="241" t="s">
        <v>21</v>
      </c>
      <c r="L179" s="11" t="s">
        <v>22</v>
      </c>
      <c r="M179" s="11" t="s">
        <v>23</v>
      </c>
      <c r="N179" s="235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 spans="1:26" ht="13">
      <c r="A180" s="237" t="str">
        <f t="shared" si="2"/>
        <v>7115006</v>
      </c>
      <c r="B180" s="237">
        <v>7</v>
      </c>
      <c r="C180" s="237">
        <v>115</v>
      </c>
      <c r="D180" s="237" t="s">
        <v>540</v>
      </c>
      <c r="E180" s="236" t="s">
        <v>466</v>
      </c>
      <c r="F180" s="236" t="s">
        <v>3599</v>
      </c>
      <c r="G180" s="236" t="s">
        <v>3600</v>
      </c>
      <c r="H180" s="238" t="s">
        <v>3601</v>
      </c>
      <c r="I180" s="1084" t="s">
        <v>3602</v>
      </c>
      <c r="J180" s="1085" t="s">
        <v>3603</v>
      </c>
      <c r="K180" s="241" t="s">
        <v>21</v>
      </c>
      <c r="L180" s="11" t="s">
        <v>22</v>
      </c>
      <c r="M180" s="11" t="s">
        <v>23</v>
      </c>
      <c r="N180" s="235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 spans="1:26" ht="13">
      <c r="A181" s="237" t="str">
        <f t="shared" si="2"/>
        <v>7115007</v>
      </c>
      <c r="B181" s="237">
        <v>7</v>
      </c>
      <c r="C181" s="237">
        <v>115</v>
      </c>
      <c r="D181" s="237" t="s">
        <v>549</v>
      </c>
      <c r="E181" s="236" t="s">
        <v>3604</v>
      </c>
      <c r="F181" s="236" t="s">
        <v>3605</v>
      </c>
      <c r="G181" s="236" t="s">
        <v>3606</v>
      </c>
      <c r="H181" s="238" t="s">
        <v>3607</v>
      </c>
      <c r="I181" s="1089" t="s">
        <v>3608</v>
      </c>
      <c r="J181" s="1090" t="s">
        <v>3617</v>
      </c>
      <c r="K181" s="1091" t="s">
        <v>3618</v>
      </c>
      <c r="L181" s="11" t="s">
        <v>22</v>
      </c>
      <c r="M181" s="11" t="s">
        <v>23</v>
      </c>
      <c r="N181" s="1098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 spans="1:26" ht="13">
      <c r="A182" s="237" t="str">
        <f t="shared" si="2"/>
        <v>7115008</v>
      </c>
      <c r="B182" s="237">
        <v>7</v>
      </c>
      <c r="C182" s="237">
        <v>115</v>
      </c>
      <c r="D182" s="237" t="s">
        <v>562</v>
      </c>
      <c r="E182" s="236" t="s">
        <v>3634</v>
      </c>
      <c r="F182" s="236" t="s">
        <v>3635</v>
      </c>
      <c r="G182" s="236" t="s">
        <v>3636</v>
      </c>
      <c r="H182" s="238" t="s">
        <v>3637</v>
      </c>
      <c r="I182" s="348" t="s">
        <v>1377</v>
      </c>
      <c r="J182" s="240" t="s">
        <v>137</v>
      </c>
      <c r="K182" s="241" t="s">
        <v>21</v>
      </c>
      <c r="L182" s="11" t="s">
        <v>22</v>
      </c>
      <c r="M182" s="11" t="s">
        <v>23</v>
      </c>
      <c r="N182" s="235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 spans="1:26" ht="13">
      <c r="A183" s="237" t="str">
        <f t="shared" si="2"/>
        <v>7116000</v>
      </c>
      <c r="B183" s="237">
        <v>7</v>
      </c>
      <c r="C183" s="237">
        <v>116</v>
      </c>
      <c r="D183" s="237" t="s">
        <v>16</v>
      </c>
      <c r="E183" s="236" t="s">
        <v>3639</v>
      </c>
      <c r="F183" s="236" t="s">
        <v>3640</v>
      </c>
      <c r="G183" s="236" t="s">
        <v>3641</v>
      </c>
      <c r="H183" s="236" t="s">
        <v>3642</v>
      </c>
      <c r="I183" s="1101" t="s">
        <v>3643</v>
      </c>
      <c r="J183" s="1102" t="s">
        <v>3648</v>
      </c>
      <c r="K183" s="241" t="s">
        <v>21</v>
      </c>
      <c r="L183" s="11" t="s">
        <v>22</v>
      </c>
      <c r="M183" s="11" t="s">
        <v>23</v>
      </c>
      <c r="N183" s="235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 spans="1:26" ht="13">
      <c r="A184" s="237" t="str">
        <f t="shared" si="2"/>
        <v>7116001</v>
      </c>
      <c r="B184" s="237">
        <v>7</v>
      </c>
      <c r="C184" s="237">
        <v>116</v>
      </c>
      <c r="D184" s="237" t="s">
        <v>96</v>
      </c>
      <c r="E184" s="236" t="s">
        <v>3649</v>
      </c>
      <c r="F184" s="236" t="s">
        <v>3650</v>
      </c>
      <c r="G184" s="236" t="s">
        <v>3651</v>
      </c>
      <c r="H184" s="238" t="s">
        <v>3652</v>
      </c>
      <c r="I184" s="570" t="s">
        <v>2167</v>
      </c>
      <c r="J184" s="642" t="s">
        <v>2387</v>
      </c>
      <c r="K184" s="241" t="s">
        <v>21</v>
      </c>
      <c r="L184" s="11" t="s">
        <v>22</v>
      </c>
      <c r="M184" s="11" t="s">
        <v>23</v>
      </c>
      <c r="N184" s="235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 spans="1:26" ht="13">
      <c r="A185" s="237" t="str">
        <f t="shared" si="2"/>
        <v>7116002</v>
      </c>
      <c r="B185" s="237">
        <v>7</v>
      </c>
      <c r="C185" s="237">
        <v>116</v>
      </c>
      <c r="D185" s="237" t="s">
        <v>105</v>
      </c>
      <c r="E185" s="236" t="s">
        <v>3653</v>
      </c>
      <c r="F185" s="236" t="s">
        <v>3654</v>
      </c>
      <c r="G185" s="236" t="s">
        <v>3655</v>
      </c>
      <c r="H185" s="238" t="s">
        <v>3656</v>
      </c>
      <c r="I185" s="1107" t="s">
        <v>3657</v>
      </c>
      <c r="J185" s="354" t="s">
        <v>111</v>
      </c>
      <c r="K185" s="241" t="s">
        <v>21</v>
      </c>
      <c r="L185" s="11" t="s">
        <v>22</v>
      </c>
      <c r="M185" s="11" t="s">
        <v>23</v>
      </c>
      <c r="N185" s="235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 spans="1:26" ht="13">
      <c r="A186" s="237" t="str">
        <f t="shared" si="2"/>
        <v>7116003</v>
      </c>
      <c r="B186" s="237">
        <v>7</v>
      </c>
      <c r="C186" s="237">
        <v>116</v>
      </c>
      <c r="D186" s="237" t="s">
        <v>113</v>
      </c>
      <c r="E186" s="236" t="s">
        <v>3668</v>
      </c>
      <c r="F186" s="236" t="s">
        <v>3669</v>
      </c>
      <c r="G186" s="236" t="s">
        <v>3670</v>
      </c>
      <c r="H186" s="238" t="s">
        <v>3671</v>
      </c>
      <c r="I186" s="1112" t="s">
        <v>3672</v>
      </c>
      <c r="J186" s="1113" t="s">
        <v>3682</v>
      </c>
      <c r="K186" s="240" t="s">
        <v>137</v>
      </c>
      <c r="L186" s="11" t="s">
        <v>22</v>
      </c>
      <c r="M186" s="11" t="s">
        <v>23</v>
      </c>
      <c r="N186" s="235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 spans="1:26" ht="13">
      <c r="A187" s="237" t="str">
        <f t="shared" si="2"/>
        <v>7116004</v>
      </c>
      <c r="B187" s="237">
        <v>7</v>
      </c>
      <c r="C187" s="237">
        <v>116</v>
      </c>
      <c r="D187" s="237" t="s">
        <v>122</v>
      </c>
      <c r="E187" s="236" t="s">
        <v>3683</v>
      </c>
      <c r="F187" s="236" t="s">
        <v>3684</v>
      </c>
      <c r="G187" s="236" t="s">
        <v>3685</v>
      </c>
      <c r="H187" s="238" t="s">
        <v>3686</v>
      </c>
      <c r="I187" s="1114" t="s">
        <v>3687</v>
      </c>
      <c r="J187" s="1120" t="s">
        <v>3688</v>
      </c>
      <c r="K187" s="652" t="s">
        <v>2432</v>
      </c>
      <c r="L187" s="11" t="s">
        <v>22</v>
      </c>
      <c r="M187" s="11" t="s">
        <v>23</v>
      </c>
      <c r="N187" s="235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</row>
    <row r="188" spans="1:26" ht="13">
      <c r="A188" s="237" t="str">
        <f t="shared" si="2"/>
        <v>7116005</v>
      </c>
      <c r="B188" s="237">
        <v>7</v>
      </c>
      <c r="C188" s="237">
        <v>116</v>
      </c>
      <c r="D188" s="237" t="s">
        <v>131</v>
      </c>
      <c r="E188" s="236" t="s">
        <v>3706</v>
      </c>
      <c r="F188" s="236" t="s">
        <v>3707</v>
      </c>
      <c r="G188" s="236" t="s">
        <v>3708</v>
      </c>
      <c r="H188" s="238" t="s">
        <v>3709</v>
      </c>
      <c r="I188" s="296" t="s">
        <v>533</v>
      </c>
      <c r="J188" s="345" t="s">
        <v>365</v>
      </c>
      <c r="K188" s="240" t="s">
        <v>137</v>
      </c>
      <c r="L188" s="11" t="s">
        <v>22</v>
      </c>
      <c r="M188" s="11" t="s">
        <v>23</v>
      </c>
      <c r="N188" s="235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 spans="1:26" ht="13">
      <c r="A189" s="237" t="str">
        <f t="shared" si="2"/>
        <v>7116006</v>
      </c>
      <c r="B189" s="237">
        <v>7</v>
      </c>
      <c r="C189" s="237">
        <v>116</v>
      </c>
      <c r="D189" s="237" t="s">
        <v>540</v>
      </c>
      <c r="E189" s="236" t="s">
        <v>3711</v>
      </c>
      <c r="F189" s="236" t="s">
        <v>3712</v>
      </c>
      <c r="G189" s="236" t="s">
        <v>3713</v>
      </c>
      <c r="H189" s="238" t="s">
        <v>3714</v>
      </c>
      <c r="I189" s="1131" t="s">
        <v>3715</v>
      </c>
      <c r="J189" s="240" t="s">
        <v>137</v>
      </c>
      <c r="K189" s="241" t="s">
        <v>21</v>
      </c>
      <c r="L189" s="11" t="s">
        <v>22</v>
      </c>
      <c r="M189" s="11" t="s">
        <v>23</v>
      </c>
      <c r="N189" s="235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 spans="1:26" ht="13">
      <c r="A190" s="237" t="str">
        <f t="shared" si="2"/>
        <v>7116007</v>
      </c>
      <c r="B190" s="237">
        <v>7</v>
      </c>
      <c r="C190" s="237">
        <v>116</v>
      </c>
      <c r="D190" s="237" t="s">
        <v>549</v>
      </c>
      <c r="E190" s="236" t="s">
        <v>3734</v>
      </c>
      <c r="F190" s="236" t="s">
        <v>3735</v>
      </c>
      <c r="G190" s="236" t="s">
        <v>3736</v>
      </c>
      <c r="H190" s="238" t="s">
        <v>3737</v>
      </c>
      <c r="I190" s="1136" t="s">
        <v>308</v>
      </c>
      <c r="J190" s="299" t="s">
        <v>641</v>
      </c>
      <c r="K190" s="354" t="s">
        <v>111</v>
      </c>
      <c r="L190" s="11" t="s">
        <v>22</v>
      </c>
      <c r="M190" s="11" t="s">
        <v>23</v>
      </c>
      <c r="N190" s="235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 spans="1:26" ht="13">
      <c r="A191" s="237" t="str">
        <f t="shared" si="2"/>
        <v>7116008</v>
      </c>
      <c r="B191" s="237">
        <v>7</v>
      </c>
      <c r="C191" s="237">
        <v>116</v>
      </c>
      <c r="D191" s="237" t="s">
        <v>562</v>
      </c>
      <c r="E191" s="236" t="s">
        <v>2831</v>
      </c>
      <c r="F191" s="236" t="s">
        <v>3749</v>
      </c>
      <c r="G191" s="236" t="s">
        <v>3750</v>
      </c>
      <c r="H191" s="238" t="s">
        <v>3751</v>
      </c>
      <c r="I191" s="1139" t="s">
        <v>3752</v>
      </c>
      <c r="J191" s="366" t="s">
        <v>310</v>
      </c>
      <c r="K191" s="241" t="s">
        <v>21</v>
      </c>
      <c r="L191" s="11" t="s">
        <v>22</v>
      </c>
      <c r="M191" s="11" t="s">
        <v>23</v>
      </c>
      <c r="N191" s="235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 spans="1:26" ht="13">
      <c r="A192" s="237" t="str">
        <f t="shared" si="2"/>
        <v>7116009</v>
      </c>
      <c r="B192" s="237">
        <v>7</v>
      </c>
      <c r="C192" s="237">
        <v>116</v>
      </c>
      <c r="D192" s="237" t="s">
        <v>1073</v>
      </c>
      <c r="E192" s="236" t="s">
        <v>3756</v>
      </c>
      <c r="F192" s="236" t="s">
        <v>3757</v>
      </c>
      <c r="G192" s="236" t="s">
        <v>3758</v>
      </c>
      <c r="H192" s="238" t="s">
        <v>3759</v>
      </c>
      <c r="I192" s="1141" t="s">
        <v>3760</v>
      </c>
      <c r="J192" s="1143" t="s">
        <v>3762</v>
      </c>
      <c r="K192" s="1144" t="s">
        <v>3764</v>
      </c>
      <c r="L192" s="11" t="s">
        <v>22</v>
      </c>
      <c r="M192" s="11" t="s">
        <v>23</v>
      </c>
      <c r="N192" s="235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 spans="1:26" ht="13">
      <c r="A193" s="237" t="str">
        <f t="shared" si="2"/>
        <v>7116010</v>
      </c>
      <c r="B193" s="237">
        <v>7</v>
      </c>
      <c r="C193" s="237">
        <v>116</v>
      </c>
      <c r="D193" s="237" t="s">
        <v>25</v>
      </c>
      <c r="E193" s="236" t="s">
        <v>3765</v>
      </c>
      <c r="F193" s="236" t="s">
        <v>3766</v>
      </c>
      <c r="G193" s="236" t="s">
        <v>3767</v>
      </c>
      <c r="H193" s="238" t="s">
        <v>3768</v>
      </c>
      <c r="I193" s="647" t="s">
        <v>832</v>
      </c>
      <c r="J193" s="296" t="s">
        <v>533</v>
      </c>
      <c r="K193" s="286" t="s">
        <v>1038</v>
      </c>
      <c r="L193" s="11" t="s">
        <v>22</v>
      </c>
      <c r="M193" s="11" t="s">
        <v>23</v>
      </c>
      <c r="N193" s="235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 spans="1:26" ht="13">
      <c r="A194" s="237" t="str">
        <f t="shared" si="2"/>
        <v>7116011</v>
      </c>
      <c r="B194" s="237">
        <v>7</v>
      </c>
      <c r="C194" s="237">
        <v>116</v>
      </c>
      <c r="D194" s="237" t="s">
        <v>60</v>
      </c>
      <c r="E194" s="236" t="s">
        <v>3769</v>
      </c>
      <c r="F194" s="236" t="s">
        <v>3770</v>
      </c>
      <c r="G194" s="236" t="s">
        <v>3771</v>
      </c>
      <c r="H194" s="238" t="s">
        <v>3772</v>
      </c>
      <c r="I194" s="296" t="s">
        <v>533</v>
      </c>
      <c r="J194" s="1148" t="s">
        <v>3773</v>
      </c>
      <c r="K194" s="240" t="s">
        <v>137</v>
      </c>
      <c r="L194" s="11" t="s">
        <v>22</v>
      </c>
      <c r="M194" s="11" t="s">
        <v>23</v>
      </c>
      <c r="N194" s="235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 spans="1:26" ht="13">
      <c r="A195" s="237" t="str">
        <f t="shared" ref="A195:A258" si="3">_xlfn.CONCAT(B195:D195)</f>
        <v>7117000</v>
      </c>
      <c r="B195" s="237">
        <v>7</v>
      </c>
      <c r="C195" s="237">
        <v>117</v>
      </c>
      <c r="D195" s="237" t="s">
        <v>16</v>
      </c>
      <c r="E195" s="236" t="s">
        <v>1733</v>
      </c>
      <c r="F195" s="236" t="s">
        <v>1733</v>
      </c>
      <c r="G195" s="236" t="s">
        <v>3783</v>
      </c>
      <c r="H195" s="236" t="s">
        <v>3784</v>
      </c>
      <c r="I195" s="546" t="s">
        <v>2004</v>
      </c>
      <c r="J195" s="547" t="s">
        <v>2005</v>
      </c>
      <c r="K195" s="399" t="s">
        <v>21</v>
      </c>
      <c r="L195" s="11" t="s">
        <v>22</v>
      </c>
      <c r="M195" s="11" t="s">
        <v>23</v>
      </c>
      <c r="N195" s="235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 spans="1:26" ht="13">
      <c r="A196" s="237" t="str">
        <f t="shared" si="3"/>
        <v>7117001</v>
      </c>
      <c r="B196" s="237">
        <v>7</v>
      </c>
      <c r="C196" s="237">
        <v>117</v>
      </c>
      <c r="D196" s="237" t="s">
        <v>96</v>
      </c>
      <c r="E196" s="236" t="s">
        <v>348</v>
      </c>
      <c r="F196" s="236" t="s">
        <v>2021</v>
      </c>
      <c r="G196" s="236" t="s">
        <v>2022</v>
      </c>
      <c r="H196" s="238" t="s">
        <v>3785</v>
      </c>
      <c r="I196" s="1150" t="s">
        <v>2024</v>
      </c>
      <c r="J196" s="240" t="s">
        <v>137</v>
      </c>
      <c r="K196" s="399" t="s">
        <v>21</v>
      </c>
      <c r="L196" s="11" t="s">
        <v>22</v>
      </c>
      <c r="M196" s="11" t="s">
        <v>23</v>
      </c>
      <c r="N196" s="235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 spans="1:26" ht="13">
      <c r="A197" s="237" t="str">
        <f t="shared" si="3"/>
        <v>7117002</v>
      </c>
      <c r="B197" s="237">
        <v>7</v>
      </c>
      <c r="C197" s="237">
        <v>117</v>
      </c>
      <c r="D197" s="237" t="s">
        <v>105</v>
      </c>
      <c r="E197" s="236" t="s">
        <v>2037</v>
      </c>
      <c r="F197" s="236" t="s">
        <v>2038</v>
      </c>
      <c r="G197" s="236" t="s">
        <v>2039</v>
      </c>
      <c r="H197" s="238" t="s">
        <v>3790</v>
      </c>
      <c r="I197" s="1152" t="s">
        <v>2041</v>
      </c>
      <c r="J197" s="1157" t="s">
        <v>2042</v>
      </c>
      <c r="K197" s="1188" t="s">
        <v>2043</v>
      </c>
      <c r="L197" s="11" t="s">
        <v>22</v>
      </c>
      <c r="M197" s="11" t="s">
        <v>23</v>
      </c>
      <c r="N197" s="235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 spans="1:26" ht="13">
      <c r="A198" s="237" t="str">
        <f t="shared" si="3"/>
        <v>7117003</v>
      </c>
      <c r="B198" s="237">
        <v>7</v>
      </c>
      <c r="C198" s="237">
        <v>117</v>
      </c>
      <c r="D198" s="237" t="s">
        <v>113</v>
      </c>
      <c r="E198" s="236" t="s">
        <v>2061</v>
      </c>
      <c r="F198" s="236" t="s">
        <v>2062</v>
      </c>
      <c r="G198" s="236" t="s">
        <v>2063</v>
      </c>
      <c r="H198" s="238" t="s">
        <v>3876</v>
      </c>
      <c r="I198" s="1190" t="s">
        <v>2065</v>
      </c>
      <c r="J198" s="315" t="s">
        <v>137</v>
      </c>
      <c r="K198" s="399" t="s">
        <v>21</v>
      </c>
      <c r="L198" s="11" t="s">
        <v>22</v>
      </c>
      <c r="M198" s="11" t="s">
        <v>23</v>
      </c>
      <c r="N198" s="235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 spans="1:26" ht="13">
      <c r="A199" s="237" t="str">
        <f t="shared" si="3"/>
        <v>7117004</v>
      </c>
      <c r="B199" s="237">
        <v>7</v>
      </c>
      <c r="C199" s="237">
        <v>117</v>
      </c>
      <c r="D199" s="237" t="s">
        <v>122</v>
      </c>
      <c r="E199" s="236" t="s">
        <v>2066</v>
      </c>
      <c r="F199" s="236" t="s">
        <v>2067</v>
      </c>
      <c r="G199" s="236" t="s">
        <v>2068</v>
      </c>
      <c r="H199" s="238" t="s">
        <v>3878</v>
      </c>
      <c r="I199" s="1191" t="s">
        <v>863</v>
      </c>
      <c r="J199" s="315" t="s">
        <v>137</v>
      </c>
      <c r="K199" s="399" t="s">
        <v>21</v>
      </c>
      <c r="L199" s="11" t="s">
        <v>22</v>
      </c>
      <c r="M199" s="11" t="s">
        <v>23</v>
      </c>
      <c r="N199" s="235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</row>
    <row r="200" spans="1:26" ht="13">
      <c r="A200" s="237" t="str">
        <f t="shared" si="3"/>
        <v>7117005</v>
      </c>
      <c r="B200" s="237">
        <v>7</v>
      </c>
      <c r="C200" s="237">
        <v>117</v>
      </c>
      <c r="D200" s="237" t="s">
        <v>131</v>
      </c>
      <c r="E200" s="236" t="s">
        <v>2054</v>
      </c>
      <c r="F200" s="236" t="s">
        <v>2055</v>
      </c>
      <c r="G200" s="236" t="s">
        <v>2056</v>
      </c>
      <c r="H200" s="238" t="s">
        <v>3879</v>
      </c>
      <c r="I200" s="1193" t="s">
        <v>2058</v>
      </c>
      <c r="J200" s="1194" t="s">
        <v>2059</v>
      </c>
      <c r="K200" s="1195" t="s">
        <v>2060</v>
      </c>
      <c r="L200" s="11" t="s">
        <v>22</v>
      </c>
      <c r="M200" s="11" t="s">
        <v>23</v>
      </c>
      <c r="N200" s="235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 spans="1:26" ht="13">
      <c r="A201" s="237" t="str">
        <f t="shared" si="3"/>
        <v>7117006</v>
      </c>
      <c r="B201" s="237">
        <v>7</v>
      </c>
      <c r="C201" s="237">
        <v>117</v>
      </c>
      <c r="D201" s="237" t="s">
        <v>540</v>
      </c>
      <c r="E201" s="236" t="s">
        <v>2031</v>
      </c>
      <c r="F201" s="236" t="s">
        <v>2032</v>
      </c>
      <c r="G201" s="236" t="s">
        <v>2033</v>
      </c>
      <c r="H201" s="238" t="s">
        <v>3882</v>
      </c>
      <c r="I201" s="1198" t="s">
        <v>2035</v>
      </c>
      <c r="J201" s="1199" t="s">
        <v>2036</v>
      </c>
      <c r="K201" s="399" t="s">
        <v>21</v>
      </c>
      <c r="L201" s="11" t="s">
        <v>22</v>
      </c>
      <c r="M201" s="11" t="s">
        <v>23</v>
      </c>
      <c r="N201" s="235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 spans="1:26" ht="13">
      <c r="A202" s="237" t="str">
        <f t="shared" si="3"/>
        <v>7117007</v>
      </c>
      <c r="B202" s="237">
        <v>7</v>
      </c>
      <c r="C202" s="237">
        <v>117</v>
      </c>
      <c r="D202" s="237" t="s">
        <v>549</v>
      </c>
      <c r="E202" s="236" t="s">
        <v>2017</v>
      </c>
      <c r="F202" s="236" t="s">
        <v>2018</v>
      </c>
      <c r="G202" s="236" t="s">
        <v>3889</v>
      </c>
      <c r="H202" s="238" t="s">
        <v>3890</v>
      </c>
      <c r="I202" s="1201" t="s">
        <v>2020</v>
      </c>
      <c r="J202" s="315" t="s">
        <v>137</v>
      </c>
      <c r="K202" s="399" t="s">
        <v>21</v>
      </c>
      <c r="L202" s="11" t="s">
        <v>22</v>
      </c>
      <c r="M202" s="11" t="s">
        <v>23</v>
      </c>
      <c r="N202" s="235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 spans="1:26" ht="13">
      <c r="A203" s="237" t="str">
        <f t="shared" si="3"/>
        <v>7117008</v>
      </c>
      <c r="B203" s="237">
        <v>7</v>
      </c>
      <c r="C203" s="237">
        <v>117</v>
      </c>
      <c r="D203" s="237" t="s">
        <v>562</v>
      </c>
      <c r="E203" s="236" t="s">
        <v>2044</v>
      </c>
      <c r="F203" s="236" t="s">
        <v>2045</v>
      </c>
      <c r="G203" s="236" t="s">
        <v>2046</v>
      </c>
      <c r="H203" s="238" t="s">
        <v>3894</v>
      </c>
      <c r="I203" s="1203" t="s">
        <v>2048</v>
      </c>
      <c r="J203" s="1204" t="s">
        <v>2049</v>
      </c>
      <c r="K203" s="399" t="s">
        <v>21</v>
      </c>
      <c r="L203" s="11" t="s">
        <v>22</v>
      </c>
      <c r="M203" s="11" t="s">
        <v>23</v>
      </c>
      <c r="N203" s="235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 spans="1:26" ht="13">
      <c r="A204" s="237" t="str">
        <f t="shared" si="3"/>
        <v>7117009</v>
      </c>
      <c r="B204" s="237">
        <v>7</v>
      </c>
      <c r="C204" s="237">
        <v>117</v>
      </c>
      <c r="D204" s="237" t="s">
        <v>1073</v>
      </c>
      <c r="E204" s="236" t="s">
        <v>3896</v>
      </c>
      <c r="F204" s="236" t="s">
        <v>2026</v>
      </c>
      <c r="G204" s="236" t="s">
        <v>2027</v>
      </c>
      <c r="H204" s="238" t="s">
        <v>3897</v>
      </c>
      <c r="I204" s="1207" t="s">
        <v>2029</v>
      </c>
      <c r="J204" s="1219" t="s">
        <v>2016</v>
      </c>
      <c r="K204" s="1249" t="s">
        <v>2030</v>
      </c>
      <c r="L204" s="11" t="s">
        <v>22</v>
      </c>
      <c r="M204" s="11" t="s">
        <v>23</v>
      </c>
      <c r="N204" s="235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 spans="1:26" ht="13">
      <c r="A205" s="237" t="str">
        <f t="shared" si="3"/>
        <v>7117010</v>
      </c>
      <c r="B205" s="237">
        <v>7</v>
      </c>
      <c r="C205" s="237">
        <v>117</v>
      </c>
      <c r="D205" s="237" t="s">
        <v>25</v>
      </c>
      <c r="E205" s="236" t="s">
        <v>2011</v>
      </c>
      <c r="F205" s="236" t="s">
        <v>2012</v>
      </c>
      <c r="G205" s="236" t="s">
        <v>2013</v>
      </c>
      <c r="H205" s="238" t="s">
        <v>4005</v>
      </c>
      <c r="I205" s="1251" t="s">
        <v>2015</v>
      </c>
      <c r="J205" s="1219" t="s">
        <v>2016</v>
      </c>
      <c r="K205" s="315" t="s">
        <v>137</v>
      </c>
      <c r="L205" s="11" t="s">
        <v>22</v>
      </c>
      <c r="M205" s="11" t="s">
        <v>23</v>
      </c>
      <c r="N205" s="235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 spans="1:26" ht="13">
      <c r="A206" s="237" t="str">
        <f t="shared" si="3"/>
        <v>7117011</v>
      </c>
      <c r="B206" s="237">
        <v>7</v>
      </c>
      <c r="C206" s="237">
        <v>117</v>
      </c>
      <c r="D206" s="237" t="s">
        <v>60</v>
      </c>
      <c r="E206" s="236" t="s">
        <v>2006</v>
      </c>
      <c r="F206" s="236" t="s">
        <v>2007</v>
      </c>
      <c r="G206" s="236" t="s">
        <v>2008</v>
      </c>
      <c r="H206" s="238" t="s">
        <v>4010</v>
      </c>
      <c r="I206" s="1255" t="s">
        <v>2010</v>
      </c>
      <c r="J206" s="1034" t="s">
        <v>310</v>
      </c>
      <c r="K206" s="399" t="s">
        <v>21</v>
      </c>
      <c r="L206" s="11" t="s">
        <v>22</v>
      </c>
      <c r="M206" s="11" t="s">
        <v>23</v>
      </c>
      <c r="N206" s="235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 spans="1:26" ht="13">
      <c r="A207" s="237" t="str">
        <f t="shared" si="3"/>
        <v>7117012</v>
      </c>
      <c r="B207" s="237">
        <v>7</v>
      </c>
      <c r="C207" s="237">
        <v>117</v>
      </c>
      <c r="D207" s="237" t="s">
        <v>66</v>
      </c>
      <c r="E207" s="236" t="s">
        <v>2050</v>
      </c>
      <c r="F207" s="236" t="s">
        <v>2051</v>
      </c>
      <c r="G207" s="236" t="s">
        <v>2052</v>
      </c>
      <c r="H207" s="238" t="s">
        <v>4017</v>
      </c>
      <c r="I207" s="1191" t="s">
        <v>863</v>
      </c>
      <c r="J207" s="557" t="s">
        <v>808</v>
      </c>
      <c r="K207" s="315" t="s">
        <v>137</v>
      </c>
      <c r="L207" s="11" t="s">
        <v>22</v>
      </c>
      <c r="M207" s="11" t="s">
        <v>23</v>
      </c>
      <c r="N207" s="235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 spans="1:26" ht="13">
      <c r="A208" s="237" t="str">
        <f t="shared" si="3"/>
        <v>7118000</v>
      </c>
      <c r="B208" s="237">
        <v>7</v>
      </c>
      <c r="C208" s="237">
        <v>118</v>
      </c>
      <c r="D208" s="237" t="s">
        <v>16</v>
      </c>
      <c r="E208" s="236" t="s">
        <v>4018</v>
      </c>
      <c r="F208" s="236" t="s">
        <v>4018</v>
      </c>
      <c r="G208" s="236" t="s">
        <v>4019</v>
      </c>
      <c r="H208" s="236" t="s">
        <v>4020</v>
      </c>
      <c r="I208" s="1257" t="s">
        <v>4021</v>
      </c>
      <c r="J208" s="1258" t="s">
        <v>4022</v>
      </c>
      <c r="K208" s="1259" t="s">
        <v>4029</v>
      </c>
      <c r="L208" s="11" t="s">
        <v>22</v>
      </c>
      <c r="M208" s="11" t="s">
        <v>23</v>
      </c>
      <c r="N208" s="235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 spans="1:26" ht="13">
      <c r="A209" s="237" t="str">
        <f t="shared" si="3"/>
        <v>7118001</v>
      </c>
      <c r="B209" s="237">
        <v>7</v>
      </c>
      <c r="C209" s="237">
        <v>118</v>
      </c>
      <c r="D209" s="237" t="s">
        <v>96</v>
      </c>
      <c r="E209" s="236" t="s">
        <v>4031</v>
      </c>
      <c r="F209" s="236" t="s">
        <v>4032</v>
      </c>
      <c r="G209" s="236" t="s">
        <v>4033</v>
      </c>
      <c r="H209" s="238" t="s">
        <v>4034</v>
      </c>
      <c r="I209" s="1261" t="s">
        <v>4035</v>
      </c>
      <c r="J209" s="1264" t="s">
        <v>4039</v>
      </c>
      <c r="K209" s="399" t="s">
        <v>21</v>
      </c>
      <c r="L209" s="11" t="s">
        <v>22</v>
      </c>
      <c r="M209" s="11" t="s">
        <v>23</v>
      </c>
      <c r="N209" s="235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 spans="1:26" ht="13">
      <c r="A210" s="237" t="str">
        <f t="shared" si="3"/>
        <v>7118002</v>
      </c>
      <c r="B210" s="237">
        <v>7</v>
      </c>
      <c r="C210" s="237">
        <v>118</v>
      </c>
      <c r="D210" s="237" t="s">
        <v>105</v>
      </c>
      <c r="E210" s="236" t="s">
        <v>2881</v>
      </c>
      <c r="F210" s="236" t="s">
        <v>4049</v>
      </c>
      <c r="G210" s="236" t="s">
        <v>4050</v>
      </c>
      <c r="H210" s="238" t="s">
        <v>4051</v>
      </c>
      <c r="I210" s="1269" t="s">
        <v>4052</v>
      </c>
      <c r="J210" s="1272" t="s">
        <v>4060</v>
      </c>
      <c r="K210" s="399" t="s">
        <v>21</v>
      </c>
      <c r="L210" s="11" t="s">
        <v>22</v>
      </c>
      <c r="M210" s="11" t="s">
        <v>23</v>
      </c>
      <c r="N210" s="235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 spans="1:26" ht="13">
      <c r="A211" s="237" t="str">
        <f t="shared" si="3"/>
        <v>7118003</v>
      </c>
      <c r="B211" s="237">
        <v>7</v>
      </c>
      <c r="C211" s="237">
        <v>118</v>
      </c>
      <c r="D211" s="237" t="s">
        <v>113</v>
      </c>
      <c r="E211" s="236" t="s">
        <v>4070</v>
      </c>
      <c r="F211" s="236" t="s">
        <v>4071</v>
      </c>
      <c r="G211" s="236" t="s">
        <v>4072</v>
      </c>
      <c r="H211" s="238" t="s">
        <v>4073</v>
      </c>
      <c r="I211" s="1273" t="s">
        <v>4074</v>
      </c>
      <c r="J211" s="1274" t="s">
        <v>4075</v>
      </c>
      <c r="K211" s="399" t="s">
        <v>21</v>
      </c>
      <c r="L211" s="11" t="s">
        <v>22</v>
      </c>
      <c r="M211" s="11" t="s">
        <v>23</v>
      </c>
      <c r="N211" s="235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 spans="1:26" ht="13">
      <c r="A212" s="237" t="str">
        <f t="shared" si="3"/>
        <v>7118004</v>
      </c>
      <c r="B212" s="237">
        <v>7</v>
      </c>
      <c r="C212" s="237">
        <v>118</v>
      </c>
      <c r="D212" s="237" t="s">
        <v>122</v>
      </c>
      <c r="E212" s="236" t="s">
        <v>4076</v>
      </c>
      <c r="F212" s="236" t="s">
        <v>4077</v>
      </c>
      <c r="G212" s="236" t="s">
        <v>4078</v>
      </c>
      <c r="H212" s="238" t="s">
        <v>4079</v>
      </c>
      <c r="I212" s="1279" t="s">
        <v>4080</v>
      </c>
      <c r="J212" s="1283" t="s">
        <v>4087</v>
      </c>
      <c r="K212" s="399" t="s">
        <v>21</v>
      </c>
      <c r="L212" s="11" t="s">
        <v>22</v>
      </c>
      <c r="M212" s="11" t="s">
        <v>23</v>
      </c>
      <c r="N212" s="235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 spans="1:26" ht="13">
      <c r="A213" s="237" t="str">
        <f t="shared" si="3"/>
        <v>7118005</v>
      </c>
      <c r="B213" s="237">
        <v>7</v>
      </c>
      <c r="C213" s="237">
        <v>118</v>
      </c>
      <c r="D213" s="237" t="s">
        <v>131</v>
      </c>
      <c r="E213" s="236" t="s">
        <v>4094</v>
      </c>
      <c r="F213" s="236" t="s">
        <v>4095</v>
      </c>
      <c r="G213" s="236" t="s">
        <v>4096</v>
      </c>
      <c r="H213" s="238" t="s">
        <v>4097</v>
      </c>
      <c r="I213" s="1289" t="s">
        <v>4098</v>
      </c>
      <c r="J213" s="240" t="s">
        <v>137</v>
      </c>
      <c r="K213" s="399" t="s">
        <v>21</v>
      </c>
      <c r="L213" s="11" t="s">
        <v>22</v>
      </c>
      <c r="M213" s="11" t="s">
        <v>23</v>
      </c>
      <c r="N213" s="235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 spans="1:26" ht="13">
      <c r="A214" s="237" t="str">
        <f t="shared" si="3"/>
        <v>7118006</v>
      </c>
      <c r="B214" s="237">
        <v>7</v>
      </c>
      <c r="C214" s="237">
        <v>118</v>
      </c>
      <c r="D214" s="237" t="s">
        <v>540</v>
      </c>
      <c r="E214" s="236" t="s">
        <v>4111</v>
      </c>
      <c r="F214" s="236" t="s">
        <v>4112</v>
      </c>
      <c r="G214" s="236" t="s">
        <v>4113</v>
      </c>
      <c r="H214" s="238" t="s">
        <v>4114</v>
      </c>
      <c r="I214" s="1290" t="s">
        <v>4115</v>
      </c>
      <c r="J214" s="1291" t="s">
        <v>4116</v>
      </c>
      <c r="K214" s="1292" t="s">
        <v>4117</v>
      </c>
      <c r="L214" s="11" t="s">
        <v>22</v>
      </c>
      <c r="M214" s="11" t="s">
        <v>23</v>
      </c>
      <c r="N214" s="235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 spans="1:26" ht="13">
      <c r="A215" s="237" t="str">
        <f t="shared" si="3"/>
        <v>7118007</v>
      </c>
      <c r="B215" s="237">
        <v>7</v>
      </c>
      <c r="C215" s="237">
        <v>118</v>
      </c>
      <c r="D215" s="237" t="s">
        <v>549</v>
      </c>
      <c r="E215" s="236" t="s">
        <v>4118</v>
      </c>
      <c r="F215" s="236" t="s">
        <v>4119</v>
      </c>
      <c r="G215" s="236" t="s">
        <v>4120</v>
      </c>
      <c r="H215" s="238" t="s">
        <v>4121</v>
      </c>
      <c r="I215" s="1293" t="s">
        <v>4122</v>
      </c>
      <c r="J215" s="1294" t="s">
        <v>4123</v>
      </c>
      <c r="K215" s="1295" t="s">
        <v>4124</v>
      </c>
      <c r="L215" s="11" t="s">
        <v>22</v>
      </c>
      <c r="M215" s="11" t="s">
        <v>23</v>
      </c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 spans="1:26" ht="13">
      <c r="A216" s="237" t="str">
        <f t="shared" si="3"/>
        <v>7118008</v>
      </c>
      <c r="B216" s="237">
        <v>7</v>
      </c>
      <c r="C216" s="237">
        <v>118</v>
      </c>
      <c r="D216" s="237" t="s">
        <v>562</v>
      </c>
      <c r="E216" s="236" t="s">
        <v>4125</v>
      </c>
      <c r="F216" s="236" t="s">
        <v>4126</v>
      </c>
      <c r="G216" s="236" t="s">
        <v>4127</v>
      </c>
      <c r="H216" s="238" t="s">
        <v>4128</v>
      </c>
      <c r="I216" s="1299" t="s">
        <v>4129</v>
      </c>
      <c r="J216" s="1302" t="s">
        <v>4144</v>
      </c>
      <c r="K216" s="399" t="s">
        <v>21</v>
      </c>
      <c r="L216" s="11" t="s">
        <v>22</v>
      </c>
      <c r="M216" s="11" t="s">
        <v>23</v>
      </c>
      <c r="N216" s="235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 spans="1:26" ht="13">
      <c r="A217" s="237" t="str">
        <f t="shared" si="3"/>
        <v>7118009</v>
      </c>
      <c r="B217" s="237">
        <v>7</v>
      </c>
      <c r="C217" s="237">
        <v>118</v>
      </c>
      <c r="D217" s="237" t="s">
        <v>1073</v>
      </c>
      <c r="E217" s="236" t="s">
        <v>4152</v>
      </c>
      <c r="F217" s="236" t="s">
        <v>4153</v>
      </c>
      <c r="G217" s="236" t="s">
        <v>4154</v>
      </c>
      <c r="H217" s="238" t="s">
        <v>4155</v>
      </c>
      <c r="I217" s="1308" t="s">
        <v>4156</v>
      </c>
      <c r="J217" s="1310" t="s">
        <v>4166</v>
      </c>
      <c r="K217" s="399" t="s">
        <v>21</v>
      </c>
      <c r="L217" s="11" t="s">
        <v>22</v>
      </c>
      <c r="M217" s="11" t="s">
        <v>23</v>
      </c>
      <c r="N217" s="235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 spans="1:26" ht="13">
      <c r="A218" s="237" t="str">
        <f t="shared" si="3"/>
        <v>7118010</v>
      </c>
      <c r="B218" s="237">
        <v>7</v>
      </c>
      <c r="C218" s="237">
        <v>118</v>
      </c>
      <c r="D218" s="237" t="s">
        <v>25</v>
      </c>
      <c r="E218" s="236" t="s">
        <v>4172</v>
      </c>
      <c r="F218" s="236" t="s">
        <v>4173</v>
      </c>
      <c r="G218" s="236" t="s">
        <v>4174</v>
      </c>
      <c r="H218" s="238" t="s">
        <v>4175</v>
      </c>
      <c r="I218" s="1312" t="s">
        <v>4176</v>
      </c>
      <c r="J218" s="1324" t="s">
        <v>4178</v>
      </c>
      <c r="K218" s="399" t="s">
        <v>21</v>
      </c>
      <c r="L218" s="11" t="s">
        <v>22</v>
      </c>
      <c r="M218" s="11" t="s">
        <v>23</v>
      </c>
      <c r="N218" s="235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 spans="1:26" ht="13">
      <c r="A219" s="237" t="str">
        <f t="shared" si="3"/>
        <v>7118011</v>
      </c>
      <c r="B219" s="237">
        <v>7</v>
      </c>
      <c r="C219" s="237">
        <v>118</v>
      </c>
      <c r="D219" s="237" t="s">
        <v>60</v>
      </c>
      <c r="E219" s="236" t="s">
        <v>4206</v>
      </c>
      <c r="F219" s="236" t="s">
        <v>4207</v>
      </c>
      <c r="G219" s="236" t="s">
        <v>4208</v>
      </c>
      <c r="H219" s="238" t="s">
        <v>4209</v>
      </c>
      <c r="I219" s="1326" t="s">
        <v>4210</v>
      </c>
      <c r="J219" s="1327" t="s">
        <v>4213</v>
      </c>
      <c r="K219" s="1329" t="s">
        <v>4215</v>
      </c>
      <c r="L219" s="11" t="s">
        <v>22</v>
      </c>
      <c r="M219" s="11" t="s">
        <v>23</v>
      </c>
      <c r="N219" s="235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 spans="1:26" ht="13">
      <c r="A220" s="237" t="str">
        <f t="shared" si="3"/>
        <v>7118012</v>
      </c>
      <c r="B220" s="237">
        <v>7</v>
      </c>
      <c r="C220" s="237">
        <v>118</v>
      </c>
      <c r="D220" s="237" t="s">
        <v>66</v>
      </c>
      <c r="E220" s="236" t="s">
        <v>4217</v>
      </c>
      <c r="F220" s="236" t="s">
        <v>4218</v>
      </c>
      <c r="G220" s="236" t="s">
        <v>4219</v>
      </c>
      <c r="H220" s="238" t="s">
        <v>4220</v>
      </c>
      <c r="I220" s="1331" t="s">
        <v>4221</v>
      </c>
      <c r="J220" s="1333" t="s">
        <v>4223</v>
      </c>
      <c r="K220" s="1335" t="s">
        <v>4226</v>
      </c>
      <c r="L220" s="11" t="s">
        <v>22</v>
      </c>
      <c r="M220" s="11" t="s">
        <v>23</v>
      </c>
      <c r="N220" s="235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 spans="1:26" ht="13">
      <c r="A221" s="237" t="str">
        <f t="shared" si="3"/>
        <v>7119000</v>
      </c>
      <c r="B221" s="237">
        <v>7</v>
      </c>
      <c r="C221" s="237">
        <v>119</v>
      </c>
      <c r="D221" s="237" t="s">
        <v>16</v>
      </c>
      <c r="E221" s="236" t="s">
        <v>4231</v>
      </c>
      <c r="F221" s="236" t="s">
        <v>4232</v>
      </c>
      <c r="G221" s="236" t="s">
        <v>4233</v>
      </c>
      <c r="H221" s="236" t="s">
        <v>4234</v>
      </c>
      <c r="I221" s="1343" t="s">
        <v>4235</v>
      </c>
      <c r="J221" s="1347" t="s">
        <v>4257</v>
      </c>
      <c r="K221" s="399" t="s">
        <v>21</v>
      </c>
      <c r="L221" s="11" t="s">
        <v>22</v>
      </c>
      <c r="M221" s="11" t="s">
        <v>23</v>
      </c>
      <c r="N221" s="235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 spans="1:26" ht="13">
      <c r="A222" s="237" t="str">
        <f t="shared" si="3"/>
        <v>7119001</v>
      </c>
      <c r="B222" s="237">
        <v>7</v>
      </c>
      <c r="C222" s="237">
        <v>119</v>
      </c>
      <c r="D222" s="237" t="s">
        <v>96</v>
      </c>
      <c r="E222" s="236" t="s">
        <v>4264</v>
      </c>
      <c r="F222" s="236" t="s">
        <v>4265</v>
      </c>
      <c r="G222" s="236" t="s">
        <v>4266</v>
      </c>
      <c r="H222" s="238" t="s">
        <v>4267</v>
      </c>
      <c r="I222" s="1349" t="s">
        <v>4268</v>
      </c>
      <c r="J222" s="1350" t="s">
        <v>4272</v>
      </c>
      <c r="K222" s="241" t="s">
        <v>21</v>
      </c>
      <c r="L222" s="11" t="s">
        <v>22</v>
      </c>
      <c r="M222" s="11" t="s">
        <v>23</v>
      </c>
      <c r="N222" s="235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 spans="1:26" ht="13">
      <c r="A223" s="237" t="str">
        <f t="shared" si="3"/>
        <v>7119002</v>
      </c>
      <c r="B223" s="237">
        <v>7</v>
      </c>
      <c r="C223" s="237">
        <v>119</v>
      </c>
      <c r="D223" s="237" t="s">
        <v>105</v>
      </c>
      <c r="E223" s="236" t="s">
        <v>4273</v>
      </c>
      <c r="F223" s="236" t="s">
        <v>4274</v>
      </c>
      <c r="G223" s="236" t="s">
        <v>4275</v>
      </c>
      <c r="H223" s="238" t="s">
        <v>4276</v>
      </c>
      <c r="I223" s="1352" t="s">
        <v>4277</v>
      </c>
      <c r="J223" s="1354" t="s">
        <v>4282</v>
      </c>
      <c r="K223" s="240" t="s">
        <v>137</v>
      </c>
      <c r="L223" s="11" t="s">
        <v>22</v>
      </c>
      <c r="M223" s="11" t="s">
        <v>23</v>
      </c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 spans="1:26" ht="13">
      <c r="A224" s="237" t="str">
        <f t="shared" si="3"/>
        <v>7119003</v>
      </c>
      <c r="B224" s="237">
        <v>7</v>
      </c>
      <c r="C224" s="237">
        <v>119</v>
      </c>
      <c r="D224" s="237" t="s">
        <v>113</v>
      </c>
      <c r="E224" s="236" t="s">
        <v>4284</v>
      </c>
      <c r="F224" s="236" t="s">
        <v>4285</v>
      </c>
      <c r="G224" s="236" t="s">
        <v>4286</v>
      </c>
      <c r="H224" s="238" t="s">
        <v>4287</v>
      </c>
      <c r="I224" s="668" t="s">
        <v>750</v>
      </c>
      <c r="J224" s="1357" t="s">
        <v>4288</v>
      </c>
      <c r="K224" s="399" t="s">
        <v>21</v>
      </c>
      <c r="L224" s="11" t="s">
        <v>22</v>
      </c>
      <c r="M224" s="11" t="s">
        <v>23</v>
      </c>
      <c r="N224" s="235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 spans="1:26" ht="13">
      <c r="A225" s="237" t="str">
        <f t="shared" si="3"/>
        <v>7119004</v>
      </c>
      <c r="B225" s="237">
        <v>7</v>
      </c>
      <c r="C225" s="237">
        <v>119</v>
      </c>
      <c r="D225" s="237" t="s">
        <v>122</v>
      </c>
      <c r="E225" s="236" t="s">
        <v>4295</v>
      </c>
      <c r="F225" s="236" t="s">
        <v>4296</v>
      </c>
      <c r="G225" s="236" t="s">
        <v>4297</v>
      </c>
      <c r="H225" s="238" t="s">
        <v>4298</v>
      </c>
      <c r="I225" s="1359" t="s">
        <v>4299</v>
      </c>
      <c r="J225" s="1360" t="s">
        <v>4303</v>
      </c>
      <c r="K225" s="795" t="s">
        <v>2842</v>
      </c>
      <c r="L225" s="11" t="s">
        <v>22</v>
      </c>
      <c r="M225" s="11" t="s">
        <v>23</v>
      </c>
      <c r="N225" s="235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 spans="1:26" ht="13">
      <c r="A226" s="237" t="str">
        <f t="shared" si="3"/>
        <v>7119005</v>
      </c>
      <c r="B226" s="237">
        <v>7</v>
      </c>
      <c r="C226" s="237">
        <v>119</v>
      </c>
      <c r="D226" s="237" t="s">
        <v>131</v>
      </c>
      <c r="E226" s="236" t="s">
        <v>4304</v>
      </c>
      <c r="F226" s="236" t="s">
        <v>4305</v>
      </c>
      <c r="G226" s="236" t="s">
        <v>4306</v>
      </c>
      <c r="H226" s="238" t="s">
        <v>4307</v>
      </c>
      <c r="I226" s="1362" t="s">
        <v>4308</v>
      </c>
      <c r="J226" s="795" t="s">
        <v>2842</v>
      </c>
      <c r="K226" s="241" t="s">
        <v>21</v>
      </c>
      <c r="L226" s="11" t="s">
        <v>22</v>
      </c>
      <c r="M226" s="11" t="s">
        <v>23</v>
      </c>
      <c r="N226" s="235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 spans="1:26" ht="13">
      <c r="A227" s="237" t="str">
        <f t="shared" si="3"/>
        <v>7119006</v>
      </c>
      <c r="B227" s="237">
        <v>7</v>
      </c>
      <c r="C227" s="237">
        <v>119</v>
      </c>
      <c r="D227" s="237" t="s">
        <v>540</v>
      </c>
      <c r="E227" s="236" t="s">
        <v>4310</v>
      </c>
      <c r="F227" s="236" t="s">
        <v>4311</v>
      </c>
      <c r="G227" s="236" t="s">
        <v>4312</v>
      </c>
      <c r="H227" s="238" t="s">
        <v>4313</v>
      </c>
      <c r="I227" s="1364" t="s">
        <v>4314</v>
      </c>
      <c r="J227" s="240" t="s">
        <v>137</v>
      </c>
      <c r="K227" s="241" t="s">
        <v>21</v>
      </c>
      <c r="L227" s="11" t="s">
        <v>22</v>
      </c>
      <c r="M227" s="11" t="s">
        <v>23</v>
      </c>
      <c r="N227" s="235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 spans="1:26" ht="13">
      <c r="A228" s="237" t="str">
        <f t="shared" si="3"/>
        <v>7119007</v>
      </c>
      <c r="B228" s="237">
        <v>7</v>
      </c>
      <c r="C228" s="237">
        <v>119</v>
      </c>
      <c r="D228" s="237" t="s">
        <v>549</v>
      </c>
      <c r="E228" s="236" t="s">
        <v>4316</v>
      </c>
      <c r="F228" s="236" t="s">
        <v>4317</v>
      </c>
      <c r="G228" s="236" t="s">
        <v>4318</v>
      </c>
      <c r="H228" s="238" t="s">
        <v>4319</v>
      </c>
      <c r="I228" s="1366" t="s">
        <v>4320</v>
      </c>
      <c r="J228" s="1367" t="s">
        <v>4324</v>
      </c>
      <c r="K228" s="240" t="s">
        <v>137</v>
      </c>
      <c r="L228" s="11" t="s">
        <v>22</v>
      </c>
      <c r="M228" s="11" t="s">
        <v>23</v>
      </c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 spans="1:26" ht="13">
      <c r="A229" s="237" t="str">
        <f t="shared" si="3"/>
        <v>7119008</v>
      </c>
      <c r="B229" s="237">
        <v>7</v>
      </c>
      <c r="C229" s="237">
        <v>119</v>
      </c>
      <c r="D229" s="237" t="s">
        <v>562</v>
      </c>
      <c r="E229" s="236" t="s">
        <v>4325</v>
      </c>
      <c r="F229" s="236" t="s">
        <v>4326</v>
      </c>
      <c r="G229" s="236" t="s">
        <v>4327</v>
      </c>
      <c r="H229" s="238" t="s">
        <v>4328</v>
      </c>
      <c r="I229" s="1369" t="s">
        <v>4329</v>
      </c>
      <c r="J229" s="1370" t="s">
        <v>4331</v>
      </c>
      <c r="K229" s="1372" t="s">
        <v>4332</v>
      </c>
      <c r="L229" s="11" t="s">
        <v>22</v>
      </c>
      <c r="M229" s="11" t="s">
        <v>23</v>
      </c>
      <c r="N229" s="235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 spans="1:26" ht="13">
      <c r="A230" s="237" t="str">
        <f t="shared" si="3"/>
        <v>7119009</v>
      </c>
      <c r="B230" s="237">
        <v>7</v>
      </c>
      <c r="C230" s="237">
        <v>119</v>
      </c>
      <c r="D230" s="237" t="s">
        <v>1073</v>
      </c>
      <c r="E230" s="236" t="s">
        <v>4334</v>
      </c>
      <c r="F230" s="236" t="s">
        <v>4335</v>
      </c>
      <c r="G230" s="236" t="s">
        <v>4336</v>
      </c>
      <c r="H230" s="238" t="s">
        <v>4337</v>
      </c>
      <c r="I230" s="671" t="s">
        <v>2536</v>
      </c>
      <c r="J230" s="1374" t="s">
        <v>4338</v>
      </c>
      <c r="K230" s="241" t="s">
        <v>21</v>
      </c>
      <c r="L230" s="11" t="s">
        <v>22</v>
      </c>
      <c r="M230" s="11" t="s">
        <v>23</v>
      </c>
      <c r="N230" s="235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 spans="1:26" ht="13">
      <c r="A231" s="237" t="str">
        <f t="shared" si="3"/>
        <v>7119010</v>
      </c>
      <c r="B231" s="237">
        <v>7</v>
      </c>
      <c r="C231" s="237">
        <v>119</v>
      </c>
      <c r="D231" s="237" t="s">
        <v>25</v>
      </c>
      <c r="E231" s="236" t="s">
        <v>4342</v>
      </c>
      <c r="F231" s="236" t="s">
        <v>4343</v>
      </c>
      <c r="G231" s="236" t="s">
        <v>4344</v>
      </c>
      <c r="H231" s="238" t="s">
        <v>4345</v>
      </c>
      <c r="I231" s="671" t="s">
        <v>2536</v>
      </c>
      <c r="J231" s="1376" t="s">
        <v>4346</v>
      </c>
      <c r="K231" s="1378" t="s">
        <v>4348</v>
      </c>
      <c r="L231" s="11" t="s">
        <v>22</v>
      </c>
      <c r="M231" s="11" t="s">
        <v>23</v>
      </c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 spans="1:26" ht="13">
      <c r="A232" s="237" t="str">
        <f t="shared" si="3"/>
        <v>7120000</v>
      </c>
      <c r="B232" s="237">
        <v>7</v>
      </c>
      <c r="C232" s="237">
        <v>120</v>
      </c>
      <c r="D232" s="237" t="s">
        <v>16</v>
      </c>
      <c r="E232" s="236" t="s">
        <v>4353</v>
      </c>
      <c r="F232" s="236" t="s">
        <v>2071</v>
      </c>
      <c r="G232" s="236" t="s">
        <v>2072</v>
      </c>
      <c r="H232" s="236" t="s">
        <v>4354</v>
      </c>
      <c r="I232" s="1393" t="s">
        <v>4355</v>
      </c>
      <c r="J232" s="553" t="s">
        <v>2074</v>
      </c>
      <c r="K232" s="554" t="s">
        <v>2075</v>
      </c>
      <c r="L232" s="11" t="s">
        <v>22</v>
      </c>
      <c r="M232" s="11" t="s">
        <v>23</v>
      </c>
      <c r="N232" s="235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 spans="1:26" ht="13">
      <c r="A233" s="237" t="str">
        <f t="shared" si="3"/>
        <v>7120001</v>
      </c>
      <c r="B233" s="237">
        <v>7</v>
      </c>
      <c r="C233" s="237">
        <v>120</v>
      </c>
      <c r="D233" s="237" t="s">
        <v>96</v>
      </c>
      <c r="E233" s="236" t="s">
        <v>2125</v>
      </c>
      <c r="F233" s="236" t="s">
        <v>2126</v>
      </c>
      <c r="G233" s="236" t="s">
        <v>2127</v>
      </c>
      <c r="H233" s="238" t="s">
        <v>4403</v>
      </c>
      <c r="I233" s="1397" t="s">
        <v>2129</v>
      </c>
      <c r="J233" s="1032" t="s">
        <v>1344</v>
      </c>
      <c r="K233" s="241" t="s">
        <v>21</v>
      </c>
      <c r="L233" s="11" t="s">
        <v>22</v>
      </c>
      <c r="M233" s="11" t="s">
        <v>23</v>
      </c>
      <c r="N233" s="235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 spans="1:26" ht="13">
      <c r="A234" s="237" t="str">
        <f t="shared" si="3"/>
        <v>7120002</v>
      </c>
      <c r="B234" s="237">
        <v>7</v>
      </c>
      <c r="C234" s="237">
        <v>120</v>
      </c>
      <c r="D234" s="237" t="s">
        <v>105</v>
      </c>
      <c r="E234" s="236" t="s">
        <v>2066</v>
      </c>
      <c r="F234" s="236" t="s">
        <v>2076</v>
      </c>
      <c r="G234" s="236" t="s">
        <v>2077</v>
      </c>
      <c r="H234" s="238" t="s">
        <v>4410</v>
      </c>
      <c r="I234" s="1398" t="s">
        <v>2079</v>
      </c>
      <c r="J234" s="1399" t="s">
        <v>2080</v>
      </c>
      <c r="K234" s="241" t="s">
        <v>21</v>
      </c>
      <c r="L234" s="11" t="s">
        <v>22</v>
      </c>
      <c r="M234" s="11" t="s">
        <v>23</v>
      </c>
      <c r="N234" s="235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 spans="1:26" ht="13">
      <c r="A235" s="237" t="str">
        <f t="shared" si="3"/>
        <v>7120003</v>
      </c>
      <c r="B235" s="237">
        <v>7</v>
      </c>
      <c r="C235" s="237">
        <v>120</v>
      </c>
      <c r="D235" s="237" t="s">
        <v>113</v>
      </c>
      <c r="E235" s="236" t="s">
        <v>2103</v>
      </c>
      <c r="F235" s="236" t="s">
        <v>2104</v>
      </c>
      <c r="G235" s="236" t="s">
        <v>2105</v>
      </c>
      <c r="H235" s="238" t="s">
        <v>4411</v>
      </c>
      <c r="I235" s="1191" t="s">
        <v>863</v>
      </c>
      <c r="J235" s="1403" t="s">
        <v>2107</v>
      </c>
      <c r="K235" s="1404" t="s">
        <v>2108</v>
      </c>
      <c r="L235" s="11" t="s">
        <v>22</v>
      </c>
      <c r="M235" s="11" t="s">
        <v>23</v>
      </c>
      <c r="N235" s="235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 spans="1:26" ht="13">
      <c r="A236" s="237" t="str">
        <f t="shared" si="3"/>
        <v>7120004</v>
      </c>
      <c r="B236" s="237">
        <v>7</v>
      </c>
      <c r="C236" s="237">
        <v>120</v>
      </c>
      <c r="D236" s="237" t="s">
        <v>122</v>
      </c>
      <c r="E236" s="236" t="s">
        <v>2116</v>
      </c>
      <c r="F236" s="236" t="s">
        <v>2117</v>
      </c>
      <c r="G236" s="236" t="s">
        <v>2118</v>
      </c>
      <c r="H236" s="238" t="s">
        <v>4421</v>
      </c>
      <c r="I236" s="1405" t="s">
        <v>782</v>
      </c>
      <c r="J236" s="315" t="s">
        <v>137</v>
      </c>
      <c r="K236" s="399" t="s">
        <v>21</v>
      </c>
      <c r="L236" s="11" t="s">
        <v>22</v>
      </c>
      <c r="M236" s="11" t="s">
        <v>23</v>
      </c>
      <c r="N236" s="235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 spans="1:26" ht="13">
      <c r="A237" s="237" t="str">
        <f t="shared" si="3"/>
        <v>7120005</v>
      </c>
      <c r="B237" s="237">
        <v>7</v>
      </c>
      <c r="C237" s="237">
        <v>120</v>
      </c>
      <c r="D237" s="237" t="s">
        <v>131</v>
      </c>
      <c r="E237" s="236" t="s">
        <v>2109</v>
      </c>
      <c r="F237" s="236" t="s">
        <v>2110</v>
      </c>
      <c r="G237" s="236" t="s">
        <v>2111</v>
      </c>
      <c r="H237" s="238" t="s">
        <v>4422</v>
      </c>
      <c r="I237" s="1408" t="s">
        <v>2113</v>
      </c>
      <c r="J237" s="1415" t="s">
        <v>2114</v>
      </c>
      <c r="K237" s="1422" t="s">
        <v>2115</v>
      </c>
      <c r="L237" s="11" t="s">
        <v>22</v>
      </c>
      <c r="M237" s="11" t="s">
        <v>23</v>
      </c>
      <c r="N237" s="235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 spans="1:26" ht="13">
      <c r="A238" s="237" t="str">
        <f t="shared" si="3"/>
        <v>7120006</v>
      </c>
      <c r="B238" s="237">
        <v>7</v>
      </c>
      <c r="C238" s="237">
        <v>120</v>
      </c>
      <c r="D238" s="237" t="s">
        <v>540</v>
      </c>
      <c r="E238" s="236" t="s">
        <v>2081</v>
      </c>
      <c r="F238" s="236" t="s">
        <v>2082</v>
      </c>
      <c r="G238" s="236" t="s">
        <v>2083</v>
      </c>
      <c r="H238" s="238" t="s">
        <v>4463</v>
      </c>
      <c r="I238" s="1425" t="s">
        <v>2085</v>
      </c>
      <c r="J238" s="1426" t="s">
        <v>2086</v>
      </c>
      <c r="K238" s="241" t="s">
        <v>21</v>
      </c>
      <c r="L238" s="11" t="s">
        <v>22</v>
      </c>
      <c r="M238" s="11" t="s">
        <v>23</v>
      </c>
      <c r="N238" s="235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 spans="1:26" ht="13">
      <c r="A239" s="237" t="str">
        <f t="shared" si="3"/>
        <v>7120007</v>
      </c>
      <c r="B239" s="237">
        <v>7</v>
      </c>
      <c r="C239" s="237">
        <v>120</v>
      </c>
      <c r="D239" s="237" t="s">
        <v>549</v>
      </c>
      <c r="E239" s="236" t="s">
        <v>2120</v>
      </c>
      <c r="F239" s="236" t="s">
        <v>2121</v>
      </c>
      <c r="G239" s="236" t="s">
        <v>4465</v>
      </c>
      <c r="H239" s="238" t="s">
        <v>4466</v>
      </c>
      <c r="I239" s="1428" t="s">
        <v>2124</v>
      </c>
      <c r="J239" s="332" t="s">
        <v>1263</v>
      </c>
      <c r="K239" s="315" t="s">
        <v>137</v>
      </c>
      <c r="L239" s="11" t="s">
        <v>22</v>
      </c>
      <c r="M239" s="11" t="s">
        <v>23</v>
      </c>
      <c r="N239" s="235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 spans="1:26" ht="13">
      <c r="A240" s="237" t="str">
        <f t="shared" si="3"/>
        <v>7120008</v>
      </c>
      <c r="B240" s="237">
        <v>7</v>
      </c>
      <c r="C240" s="237">
        <v>120</v>
      </c>
      <c r="D240" s="237" t="s">
        <v>562</v>
      </c>
      <c r="E240" s="236" t="s">
        <v>2097</v>
      </c>
      <c r="F240" s="236" t="s">
        <v>2098</v>
      </c>
      <c r="G240" s="236" t="s">
        <v>2099</v>
      </c>
      <c r="H240" s="238" t="s">
        <v>4468</v>
      </c>
      <c r="I240" s="1430" t="s">
        <v>2101</v>
      </c>
      <c r="J240" s="1432" t="s">
        <v>2102</v>
      </c>
      <c r="K240" s="399" t="s">
        <v>21</v>
      </c>
      <c r="L240" s="11" t="s">
        <v>22</v>
      </c>
      <c r="M240" s="11" t="s">
        <v>23</v>
      </c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 spans="1:26" ht="13">
      <c r="A241" s="237" t="str">
        <f t="shared" si="3"/>
        <v>7120009</v>
      </c>
      <c r="B241" s="237">
        <v>7</v>
      </c>
      <c r="C241" s="237">
        <v>120</v>
      </c>
      <c r="D241" s="237" t="s">
        <v>1073</v>
      </c>
      <c r="E241" s="236" t="s">
        <v>2093</v>
      </c>
      <c r="F241" s="236" t="s">
        <v>2094</v>
      </c>
      <c r="G241" s="236" t="s">
        <v>2095</v>
      </c>
      <c r="H241" s="238" t="s">
        <v>4482</v>
      </c>
      <c r="I241" s="551" t="s">
        <v>808</v>
      </c>
      <c r="J241" s="1434" t="s">
        <v>102</v>
      </c>
      <c r="K241" s="373" t="s">
        <v>840</v>
      </c>
      <c r="L241" s="11" t="s">
        <v>22</v>
      </c>
      <c r="M241" s="11" t="s">
        <v>23</v>
      </c>
      <c r="N241" s="235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 spans="1:26" ht="13">
      <c r="A242" s="237" t="str">
        <f t="shared" si="3"/>
        <v>7120010</v>
      </c>
      <c r="B242" s="237">
        <v>7</v>
      </c>
      <c r="C242" s="237">
        <v>120</v>
      </c>
      <c r="D242" s="237" t="s">
        <v>25</v>
      </c>
      <c r="E242" s="236" t="s">
        <v>2087</v>
      </c>
      <c r="F242" s="236" t="s">
        <v>2088</v>
      </c>
      <c r="G242" s="236" t="s">
        <v>2089</v>
      </c>
      <c r="H242" s="238" t="s">
        <v>4484</v>
      </c>
      <c r="I242" s="1436" t="s">
        <v>2091</v>
      </c>
      <c r="J242" s="1437" t="s">
        <v>2092</v>
      </c>
      <c r="K242" s="241" t="s">
        <v>21</v>
      </c>
      <c r="L242" s="11" t="s">
        <v>22</v>
      </c>
      <c r="M242" s="11" t="s">
        <v>23</v>
      </c>
      <c r="N242" s="235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 spans="1:26" ht="13">
      <c r="A243" s="237" t="str">
        <f t="shared" si="3"/>
        <v>7120011</v>
      </c>
      <c r="B243" s="237">
        <v>7</v>
      </c>
      <c r="C243" s="237">
        <v>120</v>
      </c>
      <c r="D243" s="237" t="s">
        <v>60</v>
      </c>
      <c r="E243" s="236" t="s">
        <v>2136</v>
      </c>
      <c r="F243" s="236" t="s">
        <v>2137</v>
      </c>
      <c r="G243" s="236" t="s">
        <v>2138</v>
      </c>
      <c r="H243" s="238" t="s">
        <v>4489</v>
      </c>
      <c r="I243" s="1438" t="s">
        <v>2140</v>
      </c>
      <c r="J243" s="1439" t="s">
        <v>2141</v>
      </c>
      <c r="K243" s="1440" t="s">
        <v>2142</v>
      </c>
      <c r="L243" s="11" t="s">
        <v>22</v>
      </c>
      <c r="M243" s="11" t="s">
        <v>23</v>
      </c>
      <c r="N243" s="235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 spans="1:26" ht="13">
      <c r="A244" s="237" t="str">
        <f t="shared" si="3"/>
        <v>7121000</v>
      </c>
      <c r="B244" s="237">
        <v>7</v>
      </c>
      <c r="C244" s="237">
        <v>121</v>
      </c>
      <c r="D244" s="237" t="s">
        <v>16</v>
      </c>
      <c r="E244" s="236" t="s">
        <v>4490</v>
      </c>
      <c r="F244" s="236" t="s">
        <v>4491</v>
      </c>
      <c r="G244" s="236" t="s">
        <v>4492</v>
      </c>
      <c r="H244" s="236" t="s">
        <v>4493</v>
      </c>
      <c r="I244" s="1443" t="s">
        <v>4494</v>
      </c>
      <c r="J244" s="240" t="s">
        <v>137</v>
      </c>
      <c r="K244" s="241" t="s">
        <v>21</v>
      </c>
      <c r="L244" s="11" t="s">
        <v>22</v>
      </c>
      <c r="M244" s="11" t="s">
        <v>23</v>
      </c>
      <c r="N244" s="235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 spans="1:26" ht="13">
      <c r="A245" s="237" t="str">
        <f t="shared" si="3"/>
        <v>7121001</v>
      </c>
      <c r="B245" s="237">
        <v>7</v>
      </c>
      <c r="C245" s="237">
        <v>121</v>
      </c>
      <c r="D245" s="237" t="s">
        <v>96</v>
      </c>
      <c r="E245" s="236" t="s">
        <v>4499</v>
      </c>
      <c r="F245" s="236" t="s">
        <v>4500</v>
      </c>
      <c r="G245" s="236" t="s">
        <v>4501</v>
      </c>
      <c r="H245" s="238" t="s">
        <v>4502</v>
      </c>
      <c r="I245" s="1445" t="s">
        <v>4503</v>
      </c>
      <c r="J245" s="1447" t="s">
        <v>4507</v>
      </c>
      <c r="K245" s="1449" t="s">
        <v>4514</v>
      </c>
      <c r="L245" s="11" t="s">
        <v>22</v>
      </c>
      <c r="M245" s="11" t="s">
        <v>23</v>
      </c>
      <c r="N245" s="235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 spans="1:26" ht="13">
      <c r="A246" s="237" t="str">
        <f t="shared" si="3"/>
        <v>7121002</v>
      </c>
      <c r="B246" s="237">
        <v>7</v>
      </c>
      <c r="C246" s="237">
        <v>121</v>
      </c>
      <c r="D246" s="237" t="s">
        <v>105</v>
      </c>
      <c r="E246" s="236" t="s">
        <v>4520</v>
      </c>
      <c r="F246" s="236" t="s">
        <v>4521</v>
      </c>
      <c r="G246" s="236" t="s">
        <v>4522</v>
      </c>
      <c r="H246" s="238" t="s">
        <v>4523</v>
      </c>
      <c r="I246" s="1451" t="s">
        <v>4524</v>
      </c>
      <c r="J246" s="1452" t="s">
        <v>4527</v>
      </c>
      <c r="K246" s="240" t="s">
        <v>137</v>
      </c>
      <c r="L246" s="11" t="s">
        <v>22</v>
      </c>
      <c r="M246" s="11" t="s">
        <v>23</v>
      </c>
      <c r="N246" s="235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 spans="1:26" ht="13">
      <c r="A247" s="237" t="str">
        <f t="shared" si="3"/>
        <v>7121003</v>
      </c>
      <c r="B247" s="237">
        <v>7</v>
      </c>
      <c r="C247" s="237">
        <v>121</v>
      </c>
      <c r="D247" s="237" t="s">
        <v>113</v>
      </c>
      <c r="E247" s="236" t="s">
        <v>4531</v>
      </c>
      <c r="F247" s="236" t="s">
        <v>4532</v>
      </c>
      <c r="G247" s="236" t="s">
        <v>4533</v>
      </c>
      <c r="H247" s="238" t="s">
        <v>4534</v>
      </c>
      <c r="I247" s="1454" t="s">
        <v>4535</v>
      </c>
      <c r="J247" s="1456" t="s">
        <v>4540</v>
      </c>
      <c r="K247" s="241" t="s">
        <v>21</v>
      </c>
      <c r="L247" s="11" t="s">
        <v>22</v>
      </c>
      <c r="M247" s="11" t="s">
        <v>23</v>
      </c>
      <c r="N247" s="235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 spans="1:26" ht="13">
      <c r="A248" s="237" t="str">
        <f t="shared" si="3"/>
        <v>7121004</v>
      </c>
      <c r="B248" s="237">
        <v>7</v>
      </c>
      <c r="C248" s="237">
        <v>121</v>
      </c>
      <c r="D248" s="237" t="s">
        <v>122</v>
      </c>
      <c r="E248" s="236" t="s">
        <v>4542</v>
      </c>
      <c r="F248" s="236" t="s">
        <v>4543</v>
      </c>
      <c r="G248" s="236" t="s">
        <v>4544</v>
      </c>
      <c r="H248" s="238" t="s">
        <v>4545</v>
      </c>
      <c r="I248" s="1458" t="s">
        <v>4546</v>
      </c>
      <c r="J248" s="240" t="s">
        <v>137</v>
      </c>
      <c r="K248" s="1460" t="s">
        <v>4553</v>
      </c>
      <c r="L248" s="11" t="s">
        <v>22</v>
      </c>
      <c r="M248" s="11" t="s">
        <v>23</v>
      </c>
      <c r="N248" s="235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 spans="1:26" ht="13">
      <c r="A249" s="237" t="str">
        <f t="shared" si="3"/>
        <v>7121005</v>
      </c>
      <c r="B249" s="237">
        <v>7</v>
      </c>
      <c r="C249" s="237">
        <v>121</v>
      </c>
      <c r="D249" s="237" t="s">
        <v>131</v>
      </c>
      <c r="E249" s="236" t="s">
        <v>4555</v>
      </c>
      <c r="F249" s="236" t="s">
        <v>4521</v>
      </c>
      <c r="G249" s="236" t="s">
        <v>4556</v>
      </c>
      <c r="H249" s="238" t="s">
        <v>4557</v>
      </c>
      <c r="I249" s="1462" t="s">
        <v>4558</v>
      </c>
      <c r="J249" s="1464" t="s">
        <v>4563</v>
      </c>
      <c r="K249" s="241" t="s">
        <v>21</v>
      </c>
      <c r="L249" s="11" t="s">
        <v>22</v>
      </c>
      <c r="M249" s="11" t="s">
        <v>23</v>
      </c>
      <c r="N249" s="235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 spans="1:26" ht="13">
      <c r="A250" s="237" t="str">
        <f t="shared" si="3"/>
        <v>7121006</v>
      </c>
      <c r="B250" s="237">
        <v>7</v>
      </c>
      <c r="C250" s="237">
        <v>121</v>
      </c>
      <c r="D250" s="237" t="s">
        <v>540</v>
      </c>
      <c r="E250" s="236" t="s">
        <v>4565</v>
      </c>
      <c r="F250" s="236" t="s">
        <v>4566</v>
      </c>
      <c r="G250" s="236" t="s">
        <v>4567</v>
      </c>
      <c r="H250" s="238" t="s">
        <v>4568</v>
      </c>
      <c r="I250" s="1466" t="s">
        <v>4569</v>
      </c>
      <c r="J250" s="1467" t="s">
        <v>4571</v>
      </c>
      <c r="K250" s="1468" t="s">
        <v>4572</v>
      </c>
      <c r="L250" s="11" t="s">
        <v>22</v>
      </c>
      <c r="M250" s="11" t="s">
        <v>23</v>
      </c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 spans="1:26" ht="13">
      <c r="A251" s="237" t="str">
        <f t="shared" si="3"/>
        <v>7121007</v>
      </c>
      <c r="B251" s="237">
        <v>7</v>
      </c>
      <c r="C251" s="237">
        <v>121</v>
      </c>
      <c r="D251" s="237" t="s">
        <v>549</v>
      </c>
      <c r="E251" s="236" t="s">
        <v>4573</v>
      </c>
      <c r="F251" s="236" t="s">
        <v>4574</v>
      </c>
      <c r="G251" s="236" t="s">
        <v>4575</v>
      </c>
      <c r="H251" s="238" t="s">
        <v>4576</v>
      </c>
      <c r="I251" s="1470" t="s">
        <v>4577</v>
      </c>
      <c r="J251" s="1471" t="s">
        <v>4583</v>
      </c>
      <c r="K251" s="1474" t="s">
        <v>4584</v>
      </c>
      <c r="L251" s="11" t="s">
        <v>22</v>
      </c>
      <c r="M251" s="11" t="s">
        <v>23</v>
      </c>
      <c r="N251" s="235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 spans="1:26" ht="13">
      <c r="A252" s="237" t="str">
        <f t="shared" si="3"/>
        <v>7121008</v>
      </c>
      <c r="B252" s="237">
        <v>7</v>
      </c>
      <c r="C252" s="237">
        <v>121</v>
      </c>
      <c r="D252" s="237" t="s">
        <v>562</v>
      </c>
      <c r="E252" s="236" t="s">
        <v>4590</v>
      </c>
      <c r="F252" s="236" t="s">
        <v>4591</v>
      </c>
      <c r="G252" s="236" t="s">
        <v>4592</v>
      </c>
      <c r="H252" s="238" t="s">
        <v>4593</v>
      </c>
      <c r="I252" s="1479" t="s">
        <v>4594</v>
      </c>
      <c r="J252" s="240" t="s">
        <v>137</v>
      </c>
      <c r="K252" s="241" t="s">
        <v>21</v>
      </c>
      <c r="L252" s="11" t="s">
        <v>22</v>
      </c>
      <c r="M252" s="11" t="s">
        <v>23</v>
      </c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 spans="1:26" ht="13">
      <c r="A253" s="237" t="str">
        <f t="shared" si="3"/>
        <v>7121009</v>
      </c>
      <c r="B253" s="237">
        <v>7</v>
      </c>
      <c r="C253" s="237">
        <v>121</v>
      </c>
      <c r="D253" s="237" t="s">
        <v>1073</v>
      </c>
      <c r="E253" s="236" t="s">
        <v>4602</v>
      </c>
      <c r="F253" s="236" t="s">
        <v>4603</v>
      </c>
      <c r="G253" s="236" t="s">
        <v>4604</v>
      </c>
      <c r="H253" s="238" t="s">
        <v>4605</v>
      </c>
      <c r="I253" s="1480" t="s">
        <v>4606</v>
      </c>
      <c r="J253" s="1482" t="s">
        <v>4611</v>
      </c>
      <c r="K253" s="241" t="s">
        <v>21</v>
      </c>
      <c r="L253" s="11" t="s">
        <v>22</v>
      </c>
      <c r="M253" s="11" t="s">
        <v>23</v>
      </c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 spans="1:26" ht="13">
      <c r="A254" s="237" t="str">
        <f t="shared" si="3"/>
        <v>7121010</v>
      </c>
      <c r="B254" s="237">
        <v>7</v>
      </c>
      <c r="C254" s="237">
        <v>121</v>
      </c>
      <c r="D254" s="237" t="s">
        <v>25</v>
      </c>
      <c r="E254" s="236" t="s">
        <v>4613</v>
      </c>
      <c r="F254" s="236" t="s">
        <v>4614</v>
      </c>
      <c r="G254" s="236" t="s">
        <v>4615</v>
      </c>
      <c r="H254" s="238" t="s">
        <v>4616</v>
      </c>
      <c r="I254" s="1485" t="s">
        <v>4617</v>
      </c>
      <c r="J254" s="240" t="s">
        <v>137</v>
      </c>
      <c r="K254" s="241" t="s">
        <v>21</v>
      </c>
      <c r="L254" s="11" t="s">
        <v>22</v>
      </c>
      <c r="M254" s="11" t="s">
        <v>23</v>
      </c>
      <c r="N254" s="235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 spans="1:26" ht="13">
      <c r="A255" s="237" t="str">
        <f t="shared" si="3"/>
        <v>7122000</v>
      </c>
      <c r="B255" s="237">
        <v>7</v>
      </c>
      <c r="C255" s="237">
        <v>122</v>
      </c>
      <c r="D255" s="237" t="s">
        <v>16</v>
      </c>
      <c r="E255" s="236" t="s">
        <v>4624</v>
      </c>
      <c r="F255" s="236" t="s">
        <v>4625</v>
      </c>
      <c r="G255" s="236" t="s">
        <v>4626</v>
      </c>
      <c r="H255" s="236" t="s">
        <v>4627</v>
      </c>
      <c r="I255" s="1488" t="s">
        <v>4628</v>
      </c>
      <c r="J255" s="1490" t="s">
        <v>4631</v>
      </c>
      <c r="K255" s="241" t="s">
        <v>21</v>
      </c>
      <c r="L255" s="11" t="s">
        <v>22</v>
      </c>
      <c r="M255" s="11" t="s">
        <v>23</v>
      </c>
      <c r="N255" s="235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 spans="1:26" ht="13">
      <c r="A256" s="237" t="str">
        <f t="shared" si="3"/>
        <v>7122001</v>
      </c>
      <c r="B256" s="237">
        <v>7</v>
      </c>
      <c r="C256" s="237">
        <v>122</v>
      </c>
      <c r="D256" s="237" t="s">
        <v>96</v>
      </c>
      <c r="E256" s="236" t="s">
        <v>4637</v>
      </c>
      <c r="F256" s="236" t="s">
        <v>4638</v>
      </c>
      <c r="G256" s="236" t="s">
        <v>4639</v>
      </c>
      <c r="H256" s="238" t="s">
        <v>4640</v>
      </c>
      <c r="I256" s="1491" t="s">
        <v>4641</v>
      </c>
      <c r="J256" s="1492" t="s">
        <v>4642</v>
      </c>
      <c r="K256" s="1494" t="s">
        <v>4643</v>
      </c>
      <c r="L256" s="11" t="s">
        <v>22</v>
      </c>
      <c r="M256" s="11" t="s">
        <v>23</v>
      </c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 spans="1:26" ht="13">
      <c r="A257" s="237" t="str">
        <f t="shared" si="3"/>
        <v>7122002</v>
      </c>
      <c r="B257" s="237">
        <v>7</v>
      </c>
      <c r="C257" s="237">
        <v>122</v>
      </c>
      <c r="D257" s="237" t="s">
        <v>105</v>
      </c>
      <c r="E257" s="236" t="s">
        <v>3645</v>
      </c>
      <c r="F257" s="236" t="s">
        <v>4645</v>
      </c>
      <c r="G257" s="236" t="s">
        <v>4646</v>
      </c>
      <c r="H257" s="238" t="s">
        <v>4647</v>
      </c>
      <c r="I257" s="1496" t="s">
        <v>4648</v>
      </c>
      <c r="J257" s="1497" t="s">
        <v>4650</v>
      </c>
      <c r="K257" s="241" t="s">
        <v>21</v>
      </c>
      <c r="L257" s="11" t="s">
        <v>22</v>
      </c>
      <c r="M257" s="11" t="s">
        <v>23</v>
      </c>
      <c r="N257" s="235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 spans="1:26" ht="13">
      <c r="A258" s="237" t="str">
        <f t="shared" si="3"/>
        <v>7122003</v>
      </c>
      <c r="B258" s="237">
        <v>7</v>
      </c>
      <c r="C258" s="237">
        <v>122</v>
      </c>
      <c r="D258" s="237" t="s">
        <v>113</v>
      </c>
      <c r="E258" s="236" t="s">
        <v>4651</v>
      </c>
      <c r="F258" s="236" t="s">
        <v>4652</v>
      </c>
      <c r="G258" s="236" t="s">
        <v>4653</v>
      </c>
      <c r="H258" s="238" t="s">
        <v>4654</v>
      </c>
      <c r="I258" s="550" t="s">
        <v>863</v>
      </c>
      <c r="J258" s="240" t="s">
        <v>137</v>
      </c>
      <c r="K258" s="345" t="s">
        <v>365</v>
      </c>
      <c r="L258" s="11" t="s">
        <v>22</v>
      </c>
      <c r="M258" s="11" t="s">
        <v>23</v>
      </c>
      <c r="N258" s="235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 spans="1:26" ht="13">
      <c r="A259" s="237" t="str">
        <f t="shared" ref="A259:A322" si="4">_xlfn.CONCAT(B259:D259)</f>
        <v>7122004</v>
      </c>
      <c r="B259" s="237">
        <v>7</v>
      </c>
      <c r="C259" s="237">
        <v>122</v>
      </c>
      <c r="D259" s="237" t="s">
        <v>122</v>
      </c>
      <c r="E259" s="236" t="s">
        <v>4655</v>
      </c>
      <c r="F259" s="236" t="s">
        <v>4656</v>
      </c>
      <c r="G259" s="236" t="s">
        <v>4657</v>
      </c>
      <c r="H259" s="238" t="s">
        <v>4658</v>
      </c>
      <c r="I259" s="305" t="s">
        <v>771</v>
      </c>
      <c r="J259" s="240" t="s">
        <v>137</v>
      </c>
      <c r="K259" s="241" t="s">
        <v>21</v>
      </c>
      <c r="L259" s="11" t="s">
        <v>22</v>
      </c>
      <c r="M259" s="11" t="s">
        <v>23</v>
      </c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 spans="1:26" ht="13">
      <c r="A260" s="237" t="str">
        <f t="shared" si="4"/>
        <v>7122005</v>
      </c>
      <c r="B260" s="237">
        <v>7</v>
      </c>
      <c r="C260" s="237">
        <v>122</v>
      </c>
      <c r="D260" s="237" t="s">
        <v>131</v>
      </c>
      <c r="E260" s="236" t="s">
        <v>1234</v>
      </c>
      <c r="F260" s="236" t="s">
        <v>4663</v>
      </c>
      <c r="G260" s="236" t="s">
        <v>4665</v>
      </c>
      <c r="H260" s="238" t="s">
        <v>4666</v>
      </c>
      <c r="I260" s="1500" t="s">
        <v>4667</v>
      </c>
      <c r="J260" s="1501" t="s">
        <v>4669</v>
      </c>
      <c r="K260" s="1502" t="s">
        <v>4670</v>
      </c>
      <c r="L260" s="11" t="s">
        <v>22</v>
      </c>
      <c r="M260" s="11" t="s">
        <v>23</v>
      </c>
      <c r="N260" s="235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 spans="1:26" ht="13">
      <c r="A261" s="237" t="str">
        <f t="shared" si="4"/>
        <v>7122006</v>
      </c>
      <c r="B261" s="237">
        <v>7</v>
      </c>
      <c r="C261" s="237">
        <v>122</v>
      </c>
      <c r="D261" s="237" t="s">
        <v>540</v>
      </c>
      <c r="E261" s="236" t="s">
        <v>4671</v>
      </c>
      <c r="F261" s="236" t="s">
        <v>4672</v>
      </c>
      <c r="G261" s="236" t="s">
        <v>4673</v>
      </c>
      <c r="H261" s="238" t="s">
        <v>4674</v>
      </c>
      <c r="I261" s="1503" t="s">
        <v>4675</v>
      </c>
      <c r="J261" s="240" t="s">
        <v>137</v>
      </c>
      <c r="K261" s="241" t="s">
        <v>21</v>
      </c>
      <c r="L261" s="11" t="s">
        <v>22</v>
      </c>
      <c r="M261" s="11" t="s">
        <v>23</v>
      </c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 spans="1:26" ht="13">
      <c r="A262" s="237" t="str">
        <f t="shared" si="4"/>
        <v>7122007</v>
      </c>
      <c r="B262" s="237">
        <v>7</v>
      </c>
      <c r="C262" s="237">
        <v>122</v>
      </c>
      <c r="D262" s="237" t="s">
        <v>549</v>
      </c>
      <c r="E262" s="236" t="s">
        <v>4676</v>
      </c>
      <c r="F262" s="236" t="s">
        <v>4677</v>
      </c>
      <c r="G262" s="236" t="s">
        <v>4678</v>
      </c>
      <c r="H262" s="238" t="s">
        <v>4679</v>
      </c>
      <c r="I262" s="1504" t="s">
        <v>4680</v>
      </c>
      <c r="J262" s="240" t="s">
        <v>137</v>
      </c>
      <c r="K262" s="241" t="s">
        <v>21</v>
      </c>
      <c r="L262" s="11" t="s">
        <v>22</v>
      </c>
      <c r="M262" s="11" t="s">
        <v>23</v>
      </c>
      <c r="N262" s="235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 spans="1:26" ht="13">
      <c r="A263" s="237" t="str">
        <f t="shared" si="4"/>
        <v>7122008</v>
      </c>
      <c r="B263" s="237">
        <v>7</v>
      </c>
      <c r="C263" s="237">
        <v>122</v>
      </c>
      <c r="D263" s="237" t="s">
        <v>562</v>
      </c>
      <c r="E263" s="236" t="s">
        <v>4681</v>
      </c>
      <c r="F263" s="236" t="s">
        <v>4682</v>
      </c>
      <c r="G263" s="236" t="s">
        <v>4683</v>
      </c>
      <c r="H263" s="238" t="s">
        <v>4684</v>
      </c>
      <c r="I263" s="1471" t="s">
        <v>4583</v>
      </c>
      <c r="J263" s="1505" t="s">
        <v>4685</v>
      </c>
      <c r="K263" s="241" t="s">
        <v>21</v>
      </c>
      <c r="L263" s="11" t="s">
        <v>22</v>
      </c>
      <c r="M263" s="11" t="s">
        <v>23</v>
      </c>
      <c r="N263" s="235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 spans="1:26" ht="13">
      <c r="A264" s="237" t="str">
        <f t="shared" si="4"/>
        <v>7122009</v>
      </c>
      <c r="B264" s="237">
        <v>7</v>
      </c>
      <c r="C264" s="237">
        <v>122</v>
      </c>
      <c r="D264" s="237" t="s">
        <v>1073</v>
      </c>
      <c r="E264" s="236" t="s">
        <v>4686</v>
      </c>
      <c r="F264" s="236" t="s">
        <v>4687</v>
      </c>
      <c r="G264" s="236" t="s">
        <v>4688</v>
      </c>
      <c r="H264" s="238" t="s">
        <v>4689</v>
      </c>
      <c r="I264" s="1506" t="s">
        <v>4690</v>
      </c>
      <c r="J264" s="1507" t="s">
        <v>4691</v>
      </c>
      <c r="K264" s="240" t="s">
        <v>137</v>
      </c>
      <c r="L264" s="11" t="s">
        <v>22</v>
      </c>
      <c r="M264" s="11" t="s">
        <v>23</v>
      </c>
      <c r="N264" s="235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 spans="1:26" ht="13">
      <c r="A265" s="237" t="str">
        <f t="shared" si="4"/>
        <v>7122010</v>
      </c>
      <c r="B265" s="237">
        <v>7</v>
      </c>
      <c r="C265" s="237">
        <v>122</v>
      </c>
      <c r="D265" s="237" t="s">
        <v>25</v>
      </c>
      <c r="E265" s="236" t="s">
        <v>4692</v>
      </c>
      <c r="F265" s="236" t="s">
        <v>4693</v>
      </c>
      <c r="G265" s="236" t="s">
        <v>4694</v>
      </c>
      <c r="H265" s="238" t="s">
        <v>4695</v>
      </c>
      <c r="I265" s="364" t="s">
        <v>1422</v>
      </c>
      <c r="J265" s="354" t="s">
        <v>111</v>
      </c>
      <c r="K265" s="241" t="s">
        <v>21</v>
      </c>
      <c r="L265" s="11" t="s">
        <v>22</v>
      </c>
      <c r="M265" s="11" t="s">
        <v>23</v>
      </c>
      <c r="N265" s="235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 spans="1:26" ht="13">
      <c r="A266" s="237" t="str">
        <f t="shared" si="4"/>
        <v>7122011</v>
      </c>
      <c r="B266" s="237">
        <v>7</v>
      </c>
      <c r="C266" s="237">
        <v>122</v>
      </c>
      <c r="D266" s="237" t="s">
        <v>60</v>
      </c>
      <c r="E266" s="236" t="s">
        <v>4696</v>
      </c>
      <c r="F266" s="236" t="s">
        <v>4697</v>
      </c>
      <c r="G266" s="236" t="s">
        <v>4698</v>
      </c>
      <c r="H266" s="238" t="s">
        <v>4699</v>
      </c>
      <c r="I266" s="305" t="s">
        <v>771</v>
      </c>
      <c r="J266" s="240" t="s">
        <v>137</v>
      </c>
      <c r="K266" s="241" t="s">
        <v>21</v>
      </c>
      <c r="L266" s="11" t="s">
        <v>22</v>
      </c>
      <c r="M266" s="11" t="s">
        <v>23</v>
      </c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 spans="1:26" ht="13">
      <c r="A267" s="237" t="str">
        <f t="shared" si="4"/>
        <v>7122012</v>
      </c>
      <c r="B267" s="237">
        <v>7</v>
      </c>
      <c r="C267" s="237">
        <v>122</v>
      </c>
      <c r="D267" s="237" t="s">
        <v>66</v>
      </c>
      <c r="E267" s="236" t="s">
        <v>4700</v>
      </c>
      <c r="F267" s="236" t="s">
        <v>4701</v>
      </c>
      <c r="G267" s="236" t="s">
        <v>4702</v>
      </c>
      <c r="H267" s="238" t="s">
        <v>4703</v>
      </c>
      <c r="I267" s="787" t="s">
        <v>2814</v>
      </c>
      <c r="J267" s="555" t="s">
        <v>2080</v>
      </c>
      <c r="K267" s="1508" t="s">
        <v>4704</v>
      </c>
      <c r="L267" s="11" t="s">
        <v>22</v>
      </c>
      <c r="M267" s="11" t="s">
        <v>23</v>
      </c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 spans="1:26" ht="13">
      <c r="A268" s="237" t="str">
        <f t="shared" si="4"/>
        <v>7123000</v>
      </c>
      <c r="B268" s="237">
        <v>7</v>
      </c>
      <c r="C268" s="237">
        <v>123</v>
      </c>
      <c r="D268" s="237" t="s">
        <v>16</v>
      </c>
      <c r="E268" s="236" t="s">
        <v>4705</v>
      </c>
      <c r="F268" s="236" t="s">
        <v>2144</v>
      </c>
      <c r="G268" s="236" t="s">
        <v>4706</v>
      </c>
      <c r="H268" s="236" t="s">
        <v>4707</v>
      </c>
      <c r="I268" s="564" t="s">
        <v>2147</v>
      </c>
      <c r="J268" s="565" t="s">
        <v>2148</v>
      </c>
      <c r="K268" s="240" t="s">
        <v>137</v>
      </c>
      <c r="L268" s="11" t="s">
        <v>22</v>
      </c>
      <c r="M268" s="11" t="s">
        <v>23</v>
      </c>
      <c r="N268" s="235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 spans="1:26" ht="13">
      <c r="A269" s="237" t="str">
        <f t="shared" si="4"/>
        <v>7123001</v>
      </c>
      <c r="B269" s="237">
        <v>7</v>
      </c>
      <c r="C269" s="237">
        <v>123</v>
      </c>
      <c r="D269" s="237" t="s">
        <v>96</v>
      </c>
      <c r="E269" s="236" t="s">
        <v>436</v>
      </c>
      <c r="F269" s="236" t="s">
        <v>2424</v>
      </c>
      <c r="G269" s="236" t="s">
        <v>2425</v>
      </c>
      <c r="H269" s="238" t="s">
        <v>4708</v>
      </c>
      <c r="I269" s="889" t="s">
        <v>1286</v>
      </c>
      <c r="J269" s="1032" t="s">
        <v>1344</v>
      </c>
      <c r="K269" s="399" t="s">
        <v>21</v>
      </c>
      <c r="L269" s="11" t="s">
        <v>22</v>
      </c>
      <c r="M269" s="11" t="s">
        <v>23</v>
      </c>
      <c r="N269" s="235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 spans="1:26" ht="13">
      <c r="A270" s="237" t="str">
        <f t="shared" si="4"/>
        <v>7123002</v>
      </c>
      <c r="B270" s="237">
        <v>7</v>
      </c>
      <c r="C270" s="237">
        <v>123</v>
      </c>
      <c r="D270" s="237" t="s">
        <v>105</v>
      </c>
      <c r="E270" s="236" t="s">
        <v>2371</v>
      </c>
      <c r="F270" s="236" t="s">
        <v>2372</v>
      </c>
      <c r="G270" s="236" t="s">
        <v>2373</v>
      </c>
      <c r="H270" s="238" t="s">
        <v>4709</v>
      </c>
      <c r="I270" s="646" t="s">
        <v>4710</v>
      </c>
      <c r="J270" s="878" t="s">
        <v>1103</v>
      </c>
      <c r="K270" s="1509" t="s">
        <v>832</v>
      </c>
      <c r="L270" s="11" t="s">
        <v>22</v>
      </c>
      <c r="M270" s="11" t="s">
        <v>23</v>
      </c>
      <c r="N270" s="235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 spans="1:26" ht="13">
      <c r="A271" s="237" t="str">
        <f t="shared" si="4"/>
        <v>7123003</v>
      </c>
      <c r="B271" s="237">
        <v>7</v>
      </c>
      <c r="C271" s="237">
        <v>123</v>
      </c>
      <c r="D271" s="237" t="s">
        <v>113</v>
      </c>
      <c r="E271" s="236" t="s">
        <v>2433</v>
      </c>
      <c r="F271" s="236" t="s">
        <v>2434</v>
      </c>
      <c r="G271" s="236" t="s">
        <v>2435</v>
      </c>
      <c r="H271" s="238" t="s">
        <v>4711</v>
      </c>
      <c r="I271" s="706" t="s">
        <v>771</v>
      </c>
      <c r="J271" s="1510" t="s">
        <v>2437</v>
      </c>
      <c r="K271" s="315" t="s">
        <v>137</v>
      </c>
      <c r="L271" s="11" t="s">
        <v>22</v>
      </c>
      <c r="M271" s="11" t="s">
        <v>23</v>
      </c>
      <c r="N271" s="235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 spans="1:26" ht="13">
      <c r="A272" s="237" t="str">
        <f t="shared" si="4"/>
        <v>7123004</v>
      </c>
      <c r="B272" s="237">
        <v>7</v>
      </c>
      <c r="C272" s="237">
        <v>123</v>
      </c>
      <c r="D272" s="237" t="s">
        <v>122</v>
      </c>
      <c r="E272" s="236" t="s">
        <v>2427</v>
      </c>
      <c r="F272" s="236" t="s">
        <v>4712</v>
      </c>
      <c r="G272" s="236" t="s">
        <v>2429</v>
      </c>
      <c r="H272" s="238" t="s">
        <v>4713</v>
      </c>
      <c r="I272" s="1511" t="s">
        <v>2431</v>
      </c>
      <c r="J272" s="1512" t="s">
        <v>2432</v>
      </c>
      <c r="K272" s="399" t="s">
        <v>21</v>
      </c>
      <c r="L272" s="11" t="s">
        <v>22</v>
      </c>
      <c r="M272" s="11" t="s">
        <v>23</v>
      </c>
      <c r="N272" s="235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 spans="1:26" ht="13">
      <c r="A273" s="237" t="str">
        <f t="shared" si="4"/>
        <v>7123005</v>
      </c>
      <c r="B273" s="237">
        <v>7</v>
      </c>
      <c r="C273" s="237">
        <v>123</v>
      </c>
      <c r="D273" s="237" t="s">
        <v>131</v>
      </c>
      <c r="E273" s="236" t="s">
        <v>2149</v>
      </c>
      <c r="F273" s="236" t="s">
        <v>2150</v>
      </c>
      <c r="G273" s="236" t="s">
        <v>2151</v>
      </c>
      <c r="H273" s="238" t="s">
        <v>4714</v>
      </c>
      <c r="I273" s="1513" t="s">
        <v>2154</v>
      </c>
      <c r="J273" s="1514" t="s">
        <v>2155</v>
      </c>
      <c r="K273" s="1515" t="s">
        <v>4715</v>
      </c>
      <c r="L273" s="11" t="s">
        <v>22</v>
      </c>
      <c r="M273" s="11" t="s">
        <v>23</v>
      </c>
      <c r="N273" s="235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 spans="1:26" ht="13">
      <c r="A274" s="237" t="str">
        <f t="shared" si="4"/>
        <v>7123006</v>
      </c>
      <c r="B274" s="237">
        <v>7</v>
      </c>
      <c r="C274" s="237">
        <v>123</v>
      </c>
      <c r="D274" s="237" t="s">
        <v>540</v>
      </c>
      <c r="E274" s="236" t="s">
        <v>2169</v>
      </c>
      <c r="F274" s="236" t="s">
        <v>2170</v>
      </c>
      <c r="G274" s="236" t="s">
        <v>2171</v>
      </c>
      <c r="H274" s="238" t="s">
        <v>4716</v>
      </c>
      <c r="I274" s="584" t="s">
        <v>2173</v>
      </c>
      <c r="J274" s="594" t="s">
        <v>2203</v>
      </c>
      <c r="K274" s="595" t="s">
        <v>2230</v>
      </c>
      <c r="L274" s="11" t="s">
        <v>22</v>
      </c>
      <c r="M274" s="11" t="s">
        <v>23</v>
      </c>
      <c r="N274" s="235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 spans="1:26" ht="13">
      <c r="A275" s="237" t="str">
        <f t="shared" si="4"/>
        <v>7123007</v>
      </c>
      <c r="B275" s="237">
        <v>7</v>
      </c>
      <c r="C275" s="237">
        <v>123</v>
      </c>
      <c r="D275" s="237" t="s">
        <v>549</v>
      </c>
      <c r="E275" s="236" t="s">
        <v>2156</v>
      </c>
      <c r="F275" s="236" t="s">
        <v>2157</v>
      </c>
      <c r="G275" s="236" t="s">
        <v>2158</v>
      </c>
      <c r="H275" s="238" t="s">
        <v>4717</v>
      </c>
      <c r="I275" s="567" t="s">
        <v>2160</v>
      </c>
      <c r="J275" s="568" t="s">
        <v>2161</v>
      </c>
      <c r="K275" s="569" t="s">
        <v>2162</v>
      </c>
      <c r="L275" s="11" t="s">
        <v>22</v>
      </c>
      <c r="M275" s="11" t="s">
        <v>23</v>
      </c>
      <c r="N275" s="235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 spans="1:26" ht="13">
      <c r="A276" s="237" t="str">
        <f t="shared" si="4"/>
        <v>7123008</v>
      </c>
      <c r="B276" s="237">
        <v>7</v>
      </c>
      <c r="C276" s="237">
        <v>123</v>
      </c>
      <c r="D276" s="237" t="s">
        <v>562</v>
      </c>
      <c r="E276" s="236" t="s">
        <v>2412</v>
      </c>
      <c r="F276" s="236" t="s">
        <v>2413</v>
      </c>
      <c r="G276" s="236" t="s">
        <v>2414</v>
      </c>
      <c r="H276" s="238" t="s">
        <v>4718</v>
      </c>
      <c r="I276" s="649" t="s">
        <v>2416</v>
      </c>
      <c r="J276" s="650" t="s">
        <v>2422</v>
      </c>
      <c r="K276" s="651" t="s">
        <v>2423</v>
      </c>
      <c r="L276" s="11" t="s">
        <v>22</v>
      </c>
      <c r="M276" s="11" t="s">
        <v>23</v>
      </c>
      <c r="N276" s="235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 spans="1:26" ht="13">
      <c r="A277" s="237" t="str">
        <f t="shared" si="4"/>
        <v>7123009</v>
      </c>
      <c r="B277" s="237">
        <v>7</v>
      </c>
      <c r="C277" s="237">
        <v>123</v>
      </c>
      <c r="D277" s="237" t="s">
        <v>1073</v>
      </c>
      <c r="E277" s="236" t="s">
        <v>2438</v>
      </c>
      <c r="F277" s="236" t="s">
        <v>2439</v>
      </c>
      <c r="G277" s="236" t="s">
        <v>2440</v>
      </c>
      <c r="H277" s="238" t="s">
        <v>4719</v>
      </c>
      <c r="I277" s="1516" t="s">
        <v>2442</v>
      </c>
      <c r="J277" s="315" t="s">
        <v>137</v>
      </c>
      <c r="K277" s="1517" t="s">
        <v>2443</v>
      </c>
      <c r="L277" s="11" t="s">
        <v>22</v>
      </c>
      <c r="M277" s="11" t="s">
        <v>23</v>
      </c>
      <c r="N277" s="235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 spans="1:26" ht="13">
      <c r="A278" s="237" t="str">
        <f t="shared" si="4"/>
        <v>7123010</v>
      </c>
      <c r="B278" s="237">
        <v>7</v>
      </c>
      <c r="C278" s="237">
        <v>123</v>
      </c>
      <c r="D278" s="237" t="s">
        <v>25</v>
      </c>
      <c r="E278" s="236" t="s">
        <v>2367</v>
      </c>
      <c r="F278" s="236" t="s">
        <v>2368</v>
      </c>
      <c r="G278" s="236" t="s">
        <v>2369</v>
      </c>
      <c r="H278" s="238" t="s">
        <v>4720</v>
      </c>
      <c r="I278" s="1518" t="s">
        <v>783</v>
      </c>
      <c r="J278" s="315" t="s">
        <v>137</v>
      </c>
      <c r="K278" s="399" t="s">
        <v>21</v>
      </c>
      <c r="L278" s="11" t="s">
        <v>22</v>
      </c>
      <c r="M278" s="11" t="s">
        <v>23</v>
      </c>
      <c r="N278" s="235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 spans="1:26" ht="13">
      <c r="A279" s="237" t="str">
        <f t="shared" si="4"/>
        <v>7123011</v>
      </c>
      <c r="B279" s="237">
        <v>7</v>
      </c>
      <c r="C279" s="237">
        <v>123</v>
      </c>
      <c r="D279" s="237" t="s">
        <v>60</v>
      </c>
      <c r="E279" s="236" t="s">
        <v>2163</v>
      </c>
      <c r="F279" s="236" t="s">
        <v>2164</v>
      </c>
      <c r="G279" s="720" t="s">
        <v>2165</v>
      </c>
      <c r="H279" s="238" t="s">
        <v>4721</v>
      </c>
      <c r="I279" s="1519" t="s">
        <v>2167</v>
      </c>
      <c r="J279" s="1520" t="s">
        <v>2168</v>
      </c>
      <c r="K279" s="399" t="s">
        <v>21</v>
      </c>
      <c r="L279" s="11" t="s">
        <v>22</v>
      </c>
      <c r="M279" s="11" t="s">
        <v>23</v>
      </c>
      <c r="N279" s="235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 spans="1:26" ht="13">
      <c r="A280" s="237" t="str">
        <f t="shared" si="4"/>
        <v>7123012</v>
      </c>
      <c r="B280" s="237">
        <v>7</v>
      </c>
      <c r="C280" s="237">
        <v>123</v>
      </c>
      <c r="D280" s="237" t="s">
        <v>66</v>
      </c>
      <c r="E280" s="236" t="s">
        <v>987</v>
      </c>
      <c r="F280" s="236" t="s">
        <v>2231</v>
      </c>
      <c r="G280" s="236" t="s">
        <v>2232</v>
      </c>
      <c r="H280" s="238" t="s">
        <v>4722</v>
      </c>
      <c r="I280" s="1521" t="s">
        <v>2234</v>
      </c>
      <c r="J280" s="1522" t="s">
        <v>2235</v>
      </c>
      <c r="K280" s="1523" t="s">
        <v>2236</v>
      </c>
      <c r="L280" s="11" t="s">
        <v>22</v>
      </c>
      <c r="M280" s="11" t="s">
        <v>23</v>
      </c>
      <c r="N280" s="235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 spans="1:26" ht="13">
      <c r="A281" s="237" t="str">
        <f t="shared" si="4"/>
        <v>7124000</v>
      </c>
      <c r="B281" s="237">
        <v>7</v>
      </c>
      <c r="C281" s="237">
        <v>124</v>
      </c>
      <c r="D281" s="237" t="s">
        <v>16</v>
      </c>
      <c r="E281" s="236" t="s">
        <v>4723</v>
      </c>
      <c r="F281" s="236" t="s">
        <v>4724</v>
      </c>
      <c r="G281" s="236" t="s">
        <v>4724</v>
      </c>
      <c r="H281" s="236" t="s">
        <v>4725</v>
      </c>
      <c r="I281" s="1524" t="s">
        <v>4726</v>
      </c>
      <c r="J281" s="1525" t="s">
        <v>4727</v>
      </c>
      <c r="K281" s="399" t="s">
        <v>21</v>
      </c>
      <c r="L281" s="11" t="s">
        <v>22</v>
      </c>
      <c r="M281" s="11" t="s">
        <v>23</v>
      </c>
      <c r="N281" s="235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 spans="1:26" ht="13">
      <c r="A282" s="237" t="str">
        <f t="shared" si="4"/>
        <v>7124001</v>
      </c>
      <c r="B282" s="237">
        <v>7</v>
      </c>
      <c r="C282" s="237">
        <v>124</v>
      </c>
      <c r="D282" s="237" t="s">
        <v>96</v>
      </c>
      <c r="E282" s="236" t="s">
        <v>4728</v>
      </c>
      <c r="F282" s="236" t="s">
        <v>4729</v>
      </c>
      <c r="G282" s="236" t="s">
        <v>4730</v>
      </c>
      <c r="H282" s="238" t="s">
        <v>4731</v>
      </c>
      <c r="I282" s="659" t="s">
        <v>2486</v>
      </c>
      <c r="J282" s="1085" t="s">
        <v>3603</v>
      </c>
      <c r="K282" s="241" t="s">
        <v>21</v>
      </c>
      <c r="L282" s="11" t="s">
        <v>22</v>
      </c>
      <c r="M282" s="11" t="s">
        <v>23</v>
      </c>
      <c r="N282" s="235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 spans="1:26" ht="13">
      <c r="A283" s="237" t="str">
        <f t="shared" si="4"/>
        <v>7124002</v>
      </c>
      <c r="B283" s="237">
        <v>7</v>
      </c>
      <c r="C283" s="237">
        <v>124</v>
      </c>
      <c r="D283" s="237" t="s">
        <v>105</v>
      </c>
      <c r="E283" s="236" t="s">
        <v>466</v>
      </c>
      <c r="F283" s="236" t="s">
        <v>4732</v>
      </c>
      <c r="G283" s="236" t="s">
        <v>4733</v>
      </c>
      <c r="H283" s="238" t="s">
        <v>4734</v>
      </c>
      <c r="I283" s="1526" t="s">
        <v>4735</v>
      </c>
      <c r="J283" s="1527" t="s">
        <v>4736</v>
      </c>
      <c r="K283" s="240" t="s">
        <v>137</v>
      </c>
      <c r="L283" s="11" t="s">
        <v>22</v>
      </c>
      <c r="M283" s="11" t="s">
        <v>23</v>
      </c>
      <c r="N283" s="235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 spans="1:26" ht="13">
      <c r="A284" s="237" t="str">
        <f t="shared" si="4"/>
        <v>7124003</v>
      </c>
      <c r="B284" s="237">
        <v>7</v>
      </c>
      <c r="C284" s="237">
        <v>124</v>
      </c>
      <c r="D284" s="237" t="s">
        <v>113</v>
      </c>
      <c r="E284" s="236" t="s">
        <v>1074</v>
      </c>
      <c r="F284" s="236" t="s">
        <v>1075</v>
      </c>
      <c r="G284" s="236" t="s">
        <v>1076</v>
      </c>
      <c r="H284" s="238" t="s">
        <v>4737</v>
      </c>
      <c r="I284" s="391" t="s">
        <v>1078</v>
      </c>
      <c r="J284" s="357" t="s">
        <v>1079</v>
      </c>
      <c r="K284" s="399" t="s">
        <v>21</v>
      </c>
      <c r="L284" s="11" t="s">
        <v>22</v>
      </c>
      <c r="M284" s="11" t="s">
        <v>23</v>
      </c>
      <c r="N284" s="235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 spans="1:26" ht="13">
      <c r="A285" s="237" t="str">
        <f t="shared" si="4"/>
        <v>7124004</v>
      </c>
      <c r="B285" s="237">
        <v>7</v>
      </c>
      <c r="C285" s="237">
        <v>124</v>
      </c>
      <c r="D285" s="237" t="s">
        <v>122</v>
      </c>
      <c r="E285" s="236" t="s">
        <v>4738</v>
      </c>
      <c r="F285" s="236" t="s">
        <v>4739</v>
      </c>
      <c r="G285" s="236" t="s">
        <v>4740</v>
      </c>
      <c r="H285" s="238" t="s">
        <v>4741</v>
      </c>
      <c r="I285" s="1528" t="s">
        <v>4742</v>
      </c>
      <c r="J285" s="1529" t="s">
        <v>4743</v>
      </c>
      <c r="K285" s="1530" t="s">
        <v>4744</v>
      </c>
      <c r="L285" s="11" t="s">
        <v>22</v>
      </c>
      <c r="M285" s="11" t="s">
        <v>23</v>
      </c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 spans="1:26" ht="13">
      <c r="A286" s="237" t="str">
        <f t="shared" si="4"/>
        <v>7124005</v>
      </c>
      <c r="B286" s="237">
        <v>7</v>
      </c>
      <c r="C286" s="237">
        <v>124</v>
      </c>
      <c r="D286" s="237" t="s">
        <v>131</v>
      </c>
      <c r="E286" s="236" t="s">
        <v>1460</v>
      </c>
      <c r="F286" s="236" t="s">
        <v>4745</v>
      </c>
      <c r="G286" s="236" t="s">
        <v>4746</v>
      </c>
      <c r="H286" s="238" t="s">
        <v>4747</v>
      </c>
      <c r="I286" s="305" t="s">
        <v>771</v>
      </c>
      <c r="J286" s="240" t="s">
        <v>137</v>
      </c>
      <c r="K286" s="241" t="s">
        <v>21</v>
      </c>
      <c r="L286" s="11" t="s">
        <v>22</v>
      </c>
      <c r="M286" s="11" t="s">
        <v>23</v>
      </c>
      <c r="N286" s="235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 spans="1:26" ht="13">
      <c r="A287" s="237" t="str">
        <f t="shared" si="4"/>
        <v>7124006</v>
      </c>
      <c r="B287" s="237">
        <v>7</v>
      </c>
      <c r="C287" s="237">
        <v>124</v>
      </c>
      <c r="D287" s="237" t="s">
        <v>540</v>
      </c>
      <c r="E287" s="236" t="s">
        <v>4748</v>
      </c>
      <c r="F287" s="236" t="s">
        <v>4749</v>
      </c>
      <c r="G287" s="236" t="s">
        <v>4750</v>
      </c>
      <c r="H287" s="238" t="s">
        <v>4751</v>
      </c>
      <c r="I287" s="1531" t="s">
        <v>4752</v>
      </c>
      <c r="J287" s="240" t="s">
        <v>137</v>
      </c>
      <c r="K287" s="399" t="s">
        <v>21</v>
      </c>
      <c r="L287" s="11" t="s">
        <v>22</v>
      </c>
      <c r="M287" s="11" t="s">
        <v>23</v>
      </c>
      <c r="N287" s="235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 spans="1:26" ht="13">
      <c r="A288" s="237" t="str">
        <f t="shared" si="4"/>
        <v>7124007</v>
      </c>
      <c r="B288" s="237">
        <v>7</v>
      </c>
      <c r="C288" s="237">
        <v>124</v>
      </c>
      <c r="D288" s="237" t="s">
        <v>549</v>
      </c>
      <c r="E288" s="236" t="s">
        <v>4753</v>
      </c>
      <c r="F288" s="236" t="s">
        <v>4754</v>
      </c>
      <c r="G288" s="236" t="s">
        <v>4755</v>
      </c>
      <c r="H288" s="238" t="s">
        <v>4756</v>
      </c>
      <c r="I288" s="1532" t="s">
        <v>4757</v>
      </c>
      <c r="J288" s="1533" t="s">
        <v>4758</v>
      </c>
      <c r="K288" s="240" t="s">
        <v>137</v>
      </c>
      <c r="L288" s="11" t="s">
        <v>22</v>
      </c>
      <c r="M288" s="11" t="s">
        <v>23</v>
      </c>
      <c r="N288" s="235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 spans="1:26" ht="13">
      <c r="A289" s="237" t="str">
        <f t="shared" si="4"/>
        <v>7124008</v>
      </c>
      <c r="B289" s="237">
        <v>7</v>
      </c>
      <c r="C289" s="237">
        <v>124</v>
      </c>
      <c r="D289" s="237" t="s">
        <v>562</v>
      </c>
      <c r="E289" s="236" t="s">
        <v>1506</v>
      </c>
      <c r="F289" s="236" t="s">
        <v>1507</v>
      </c>
      <c r="G289" s="236" t="s">
        <v>1508</v>
      </c>
      <c r="H289" s="238" t="s">
        <v>4759</v>
      </c>
      <c r="I289" s="1534" t="s">
        <v>1510</v>
      </c>
      <c r="J289" s="1535" t="s">
        <v>1512</v>
      </c>
      <c r="K289" s="315" t="s">
        <v>137</v>
      </c>
      <c r="L289" s="11" t="s">
        <v>22</v>
      </c>
      <c r="M289" s="11" t="s">
        <v>23</v>
      </c>
      <c r="N289" s="235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 spans="1:26" ht="13">
      <c r="A290" s="237" t="str">
        <f t="shared" si="4"/>
        <v>7124009</v>
      </c>
      <c r="B290" s="237">
        <v>7</v>
      </c>
      <c r="C290" s="237">
        <v>124</v>
      </c>
      <c r="D290" s="237" t="s">
        <v>1073</v>
      </c>
      <c r="E290" s="236" t="s">
        <v>4760</v>
      </c>
      <c r="F290" s="236" t="s">
        <v>4761</v>
      </c>
      <c r="G290" s="236" t="s">
        <v>4762</v>
      </c>
      <c r="H290" s="238" t="s">
        <v>4763</v>
      </c>
      <c r="I290" s="1536" t="s">
        <v>4764</v>
      </c>
      <c r="J290" s="240" t="s">
        <v>137</v>
      </c>
      <c r="K290" s="399" t="s">
        <v>21</v>
      </c>
      <c r="L290" s="11" t="s">
        <v>22</v>
      </c>
      <c r="M290" s="11" t="s">
        <v>23</v>
      </c>
      <c r="N290" s="235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 spans="1:26" ht="13">
      <c r="A291" s="237" t="str">
        <f t="shared" si="4"/>
        <v>7124010</v>
      </c>
      <c r="B291" s="237">
        <v>7</v>
      </c>
      <c r="C291" s="237">
        <v>124</v>
      </c>
      <c r="D291" s="237" t="s">
        <v>25</v>
      </c>
      <c r="E291" s="236" t="s">
        <v>4765</v>
      </c>
      <c r="F291" s="236" t="s">
        <v>4766</v>
      </c>
      <c r="G291" s="236" t="s">
        <v>4767</v>
      </c>
      <c r="H291" s="238" t="s">
        <v>4768</v>
      </c>
      <c r="I291" s="1537" t="s">
        <v>4769</v>
      </c>
      <c r="J291" s="1538" t="s">
        <v>4770</v>
      </c>
      <c r="K291" s="241" t="s">
        <v>21</v>
      </c>
      <c r="L291" s="11" t="s">
        <v>22</v>
      </c>
      <c r="M291" s="11" t="s">
        <v>23</v>
      </c>
      <c r="N291" s="235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 spans="1:26" ht="13">
      <c r="A292" s="237" t="str">
        <f t="shared" si="4"/>
        <v>7125000</v>
      </c>
      <c r="B292" s="237">
        <v>7</v>
      </c>
      <c r="C292" s="237">
        <v>125</v>
      </c>
      <c r="D292" s="237" t="s">
        <v>16</v>
      </c>
      <c r="E292" s="236" t="s">
        <v>2444</v>
      </c>
      <c r="F292" s="236" t="s">
        <v>2444</v>
      </c>
      <c r="G292" s="236" t="s">
        <v>4771</v>
      </c>
      <c r="H292" s="236" t="s">
        <v>4772</v>
      </c>
      <c r="I292" s="653" t="s">
        <v>2447</v>
      </c>
      <c r="J292" s="654" t="s">
        <v>2448</v>
      </c>
      <c r="K292" s="399" t="s">
        <v>21</v>
      </c>
      <c r="L292" s="11" t="s">
        <v>22</v>
      </c>
      <c r="M292" s="11" t="s">
        <v>23</v>
      </c>
      <c r="N292" s="235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 spans="1:26" ht="13">
      <c r="A293" s="237" t="str">
        <f t="shared" si="4"/>
        <v>7125001</v>
      </c>
      <c r="B293" s="237">
        <v>7</v>
      </c>
      <c r="C293" s="237">
        <v>125</v>
      </c>
      <c r="D293" s="237" t="s">
        <v>96</v>
      </c>
      <c r="E293" s="236" t="s">
        <v>2482</v>
      </c>
      <c r="F293" s="236" t="s">
        <v>2483</v>
      </c>
      <c r="G293" s="236" t="s">
        <v>2484</v>
      </c>
      <c r="H293" s="238" t="s">
        <v>4773</v>
      </c>
      <c r="I293" s="1539" t="s">
        <v>2486</v>
      </c>
      <c r="J293" s="528" t="s">
        <v>111</v>
      </c>
      <c r="K293" s="399" t="s">
        <v>21</v>
      </c>
      <c r="L293" s="11" t="s">
        <v>22</v>
      </c>
      <c r="M293" s="11" t="s">
        <v>23</v>
      </c>
      <c r="N293" s="235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 spans="1:26" ht="13">
      <c r="A294" s="237" t="str">
        <f t="shared" si="4"/>
        <v>7125002</v>
      </c>
      <c r="B294" s="237">
        <v>7</v>
      </c>
      <c r="C294" s="237">
        <v>125</v>
      </c>
      <c r="D294" s="237" t="s">
        <v>105</v>
      </c>
      <c r="E294" s="236" t="s">
        <v>2477</v>
      </c>
      <c r="F294" s="236" t="s">
        <v>2478</v>
      </c>
      <c r="G294" s="236" t="s">
        <v>2479</v>
      </c>
      <c r="H294" s="238" t="s">
        <v>4774</v>
      </c>
      <c r="I294" s="1033" t="s">
        <v>1422</v>
      </c>
      <c r="J294" s="1540" t="s">
        <v>2481</v>
      </c>
      <c r="K294" s="399" t="s">
        <v>21</v>
      </c>
      <c r="L294" s="11" t="s">
        <v>22</v>
      </c>
      <c r="M294" s="11" t="s">
        <v>23</v>
      </c>
      <c r="N294" s="235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 spans="1:26" ht="13">
      <c r="A295" s="237" t="str">
        <f t="shared" si="4"/>
        <v>7125003</v>
      </c>
      <c r="B295" s="237">
        <v>7</v>
      </c>
      <c r="C295" s="237">
        <v>125</v>
      </c>
      <c r="D295" s="237" t="s">
        <v>113</v>
      </c>
      <c r="E295" s="236" t="s">
        <v>2469</v>
      </c>
      <c r="F295" s="236" t="s">
        <v>2470</v>
      </c>
      <c r="G295" s="236" t="s">
        <v>2471</v>
      </c>
      <c r="H295" s="238" t="s">
        <v>4775</v>
      </c>
      <c r="I295" s="1541" t="s">
        <v>149</v>
      </c>
      <c r="J295" s="1542" t="s">
        <v>2473</v>
      </c>
      <c r="K295" s="399" t="s">
        <v>21</v>
      </c>
      <c r="L295" s="11" t="s">
        <v>22</v>
      </c>
      <c r="M295" s="11" t="s">
        <v>23</v>
      </c>
      <c r="N295" s="235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 spans="1:26" ht="13">
      <c r="A296" s="237" t="str">
        <f t="shared" si="4"/>
        <v>7125004</v>
      </c>
      <c r="B296" s="237">
        <v>7</v>
      </c>
      <c r="C296" s="237">
        <v>125</v>
      </c>
      <c r="D296" s="237" t="s">
        <v>122</v>
      </c>
      <c r="E296" s="236" t="s">
        <v>2459</v>
      </c>
      <c r="F296" s="236" t="s">
        <v>2460</v>
      </c>
      <c r="G296" s="236" t="s">
        <v>2461</v>
      </c>
      <c r="H296" s="238" t="s">
        <v>4776</v>
      </c>
      <c r="I296" s="658" t="s">
        <v>2463</v>
      </c>
      <c r="J296" s="555" t="s">
        <v>2080</v>
      </c>
      <c r="K296" s="240" t="s">
        <v>137</v>
      </c>
      <c r="L296" s="11" t="s">
        <v>22</v>
      </c>
      <c r="M296" s="11" t="s">
        <v>23</v>
      </c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 spans="1:26" ht="13">
      <c r="A297" s="237" t="str">
        <f t="shared" si="4"/>
        <v>7125005</v>
      </c>
      <c r="B297" s="237">
        <v>7</v>
      </c>
      <c r="C297" s="237">
        <v>125</v>
      </c>
      <c r="D297" s="237" t="s">
        <v>131</v>
      </c>
      <c r="E297" s="236" t="s">
        <v>2516</v>
      </c>
      <c r="F297" s="236" t="s">
        <v>2517</v>
      </c>
      <c r="G297" s="236" t="s">
        <v>2518</v>
      </c>
      <c r="H297" s="238" t="s">
        <v>4777</v>
      </c>
      <c r="I297" s="395" t="s">
        <v>1043</v>
      </c>
      <c r="J297" s="315" t="s">
        <v>137</v>
      </c>
      <c r="K297" s="399" t="s">
        <v>21</v>
      </c>
      <c r="L297" s="11" t="s">
        <v>22</v>
      </c>
      <c r="M297" s="11" t="s">
        <v>23</v>
      </c>
      <c r="N297" s="235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 spans="1:26" ht="13">
      <c r="A298" s="237" t="str">
        <f t="shared" si="4"/>
        <v>7125006</v>
      </c>
      <c r="B298" s="237">
        <v>7</v>
      </c>
      <c r="C298" s="237">
        <v>125</v>
      </c>
      <c r="D298" s="237" t="s">
        <v>540</v>
      </c>
      <c r="E298" s="236" t="s">
        <v>2464</v>
      </c>
      <c r="F298" s="236" t="s">
        <v>2465</v>
      </c>
      <c r="G298" s="236" t="s">
        <v>2466</v>
      </c>
      <c r="H298" s="238" t="s">
        <v>4778</v>
      </c>
      <c r="I298" s="1543" t="s">
        <v>2468</v>
      </c>
      <c r="J298" s="315" t="s">
        <v>137</v>
      </c>
      <c r="K298" s="399" t="s">
        <v>21</v>
      </c>
      <c r="L298" s="11" t="s">
        <v>22</v>
      </c>
      <c r="M298" s="11" t="s">
        <v>23</v>
      </c>
      <c r="N298" s="235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 spans="1:26" ht="13">
      <c r="A299" s="237" t="str">
        <f t="shared" si="4"/>
        <v>7125007</v>
      </c>
      <c r="B299" s="237">
        <v>7</v>
      </c>
      <c r="C299" s="237">
        <v>125</v>
      </c>
      <c r="D299" s="237" t="s">
        <v>549</v>
      </c>
      <c r="E299" s="236" t="s">
        <v>1270</v>
      </c>
      <c r="F299" s="236" t="s">
        <v>2499</v>
      </c>
      <c r="G299" s="236" t="s">
        <v>2500</v>
      </c>
      <c r="H299" s="238" t="s">
        <v>4779</v>
      </c>
      <c r="I299" s="663" t="s">
        <v>2502</v>
      </c>
      <c r="J299" s="664" t="s">
        <v>2503</v>
      </c>
      <c r="K299" s="665" t="s">
        <v>2504</v>
      </c>
      <c r="L299" s="11" t="s">
        <v>22</v>
      </c>
      <c r="M299" s="11" t="s">
        <v>23</v>
      </c>
      <c r="N299" s="235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 spans="1:26" ht="13">
      <c r="A300" s="237" t="str">
        <f t="shared" si="4"/>
        <v>7125008</v>
      </c>
      <c r="B300" s="237">
        <v>7</v>
      </c>
      <c r="C300" s="237">
        <v>125</v>
      </c>
      <c r="D300" s="237" t="s">
        <v>562</v>
      </c>
      <c r="E300" s="236" t="s">
        <v>2505</v>
      </c>
      <c r="F300" s="236" t="s">
        <v>2506</v>
      </c>
      <c r="G300" s="236" t="s">
        <v>2507</v>
      </c>
      <c r="H300" s="238" t="s">
        <v>4780</v>
      </c>
      <c r="I300" s="666" t="s">
        <v>2509</v>
      </c>
      <c r="J300" s="667" t="s">
        <v>2510</v>
      </c>
      <c r="K300" s="315" t="s">
        <v>137</v>
      </c>
      <c r="L300" s="11" t="s">
        <v>22</v>
      </c>
      <c r="M300" s="11" t="s">
        <v>23</v>
      </c>
      <c r="N300" s="235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 spans="1:26" ht="13">
      <c r="A301" s="237" t="str">
        <f t="shared" si="4"/>
        <v>7125009</v>
      </c>
      <c r="B301" s="237">
        <v>7</v>
      </c>
      <c r="C301" s="237">
        <v>125</v>
      </c>
      <c r="D301" s="237" t="s">
        <v>1073</v>
      </c>
      <c r="E301" s="236" t="s">
        <v>2487</v>
      </c>
      <c r="F301" s="236" t="s">
        <v>2488</v>
      </c>
      <c r="G301" s="236" t="s">
        <v>2489</v>
      </c>
      <c r="H301" s="238" t="s">
        <v>4781</v>
      </c>
      <c r="I301" s="1544" t="s">
        <v>2386</v>
      </c>
      <c r="J301" s="1545" t="s">
        <v>2491</v>
      </c>
      <c r="K301" s="399" t="s">
        <v>21</v>
      </c>
      <c r="L301" s="11" t="s">
        <v>22</v>
      </c>
      <c r="M301" s="11" t="s">
        <v>23</v>
      </c>
      <c r="N301" s="235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 spans="1:26" ht="13">
      <c r="A302" s="237" t="str">
        <f t="shared" si="4"/>
        <v>7125010</v>
      </c>
      <c r="B302" s="237">
        <v>7</v>
      </c>
      <c r="C302" s="237">
        <v>125</v>
      </c>
      <c r="D302" s="237" t="s">
        <v>25</v>
      </c>
      <c r="E302" s="236" t="s">
        <v>2492</v>
      </c>
      <c r="F302" s="236" t="s">
        <v>2493</v>
      </c>
      <c r="G302" s="236" t="s">
        <v>2494</v>
      </c>
      <c r="H302" s="238" t="s">
        <v>4782</v>
      </c>
      <c r="I302" s="660" t="s">
        <v>2496</v>
      </c>
      <c r="J302" s="661" t="s">
        <v>2497</v>
      </c>
      <c r="K302" s="662" t="s">
        <v>2498</v>
      </c>
      <c r="L302" s="11" t="s">
        <v>22</v>
      </c>
      <c r="M302" s="11" t="s">
        <v>23</v>
      </c>
      <c r="N302" s="235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 spans="1:26" ht="13">
      <c r="A303" s="237" t="str">
        <f t="shared" si="4"/>
        <v>7125011</v>
      </c>
      <c r="B303" s="237">
        <v>7</v>
      </c>
      <c r="C303" s="237">
        <v>125</v>
      </c>
      <c r="D303" s="237" t="s">
        <v>60</v>
      </c>
      <c r="E303" s="236" t="s">
        <v>1740</v>
      </c>
      <c r="F303" s="236" t="s">
        <v>2450</v>
      </c>
      <c r="G303" s="236" t="s">
        <v>2451</v>
      </c>
      <c r="H303" s="238" t="s">
        <v>4783</v>
      </c>
      <c r="I303" s="550" t="s">
        <v>863</v>
      </c>
      <c r="J303" s="240" t="s">
        <v>137</v>
      </c>
      <c r="K303" s="241" t="s">
        <v>21</v>
      </c>
      <c r="L303" s="11" t="s">
        <v>22</v>
      </c>
      <c r="M303" s="11" t="s">
        <v>23</v>
      </c>
      <c r="N303" s="235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 spans="1:26" ht="13">
      <c r="A304" s="237" t="str">
        <f t="shared" si="4"/>
        <v>7125012</v>
      </c>
      <c r="B304" s="237">
        <v>7</v>
      </c>
      <c r="C304" s="237">
        <v>125</v>
      </c>
      <c r="D304" s="237" t="s">
        <v>66</v>
      </c>
      <c r="E304" s="236" t="s">
        <v>2453</v>
      </c>
      <c r="F304" s="236" t="s">
        <v>2454</v>
      </c>
      <c r="G304" s="236" t="s">
        <v>2455</v>
      </c>
      <c r="H304" s="238" t="s">
        <v>4784</v>
      </c>
      <c r="I304" s="656" t="s">
        <v>2457</v>
      </c>
      <c r="J304" s="657" t="s">
        <v>2458</v>
      </c>
      <c r="K304" s="315" t="s">
        <v>137</v>
      </c>
      <c r="L304" s="11" t="s">
        <v>22</v>
      </c>
      <c r="M304" s="11" t="s">
        <v>23</v>
      </c>
      <c r="N304" s="235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 spans="1:26" ht="13">
      <c r="A305" s="237" t="str">
        <f t="shared" si="4"/>
        <v>7125013</v>
      </c>
      <c r="B305" s="237">
        <v>7</v>
      </c>
      <c r="C305" s="237">
        <v>125</v>
      </c>
      <c r="D305" s="237" t="s">
        <v>72</v>
      </c>
      <c r="E305" s="236" t="s">
        <v>998</v>
      </c>
      <c r="F305" s="236" t="s">
        <v>2474</v>
      </c>
      <c r="G305" s="236" t="s">
        <v>2475</v>
      </c>
      <c r="H305" s="238" t="s">
        <v>4785</v>
      </c>
      <c r="I305" s="1546" t="s">
        <v>674</v>
      </c>
      <c r="J305" s="315" t="s">
        <v>137</v>
      </c>
      <c r="K305" s="399" t="s">
        <v>21</v>
      </c>
      <c r="L305" s="11" t="s">
        <v>22</v>
      </c>
      <c r="M305" s="11" t="s">
        <v>23</v>
      </c>
      <c r="N305" s="235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 spans="1:26" ht="13">
      <c r="A306" s="237" t="str">
        <f t="shared" si="4"/>
        <v>7125014</v>
      </c>
      <c r="B306" s="237">
        <v>7</v>
      </c>
      <c r="C306" s="237">
        <v>125</v>
      </c>
      <c r="D306" s="237" t="s">
        <v>260</v>
      </c>
      <c r="E306" s="236" t="s">
        <v>2511</v>
      </c>
      <c r="F306" s="236" t="s">
        <v>2512</v>
      </c>
      <c r="G306" s="236" t="s">
        <v>2513</v>
      </c>
      <c r="H306" s="238" t="s">
        <v>4786</v>
      </c>
      <c r="I306" s="1547" t="s">
        <v>750</v>
      </c>
      <c r="J306" s="1548" t="s">
        <v>2515</v>
      </c>
      <c r="K306" s="399" t="s">
        <v>21</v>
      </c>
      <c r="L306" s="11" t="s">
        <v>22</v>
      </c>
      <c r="M306" s="11" t="s">
        <v>23</v>
      </c>
      <c r="N306" s="235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 spans="1:26" ht="13">
      <c r="A307" s="237" t="str">
        <f t="shared" si="4"/>
        <v>7126000</v>
      </c>
      <c r="B307" s="237">
        <v>7</v>
      </c>
      <c r="C307" s="237">
        <v>126</v>
      </c>
      <c r="D307" s="237" t="s">
        <v>16</v>
      </c>
      <c r="E307" s="236" t="s">
        <v>4787</v>
      </c>
      <c r="F307" s="236" t="s">
        <v>4788</v>
      </c>
      <c r="G307" s="236" t="s">
        <v>4771</v>
      </c>
      <c r="H307" s="236" t="s">
        <v>4789</v>
      </c>
      <c r="I307" s="1549" t="s">
        <v>4790</v>
      </c>
      <c r="J307" s="1550" t="s">
        <v>4791</v>
      </c>
      <c r="K307" s="399" t="s">
        <v>21</v>
      </c>
      <c r="L307" s="11" t="s">
        <v>22</v>
      </c>
      <c r="M307" s="11" t="s">
        <v>23</v>
      </c>
      <c r="N307" s="235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 spans="1:26" ht="13">
      <c r="A308" s="237" t="str">
        <f t="shared" si="4"/>
        <v>7126001</v>
      </c>
      <c r="B308" s="237">
        <v>7</v>
      </c>
      <c r="C308" s="237">
        <v>126</v>
      </c>
      <c r="D308" s="237" t="s">
        <v>96</v>
      </c>
      <c r="E308" s="236" t="s">
        <v>4792</v>
      </c>
      <c r="F308" s="236" t="s">
        <v>4793</v>
      </c>
      <c r="G308" s="236" t="s">
        <v>4794</v>
      </c>
      <c r="H308" s="238" t="s">
        <v>4795</v>
      </c>
      <c r="I308" s="1551" t="s">
        <v>4796</v>
      </c>
      <c r="J308" s="1552" t="s">
        <v>4797</v>
      </c>
      <c r="K308" s="1560" t="s">
        <v>317</v>
      </c>
      <c r="L308" s="11" t="s">
        <v>22</v>
      </c>
      <c r="M308" s="11" t="s">
        <v>23</v>
      </c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 spans="1:26" ht="13">
      <c r="A309" s="237" t="str">
        <f t="shared" si="4"/>
        <v>7126002</v>
      </c>
      <c r="B309" s="237">
        <v>7</v>
      </c>
      <c r="C309" s="237">
        <v>126</v>
      </c>
      <c r="D309" s="237" t="s">
        <v>105</v>
      </c>
      <c r="E309" s="236" t="s">
        <v>4825</v>
      </c>
      <c r="F309" s="236" t="s">
        <v>4826</v>
      </c>
      <c r="G309" s="236" t="s">
        <v>4827</v>
      </c>
      <c r="H309" s="238" t="s">
        <v>4828</v>
      </c>
      <c r="I309" s="647" t="s">
        <v>832</v>
      </c>
      <c r="J309" s="366" t="s">
        <v>310</v>
      </c>
      <c r="K309" s="240" t="s">
        <v>137</v>
      </c>
      <c r="L309" s="11" t="s">
        <v>22</v>
      </c>
      <c r="M309" s="11" t="s">
        <v>23</v>
      </c>
      <c r="N309" s="235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 spans="1:26" ht="13">
      <c r="A310" s="237" t="str">
        <f t="shared" si="4"/>
        <v>7126003</v>
      </c>
      <c r="B310" s="237">
        <v>7</v>
      </c>
      <c r="C310" s="237">
        <v>126</v>
      </c>
      <c r="D310" s="237" t="s">
        <v>113</v>
      </c>
      <c r="E310" s="236" t="s">
        <v>4321</v>
      </c>
      <c r="F310" s="236" t="s">
        <v>4829</v>
      </c>
      <c r="G310" s="236" t="s">
        <v>4830</v>
      </c>
      <c r="H310" s="238" t="s">
        <v>4831</v>
      </c>
      <c r="I310" s="1562" t="s">
        <v>4832</v>
      </c>
      <c r="J310" s="1564" t="s">
        <v>4834</v>
      </c>
      <c r="K310" s="399" t="s">
        <v>21</v>
      </c>
      <c r="L310" s="11" t="s">
        <v>22</v>
      </c>
      <c r="M310" s="11" t="s">
        <v>23</v>
      </c>
      <c r="N310" s="235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 spans="1:26" ht="13">
      <c r="A311" s="237" t="str">
        <f t="shared" si="4"/>
        <v>7126004</v>
      </c>
      <c r="B311" s="237">
        <v>7</v>
      </c>
      <c r="C311" s="237">
        <v>126</v>
      </c>
      <c r="D311" s="237" t="s">
        <v>122</v>
      </c>
      <c r="E311" s="236" t="s">
        <v>4838</v>
      </c>
      <c r="F311" s="236" t="s">
        <v>4839</v>
      </c>
      <c r="G311" s="236" t="s">
        <v>4840</v>
      </c>
      <c r="H311" s="238" t="s">
        <v>4841</v>
      </c>
      <c r="I311" s="1566" t="s">
        <v>4842</v>
      </c>
      <c r="J311" s="240" t="s">
        <v>137</v>
      </c>
      <c r="K311" s="1567" t="s">
        <v>4848</v>
      </c>
      <c r="L311" s="11" t="s">
        <v>22</v>
      </c>
      <c r="M311" s="11" t="s">
        <v>23</v>
      </c>
      <c r="N311" s="235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 spans="1:26" ht="13">
      <c r="A312" s="237" t="str">
        <f t="shared" si="4"/>
        <v>7126005</v>
      </c>
      <c r="B312" s="237">
        <v>7</v>
      </c>
      <c r="C312" s="237">
        <v>126</v>
      </c>
      <c r="D312" s="237" t="s">
        <v>131</v>
      </c>
      <c r="E312" s="236" t="s">
        <v>4849</v>
      </c>
      <c r="F312" s="236" t="s">
        <v>4850</v>
      </c>
      <c r="G312" s="236" t="s">
        <v>4857</v>
      </c>
      <c r="H312" s="238" t="s">
        <v>4858</v>
      </c>
      <c r="I312" s="1572" t="s">
        <v>4860</v>
      </c>
      <c r="J312" s="240" t="s">
        <v>137</v>
      </c>
      <c r="K312" s="1575" t="s">
        <v>4866</v>
      </c>
      <c r="L312" s="11" t="s">
        <v>22</v>
      </c>
      <c r="M312" s="11" t="s">
        <v>23</v>
      </c>
      <c r="N312" s="235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 spans="1:26" ht="13">
      <c r="A313" s="237" t="str">
        <f t="shared" si="4"/>
        <v>7126006</v>
      </c>
      <c r="B313" s="237">
        <v>7</v>
      </c>
      <c r="C313" s="237">
        <v>126</v>
      </c>
      <c r="D313" s="237" t="s">
        <v>540</v>
      </c>
      <c r="E313" s="236" t="s">
        <v>4873</v>
      </c>
      <c r="F313" s="236" t="s">
        <v>4874</v>
      </c>
      <c r="G313" s="236" t="s">
        <v>4875</v>
      </c>
      <c r="H313" s="238" t="s">
        <v>4876</v>
      </c>
      <c r="I313" s="1577" t="s">
        <v>4877</v>
      </c>
      <c r="J313" s="1579" t="s">
        <v>4879</v>
      </c>
      <c r="K313" s="1580" t="s">
        <v>4881</v>
      </c>
      <c r="L313" s="11" t="s">
        <v>22</v>
      </c>
      <c r="M313" s="11" t="s">
        <v>23</v>
      </c>
      <c r="N313" s="235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 spans="1:26" ht="13">
      <c r="A314" s="237" t="str">
        <f t="shared" si="4"/>
        <v>7126007</v>
      </c>
      <c r="B314" s="237">
        <v>7</v>
      </c>
      <c r="C314" s="237">
        <v>126</v>
      </c>
      <c r="D314" s="237" t="s">
        <v>549</v>
      </c>
      <c r="E314" s="236" t="s">
        <v>3932</v>
      </c>
      <c r="F314" s="236" t="s">
        <v>4882</v>
      </c>
      <c r="G314" s="236" t="s">
        <v>4883</v>
      </c>
      <c r="H314" s="238" t="s">
        <v>4884</v>
      </c>
      <c r="I314" s="1582" t="s">
        <v>4885</v>
      </c>
      <c r="J314" s="1586" t="s">
        <v>4891</v>
      </c>
      <c r="K314" s="1589" t="s">
        <v>4900</v>
      </c>
      <c r="L314" s="11" t="s">
        <v>22</v>
      </c>
      <c r="M314" s="11" t="s">
        <v>23</v>
      </c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 spans="1:26" ht="13">
      <c r="A315" s="237" t="str">
        <f t="shared" si="4"/>
        <v>7126008</v>
      </c>
      <c r="B315" s="237">
        <v>7</v>
      </c>
      <c r="C315" s="237">
        <v>126</v>
      </c>
      <c r="D315" s="237" t="s">
        <v>562</v>
      </c>
      <c r="E315" s="236" t="s">
        <v>4910</v>
      </c>
      <c r="F315" s="236" t="s">
        <v>4911</v>
      </c>
      <c r="G315" s="236" t="s">
        <v>4912</v>
      </c>
      <c r="H315" s="238" t="s">
        <v>4913</v>
      </c>
      <c r="I315" s="1595" t="s">
        <v>4914</v>
      </c>
      <c r="J315" s="1596" t="s">
        <v>4924</v>
      </c>
      <c r="K315" s="241" t="s">
        <v>21</v>
      </c>
      <c r="L315" s="11" t="s">
        <v>22</v>
      </c>
      <c r="M315" s="11" t="s">
        <v>23</v>
      </c>
      <c r="N315" s="235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 spans="1:26" ht="13">
      <c r="A316" s="237" t="str">
        <f t="shared" si="4"/>
        <v>7126009</v>
      </c>
      <c r="B316" s="237">
        <v>7</v>
      </c>
      <c r="C316" s="237">
        <v>126</v>
      </c>
      <c r="D316" s="237" t="s">
        <v>1073</v>
      </c>
      <c r="E316" s="236" t="s">
        <v>4925</v>
      </c>
      <c r="F316" s="236" t="s">
        <v>4926</v>
      </c>
      <c r="G316" s="236" t="s">
        <v>4927</v>
      </c>
      <c r="H316" s="238" t="s">
        <v>4928</v>
      </c>
      <c r="I316" s="1601" t="s">
        <v>4929</v>
      </c>
      <c r="J316" s="1607" t="s">
        <v>4948</v>
      </c>
      <c r="K316" s="240" t="s">
        <v>137</v>
      </c>
      <c r="L316" s="11" t="s">
        <v>22</v>
      </c>
      <c r="M316" s="11" t="s">
        <v>23</v>
      </c>
      <c r="N316" s="235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 spans="1:26" ht="13">
      <c r="A317" s="237" t="str">
        <f t="shared" si="4"/>
        <v>7126010</v>
      </c>
      <c r="B317" s="237">
        <v>7</v>
      </c>
      <c r="C317" s="237">
        <v>126</v>
      </c>
      <c r="D317" s="237" t="s">
        <v>25</v>
      </c>
      <c r="E317" s="236" t="s">
        <v>4959</v>
      </c>
      <c r="F317" s="236" t="s">
        <v>4960</v>
      </c>
      <c r="G317" s="236" t="s">
        <v>4961</v>
      </c>
      <c r="H317" s="238" t="s">
        <v>4962</v>
      </c>
      <c r="I317" s="1611" t="s">
        <v>4963</v>
      </c>
      <c r="J317" s="835" t="s">
        <v>2946</v>
      </c>
      <c r="K317" s="1615" t="s">
        <v>4974</v>
      </c>
      <c r="L317" s="11" t="s">
        <v>22</v>
      </c>
      <c r="M317" s="11" t="s">
        <v>23</v>
      </c>
      <c r="N317" s="235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 spans="1:26" ht="13">
      <c r="A318" s="237" t="str">
        <f t="shared" si="4"/>
        <v>7127000</v>
      </c>
      <c r="B318" s="237">
        <v>7</v>
      </c>
      <c r="C318" s="237">
        <v>127</v>
      </c>
      <c r="D318" s="237" t="s">
        <v>16</v>
      </c>
      <c r="E318" s="236" t="s">
        <v>4981</v>
      </c>
      <c r="F318" s="236" t="s">
        <v>4982</v>
      </c>
      <c r="G318" s="236" t="s">
        <v>4983</v>
      </c>
      <c r="H318" s="236" t="s">
        <v>4984</v>
      </c>
      <c r="I318" s="1648" t="s">
        <v>4985</v>
      </c>
      <c r="J318" s="1653" t="s">
        <v>5099</v>
      </c>
      <c r="K318" s="399" t="s">
        <v>21</v>
      </c>
      <c r="L318" s="11" t="s">
        <v>22</v>
      </c>
      <c r="M318" s="11" t="s">
        <v>23</v>
      </c>
      <c r="N318" s="235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 spans="1:26" ht="13">
      <c r="A319" s="237" t="str">
        <f t="shared" si="4"/>
        <v>7127001</v>
      </c>
      <c r="B319" s="237">
        <v>7</v>
      </c>
      <c r="C319" s="237">
        <v>127</v>
      </c>
      <c r="D319" s="237" t="s">
        <v>96</v>
      </c>
      <c r="E319" s="236" t="s">
        <v>5110</v>
      </c>
      <c r="F319" s="236" t="s">
        <v>5111</v>
      </c>
      <c r="G319" s="236" t="s">
        <v>5112</v>
      </c>
      <c r="H319" s="238" t="s">
        <v>5113</v>
      </c>
      <c r="I319" s="560" t="s">
        <v>782</v>
      </c>
      <c r="J319" s="291" t="s">
        <v>1059</v>
      </c>
      <c r="K319" s="240" t="s">
        <v>137</v>
      </c>
      <c r="L319" s="11" t="s">
        <v>22</v>
      </c>
      <c r="M319" s="11" t="s">
        <v>23</v>
      </c>
      <c r="N319" s="235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 spans="1:26" ht="13">
      <c r="A320" s="237" t="str">
        <f t="shared" si="4"/>
        <v>7127002</v>
      </c>
      <c r="B320" s="237">
        <v>7</v>
      </c>
      <c r="C320" s="237">
        <v>127</v>
      </c>
      <c r="D320" s="237" t="s">
        <v>105</v>
      </c>
      <c r="E320" s="236" t="s">
        <v>5115</v>
      </c>
      <c r="F320" s="236" t="s">
        <v>5116</v>
      </c>
      <c r="G320" s="236" t="s">
        <v>5117</v>
      </c>
      <c r="H320" s="238" t="s">
        <v>5118</v>
      </c>
      <c r="I320" s="1656" t="s">
        <v>5119</v>
      </c>
      <c r="J320" s="1657" t="s">
        <v>5124</v>
      </c>
      <c r="K320" s="399" t="s">
        <v>21</v>
      </c>
      <c r="L320" s="11" t="s">
        <v>22</v>
      </c>
      <c r="M320" s="11" t="s">
        <v>23</v>
      </c>
      <c r="N320" s="235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 spans="1:26" ht="13">
      <c r="A321" s="237" t="str">
        <f t="shared" si="4"/>
        <v>7127003</v>
      </c>
      <c r="B321" s="237">
        <v>7</v>
      </c>
      <c r="C321" s="237">
        <v>127</v>
      </c>
      <c r="D321" s="237" t="s">
        <v>113</v>
      </c>
      <c r="E321" s="236" t="s">
        <v>5125</v>
      </c>
      <c r="F321" s="236" t="s">
        <v>5126</v>
      </c>
      <c r="G321" s="236" t="s">
        <v>5127</v>
      </c>
      <c r="H321" s="238" t="s">
        <v>5128</v>
      </c>
      <c r="I321" s="1661" t="s">
        <v>5129</v>
      </c>
      <c r="J321" s="1663" t="s">
        <v>5142</v>
      </c>
      <c r="K321" s="640" t="s">
        <v>2381</v>
      </c>
      <c r="L321" s="11" t="s">
        <v>22</v>
      </c>
      <c r="M321" s="11" t="s">
        <v>23</v>
      </c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 spans="1:26" ht="13">
      <c r="A322" s="237" t="str">
        <f t="shared" si="4"/>
        <v>7127004</v>
      </c>
      <c r="B322" s="237">
        <v>7</v>
      </c>
      <c r="C322" s="237">
        <v>127</v>
      </c>
      <c r="D322" s="237" t="s">
        <v>122</v>
      </c>
      <c r="E322" s="236" t="s">
        <v>5147</v>
      </c>
      <c r="F322" s="236" t="s">
        <v>5148</v>
      </c>
      <c r="G322" s="236" t="s">
        <v>5149</v>
      </c>
      <c r="H322" s="238" t="s">
        <v>5150</v>
      </c>
      <c r="I322" s="1665" t="s">
        <v>5151</v>
      </c>
      <c r="J322" s="1666" t="s">
        <v>5153</v>
      </c>
      <c r="K322" s="1667" t="s">
        <v>5154</v>
      </c>
      <c r="L322" s="11" t="s">
        <v>22</v>
      </c>
      <c r="M322" s="11" t="s">
        <v>23</v>
      </c>
      <c r="N322" s="235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 spans="1:26" ht="13">
      <c r="A323" s="237" t="str">
        <f t="shared" ref="A323:A385" si="5">_xlfn.CONCAT(B323:D323)</f>
        <v>7127005</v>
      </c>
      <c r="B323" s="237">
        <v>7</v>
      </c>
      <c r="C323" s="237">
        <v>127</v>
      </c>
      <c r="D323" s="237" t="s">
        <v>131</v>
      </c>
      <c r="E323" s="236" t="s">
        <v>5155</v>
      </c>
      <c r="F323" s="236" t="s">
        <v>5156</v>
      </c>
      <c r="G323" s="236" t="s">
        <v>5157</v>
      </c>
      <c r="H323" s="238" t="s">
        <v>5158</v>
      </c>
      <c r="I323" s="1668" t="s">
        <v>5159</v>
      </c>
      <c r="J323" s="240" t="s">
        <v>137</v>
      </c>
      <c r="K323" s="241" t="s">
        <v>21</v>
      </c>
      <c r="L323" s="11" t="s">
        <v>22</v>
      </c>
      <c r="M323" s="11" t="s">
        <v>23</v>
      </c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 spans="1:26" ht="13">
      <c r="A324" s="237" t="str">
        <f t="shared" si="5"/>
        <v>7127006</v>
      </c>
      <c r="B324" s="237">
        <v>7</v>
      </c>
      <c r="C324" s="237">
        <v>127</v>
      </c>
      <c r="D324" s="237" t="s">
        <v>540</v>
      </c>
      <c r="E324" s="236" t="s">
        <v>5160</v>
      </c>
      <c r="F324" s="236" t="s">
        <v>5161</v>
      </c>
      <c r="G324" s="236" t="s">
        <v>5162</v>
      </c>
      <c r="H324" s="238" t="s">
        <v>5163</v>
      </c>
      <c r="I324" s="1669" t="s">
        <v>5164</v>
      </c>
      <c r="J324" s="1670" t="s">
        <v>5165</v>
      </c>
      <c r="K324" s="1671" t="s">
        <v>5166</v>
      </c>
      <c r="L324" s="11" t="s">
        <v>22</v>
      </c>
      <c r="M324" s="11" t="s">
        <v>23</v>
      </c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 spans="1:26" ht="13">
      <c r="A325" s="237" t="str">
        <f t="shared" si="5"/>
        <v>7127007</v>
      </c>
      <c r="B325" s="237">
        <v>7</v>
      </c>
      <c r="C325" s="237">
        <v>127</v>
      </c>
      <c r="D325" s="237" t="s">
        <v>549</v>
      </c>
      <c r="E325" s="236" t="s">
        <v>5167</v>
      </c>
      <c r="F325" s="236" t="s">
        <v>5168</v>
      </c>
      <c r="G325" s="236" t="s">
        <v>5169</v>
      </c>
      <c r="H325" s="238" t="s">
        <v>5170</v>
      </c>
      <c r="I325" s="1393" t="s">
        <v>4355</v>
      </c>
      <c r="J325" s="553" t="s">
        <v>2074</v>
      </c>
      <c r="K325" s="1672" t="s">
        <v>5171</v>
      </c>
      <c r="L325" s="11" t="s">
        <v>22</v>
      </c>
      <c r="M325" s="11" t="s">
        <v>23</v>
      </c>
      <c r="N325" s="235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 spans="1:26" ht="13">
      <c r="A326" s="237" t="str">
        <f t="shared" si="5"/>
        <v>7127008</v>
      </c>
      <c r="B326" s="237">
        <v>7</v>
      </c>
      <c r="C326" s="237">
        <v>127</v>
      </c>
      <c r="D326" s="237" t="s">
        <v>562</v>
      </c>
      <c r="E326" s="236" t="s">
        <v>5172</v>
      </c>
      <c r="F326" s="236" t="s">
        <v>5173</v>
      </c>
      <c r="G326" s="236" t="s">
        <v>5174</v>
      </c>
      <c r="H326" s="238" t="s">
        <v>5175</v>
      </c>
      <c r="I326" s="1673" t="s">
        <v>5176</v>
      </c>
      <c r="J326" s="1674" t="s">
        <v>5177</v>
      </c>
      <c r="K326" s="240" t="s">
        <v>137</v>
      </c>
      <c r="L326" s="11" t="s">
        <v>22</v>
      </c>
      <c r="M326" s="11" t="s">
        <v>23</v>
      </c>
      <c r="N326" s="235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 spans="1:26" ht="13">
      <c r="A327" s="237" t="str">
        <f t="shared" si="5"/>
        <v>7127009</v>
      </c>
      <c r="B327" s="237">
        <v>7</v>
      </c>
      <c r="C327" s="237">
        <v>127</v>
      </c>
      <c r="D327" s="237" t="s">
        <v>1073</v>
      </c>
      <c r="E327" s="236" t="s">
        <v>5178</v>
      </c>
      <c r="F327" s="236" t="s">
        <v>5179</v>
      </c>
      <c r="G327" s="236" t="s">
        <v>5180</v>
      </c>
      <c r="H327" s="238" t="s">
        <v>5181</v>
      </c>
      <c r="I327" s="1675" t="s">
        <v>5182</v>
      </c>
      <c r="J327" s="1677" t="s">
        <v>5183</v>
      </c>
      <c r="K327" s="241" t="s">
        <v>21</v>
      </c>
      <c r="L327" s="11" t="s">
        <v>22</v>
      </c>
      <c r="M327" s="11" t="s">
        <v>23</v>
      </c>
      <c r="N327" s="235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 spans="1:26" ht="13">
      <c r="A328" s="237" t="str">
        <f t="shared" si="5"/>
        <v>7127010</v>
      </c>
      <c r="B328" s="237">
        <v>7</v>
      </c>
      <c r="C328" s="237">
        <v>127</v>
      </c>
      <c r="D328" s="237" t="s">
        <v>25</v>
      </c>
      <c r="E328" s="236" t="s">
        <v>5189</v>
      </c>
      <c r="F328" s="236" t="s">
        <v>5190</v>
      </c>
      <c r="G328" s="236" t="s">
        <v>5191</v>
      </c>
      <c r="H328" s="238" t="s">
        <v>5192</v>
      </c>
      <c r="I328" s="1679" t="s">
        <v>5193</v>
      </c>
      <c r="J328" s="1680" t="s">
        <v>5197</v>
      </c>
      <c r="K328" s="1530" t="s">
        <v>4744</v>
      </c>
      <c r="L328" s="11" t="s">
        <v>22</v>
      </c>
      <c r="M328" s="11" t="s">
        <v>23</v>
      </c>
      <c r="N328" s="235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 spans="1:26" ht="13">
      <c r="A329" s="237" t="str">
        <f t="shared" si="5"/>
        <v>7127011</v>
      </c>
      <c r="B329" s="237">
        <v>7</v>
      </c>
      <c r="C329" s="237">
        <v>127</v>
      </c>
      <c r="D329" s="237" t="s">
        <v>60</v>
      </c>
      <c r="E329" s="236" t="s">
        <v>5199</v>
      </c>
      <c r="F329" s="236" t="s">
        <v>5200</v>
      </c>
      <c r="G329" s="236" t="s">
        <v>5201</v>
      </c>
      <c r="H329" s="238" t="s">
        <v>5202</v>
      </c>
      <c r="I329" s="1684" t="s">
        <v>5203</v>
      </c>
      <c r="J329" s="240" t="s">
        <v>137</v>
      </c>
      <c r="K329" s="241" t="s">
        <v>21</v>
      </c>
      <c r="L329" s="11" t="s">
        <v>22</v>
      </c>
      <c r="M329" s="11" t="s">
        <v>23</v>
      </c>
      <c r="N329" s="235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 spans="1:26" ht="13">
      <c r="A330" s="237" t="str">
        <f t="shared" si="5"/>
        <v>7127012</v>
      </c>
      <c r="B330" s="237">
        <v>7</v>
      </c>
      <c r="C330" s="237">
        <v>127</v>
      </c>
      <c r="D330" s="237" t="s">
        <v>66</v>
      </c>
      <c r="E330" s="236" t="s">
        <v>5210</v>
      </c>
      <c r="F330" s="236" t="s">
        <v>5211</v>
      </c>
      <c r="G330" s="236" t="s">
        <v>5212</v>
      </c>
      <c r="H330" s="238" t="s">
        <v>5213</v>
      </c>
      <c r="I330" s="1686" t="s">
        <v>5214</v>
      </c>
      <c r="J330" s="1290" t="s">
        <v>4115</v>
      </c>
      <c r="K330" s="241" t="s">
        <v>21</v>
      </c>
      <c r="L330" s="11" t="s">
        <v>22</v>
      </c>
      <c r="M330" s="11" t="s">
        <v>23</v>
      </c>
      <c r="N330" s="235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 spans="1:26" ht="13">
      <c r="A331" s="237" t="str">
        <f t="shared" si="5"/>
        <v>7127013</v>
      </c>
      <c r="B331" s="237">
        <v>7</v>
      </c>
      <c r="C331" s="237">
        <v>127</v>
      </c>
      <c r="D331" s="237" t="s">
        <v>72</v>
      </c>
      <c r="E331" s="236" t="s">
        <v>5216</v>
      </c>
      <c r="F331" s="236" t="s">
        <v>5217</v>
      </c>
      <c r="G331" s="236" t="s">
        <v>5218</v>
      </c>
      <c r="H331" s="238" t="s">
        <v>5219</v>
      </c>
      <c r="I331" s="1688" t="s">
        <v>5220</v>
      </c>
      <c r="J331" s="1689" t="s">
        <v>5226</v>
      </c>
      <c r="K331" s="240" t="s">
        <v>137</v>
      </c>
      <c r="L331" s="11" t="s">
        <v>22</v>
      </c>
      <c r="M331" s="11" t="s">
        <v>23</v>
      </c>
      <c r="N331" s="235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 spans="1:26" ht="13">
      <c r="A332" s="237" t="str">
        <f t="shared" si="5"/>
        <v>7128000</v>
      </c>
      <c r="B332" s="237">
        <v>7</v>
      </c>
      <c r="C332" s="237">
        <v>128</v>
      </c>
      <c r="D332" s="237" t="s">
        <v>16</v>
      </c>
      <c r="E332" s="236" t="s">
        <v>5227</v>
      </c>
      <c r="F332" s="236" t="s">
        <v>5227</v>
      </c>
      <c r="G332" s="236" t="s">
        <v>5228</v>
      </c>
      <c r="H332" s="236" t="s">
        <v>5229</v>
      </c>
      <c r="I332" s="1692" t="s">
        <v>5230</v>
      </c>
      <c r="J332" s="1693" t="s">
        <v>5239</v>
      </c>
      <c r="K332" s="241" t="s">
        <v>21</v>
      </c>
      <c r="L332" s="11" t="s">
        <v>22</v>
      </c>
      <c r="M332" s="11" t="s">
        <v>23</v>
      </c>
      <c r="N332" s="235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 spans="1:26" ht="13">
      <c r="A333" s="237" t="str">
        <f t="shared" si="5"/>
        <v>7128001</v>
      </c>
      <c r="B333" s="237">
        <v>7</v>
      </c>
      <c r="C333" s="237">
        <v>128</v>
      </c>
      <c r="D333" s="237" t="s">
        <v>96</v>
      </c>
      <c r="E333" s="236" t="s">
        <v>5240</v>
      </c>
      <c r="F333" s="236" t="s">
        <v>5241</v>
      </c>
      <c r="G333" s="236" t="s">
        <v>5242</v>
      </c>
      <c r="H333" s="238" t="s">
        <v>5243</v>
      </c>
      <c r="I333" s="1694" t="s">
        <v>5244</v>
      </c>
      <c r="J333" s="240" t="s">
        <v>137</v>
      </c>
      <c r="K333" s="241" t="s">
        <v>21</v>
      </c>
      <c r="L333" s="11" t="s">
        <v>22</v>
      </c>
      <c r="M333" s="11" t="s">
        <v>23</v>
      </c>
      <c r="N333" s="235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 spans="1:26" ht="13">
      <c r="A334" s="237" t="str">
        <f t="shared" si="5"/>
        <v>7128002</v>
      </c>
      <c r="B334" s="237">
        <v>7</v>
      </c>
      <c r="C334" s="237">
        <v>128</v>
      </c>
      <c r="D334" s="237" t="s">
        <v>105</v>
      </c>
      <c r="E334" s="236" t="s">
        <v>5245</v>
      </c>
      <c r="F334" s="236" t="s">
        <v>5246</v>
      </c>
      <c r="G334" s="236" t="s">
        <v>5247</v>
      </c>
      <c r="H334" s="238" t="s">
        <v>5248</v>
      </c>
      <c r="I334" s="1696" t="s">
        <v>5249</v>
      </c>
      <c r="J334" s="1697" t="s">
        <v>5251</v>
      </c>
      <c r="K334" s="1698" t="s">
        <v>5252</v>
      </c>
      <c r="L334" s="11" t="s">
        <v>22</v>
      </c>
      <c r="M334" s="11" t="s">
        <v>23</v>
      </c>
      <c r="N334" s="235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 spans="1:26" ht="13">
      <c r="A335" s="237" t="str">
        <f t="shared" si="5"/>
        <v>7128003</v>
      </c>
      <c r="B335" s="237">
        <v>7</v>
      </c>
      <c r="C335" s="237">
        <v>128</v>
      </c>
      <c r="D335" s="237" t="s">
        <v>113</v>
      </c>
      <c r="E335" s="236" t="s">
        <v>4671</v>
      </c>
      <c r="F335" s="236" t="s">
        <v>5253</v>
      </c>
      <c r="G335" s="236" t="s">
        <v>5254</v>
      </c>
      <c r="H335" s="238" t="s">
        <v>5255</v>
      </c>
      <c r="I335" s="1700" t="s">
        <v>5256</v>
      </c>
      <c r="J335" s="1702" t="s">
        <v>5258</v>
      </c>
      <c r="K335" s="1703" t="s">
        <v>5264</v>
      </c>
      <c r="L335" s="11" t="s">
        <v>22</v>
      </c>
      <c r="M335" s="11" t="s">
        <v>23</v>
      </c>
      <c r="N335" s="235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 spans="1:26" ht="13">
      <c r="A336" s="237" t="str">
        <f t="shared" si="5"/>
        <v>7128004</v>
      </c>
      <c r="B336" s="237">
        <v>7</v>
      </c>
      <c r="C336" s="237">
        <v>128</v>
      </c>
      <c r="D336" s="237" t="s">
        <v>122</v>
      </c>
      <c r="E336" s="236" t="s">
        <v>5265</v>
      </c>
      <c r="F336" s="238" t="s">
        <v>5266</v>
      </c>
      <c r="G336" s="236" t="s">
        <v>5267</v>
      </c>
      <c r="H336" s="238" t="s">
        <v>5268</v>
      </c>
      <c r="I336" s="309" t="s">
        <v>1131</v>
      </c>
      <c r="J336" s="240" t="s">
        <v>137</v>
      </c>
      <c r="K336" s="1704" t="s">
        <v>5269</v>
      </c>
      <c r="L336" s="11" t="s">
        <v>22</v>
      </c>
      <c r="M336" s="11" t="s">
        <v>23</v>
      </c>
      <c r="N336" s="235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 spans="1:26" ht="13">
      <c r="A337" s="237" t="str">
        <f t="shared" si="5"/>
        <v>7128005</v>
      </c>
      <c r="B337" s="237">
        <v>7</v>
      </c>
      <c r="C337" s="237">
        <v>128</v>
      </c>
      <c r="D337" s="237" t="s">
        <v>131</v>
      </c>
      <c r="E337" s="236" t="s">
        <v>5270</v>
      </c>
      <c r="F337" s="236" t="s">
        <v>5271</v>
      </c>
      <c r="G337" s="236" t="s">
        <v>5272</v>
      </c>
      <c r="H337" s="238" t="s">
        <v>5273</v>
      </c>
      <c r="I337" s="1705" t="s">
        <v>5274</v>
      </c>
      <c r="J337" s="1706" t="s">
        <v>5275</v>
      </c>
      <c r="K337" s="241" t="s">
        <v>21</v>
      </c>
      <c r="L337" s="11" t="s">
        <v>22</v>
      </c>
      <c r="M337" s="11" t="s">
        <v>23</v>
      </c>
      <c r="N337" s="235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 spans="1:26" ht="13">
      <c r="A338" s="237" t="str">
        <f t="shared" si="5"/>
        <v>7128006</v>
      </c>
      <c r="B338" s="237">
        <v>7</v>
      </c>
      <c r="C338" s="237">
        <v>128</v>
      </c>
      <c r="D338" s="237" t="s">
        <v>540</v>
      </c>
      <c r="E338" s="236" t="s">
        <v>5276</v>
      </c>
      <c r="F338" s="236" t="s">
        <v>5277</v>
      </c>
      <c r="G338" s="236" t="s">
        <v>5278</v>
      </c>
      <c r="H338" s="238" t="s">
        <v>5279</v>
      </c>
      <c r="I338" s="1707" t="s">
        <v>5280</v>
      </c>
      <c r="J338" s="634" t="s">
        <v>2223</v>
      </c>
      <c r="K338" s="241" t="s">
        <v>21</v>
      </c>
      <c r="L338" s="11" t="s">
        <v>22</v>
      </c>
      <c r="M338" s="11" t="s">
        <v>23</v>
      </c>
      <c r="N338" s="235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 spans="1:26" ht="13">
      <c r="A339" s="237" t="str">
        <f t="shared" si="5"/>
        <v>7128007</v>
      </c>
      <c r="B339" s="237">
        <v>7</v>
      </c>
      <c r="C339" s="237">
        <v>128</v>
      </c>
      <c r="D339" s="237" t="s">
        <v>549</v>
      </c>
      <c r="E339" s="236" t="s">
        <v>5281</v>
      </c>
      <c r="F339" s="236" t="s">
        <v>5282</v>
      </c>
      <c r="G339" s="236" t="s">
        <v>5283</v>
      </c>
      <c r="H339" s="238" t="s">
        <v>5284</v>
      </c>
      <c r="I339" s="1708" t="s">
        <v>5285</v>
      </c>
      <c r="J339" s="240" t="s">
        <v>137</v>
      </c>
      <c r="K339" s="241" t="s">
        <v>21</v>
      </c>
      <c r="L339" s="11" t="s">
        <v>22</v>
      </c>
      <c r="M339" s="11" t="s">
        <v>23</v>
      </c>
      <c r="N339" s="235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 spans="1:26" ht="13">
      <c r="A340" s="237" t="str">
        <f t="shared" si="5"/>
        <v>7128008</v>
      </c>
      <c r="B340" s="237">
        <v>7</v>
      </c>
      <c r="C340" s="237">
        <v>128</v>
      </c>
      <c r="D340" s="237" t="s">
        <v>562</v>
      </c>
      <c r="E340" s="236" t="s">
        <v>5286</v>
      </c>
      <c r="F340" s="236" t="s">
        <v>5287</v>
      </c>
      <c r="G340" s="236" t="s">
        <v>5288</v>
      </c>
      <c r="H340" s="238" t="s">
        <v>5289</v>
      </c>
      <c r="I340" s="1709" t="s">
        <v>5290</v>
      </c>
      <c r="J340" s="240" t="s">
        <v>137</v>
      </c>
      <c r="K340" s="241" t="s">
        <v>21</v>
      </c>
      <c r="L340" s="11" t="s">
        <v>22</v>
      </c>
      <c r="M340" s="11" t="s">
        <v>23</v>
      </c>
      <c r="N340" s="235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 spans="1:26" ht="13">
      <c r="A341" s="237" t="str">
        <f t="shared" si="5"/>
        <v>7128009</v>
      </c>
      <c r="B341" s="237">
        <v>7</v>
      </c>
      <c r="C341" s="237">
        <v>128</v>
      </c>
      <c r="D341" s="237" t="s">
        <v>1073</v>
      </c>
      <c r="E341" s="236" t="s">
        <v>5291</v>
      </c>
      <c r="F341" s="236" t="s">
        <v>5292</v>
      </c>
      <c r="G341" s="236" t="s">
        <v>5293</v>
      </c>
      <c r="H341" s="238" t="s">
        <v>5294</v>
      </c>
      <c r="I341" s="1710" t="s">
        <v>5295</v>
      </c>
      <c r="J341" s="1711" t="s">
        <v>5296</v>
      </c>
      <c r="K341" s="240" t="s">
        <v>137</v>
      </c>
      <c r="L341" s="11" t="s">
        <v>22</v>
      </c>
      <c r="M341" s="11" t="s">
        <v>23</v>
      </c>
      <c r="N341" s="235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 spans="1:26" ht="13">
      <c r="A342" s="237" t="str">
        <f t="shared" si="5"/>
        <v>7128010</v>
      </c>
      <c r="B342" s="237">
        <v>7</v>
      </c>
      <c r="C342" s="237">
        <v>128</v>
      </c>
      <c r="D342" s="237" t="s">
        <v>25</v>
      </c>
      <c r="E342" s="236" t="s">
        <v>5297</v>
      </c>
      <c r="F342" s="236" t="s">
        <v>5298</v>
      </c>
      <c r="G342" s="236" t="s">
        <v>5299</v>
      </c>
      <c r="H342" s="238" t="s">
        <v>5300</v>
      </c>
      <c r="I342" s="1712" t="s">
        <v>5301</v>
      </c>
      <c r="J342" s="1713" t="s">
        <v>5302</v>
      </c>
      <c r="K342" s="241" t="s">
        <v>21</v>
      </c>
      <c r="L342" s="11" t="s">
        <v>22</v>
      </c>
      <c r="M342" s="11" t="s">
        <v>23</v>
      </c>
      <c r="N342" s="235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 spans="1:26" ht="13">
      <c r="A343" s="237" t="str">
        <f t="shared" si="5"/>
        <v>7129000</v>
      </c>
      <c r="B343" s="237">
        <v>7</v>
      </c>
      <c r="C343" s="237">
        <v>129</v>
      </c>
      <c r="D343" s="237" t="s">
        <v>16</v>
      </c>
      <c r="E343" s="236" t="s">
        <v>5303</v>
      </c>
      <c r="F343" s="236" t="s">
        <v>5304</v>
      </c>
      <c r="G343" s="236" t="s">
        <v>5304</v>
      </c>
      <c r="H343" s="236" t="s">
        <v>5305</v>
      </c>
      <c r="I343" s="1714" t="s">
        <v>5306</v>
      </c>
      <c r="J343" s="1715" t="s">
        <v>5307</v>
      </c>
      <c r="K343" s="241" t="s">
        <v>21</v>
      </c>
      <c r="L343" s="11" t="s">
        <v>22</v>
      </c>
      <c r="M343" s="11" t="s">
        <v>23</v>
      </c>
      <c r="N343" s="235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 spans="1:26" ht="13">
      <c r="A344" s="237" t="str">
        <f t="shared" si="5"/>
        <v>7129001</v>
      </c>
      <c r="B344" s="237">
        <v>7</v>
      </c>
      <c r="C344" s="237">
        <v>129</v>
      </c>
      <c r="D344" s="237" t="s">
        <v>96</v>
      </c>
      <c r="E344" s="236" t="s">
        <v>2116</v>
      </c>
      <c r="F344" s="236" t="s">
        <v>5308</v>
      </c>
      <c r="G344" s="236" t="s">
        <v>5309</v>
      </c>
      <c r="H344" s="238" t="s">
        <v>5310</v>
      </c>
      <c r="I344" s="555" t="s">
        <v>2080</v>
      </c>
      <c r="J344" s="1716" t="s">
        <v>5311</v>
      </c>
      <c r="K344" s="241" t="s">
        <v>21</v>
      </c>
      <c r="L344" s="11" t="s">
        <v>22</v>
      </c>
      <c r="M344" s="11" t="s">
        <v>23</v>
      </c>
      <c r="N344" s="235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 spans="1:26" ht="13">
      <c r="A345" s="237" t="str">
        <f t="shared" si="5"/>
        <v>7129002</v>
      </c>
      <c r="B345" s="237">
        <v>7</v>
      </c>
      <c r="C345" s="237">
        <v>129</v>
      </c>
      <c r="D345" s="237" t="s">
        <v>105</v>
      </c>
      <c r="E345" s="236" t="s">
        <v>5081</v>
      </c>
      <c r="F345" s="236" t="s">
        <v>5312</v>
      </c>
      <c r="G345" s="236" t="s">
        <v>5313</v>
      </c>
      <c r="H345" s="238" t="s">
        <v>5314</v>
      </c>
      <c r="I345" s="308" t="s">
        <v>1130</v>
      </c>
      <c r="J345" s="1717" t="s">
        <v>5315</v>
      </c>
      <c r="K345" s="240" t="s">
        <v>137</v>
      </c>
      <c r="L345" s="11" t="s">
        <v>22</v>
      </c>
      <c r="M345" s="11" t="s">
        <v>23</v>
      </c>
      <c r="N345" s="235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 spans="1:26" ht="13">
      <c r="A346" s="237" t="str">
        <f t="shared" si="5"/>
        <v>7129003</v>
      </c>
      <c r="B346" s="237">
        <v>7</v>
      </c>
      <c r="C346" s="237">
        <v>129</v>
      </c>
      <c r="D346" s="237" t="s">
        <v>113</v>
      </c>
      <c r="E346" s="236" t="s">
        <v>608</v>
      </c>
      <c r="F346" s="236" t="s">
        <v>5316</v>
      </c>
      <c r="G346" s="236" t="s">
        <v>5317</v>
      </c>
      <c r="H346" s="238" t="s">
        <v>5318</v>
      </c>
      <c r="I346" s="1718" t="s">
        <v>5319</v>
      </c>
      <c r="J346" s="1719" t="s">
        <v>5320</v>
      </c>
      <c r="K346" s="241" t="s">
        <v>21</v>
      </c>
      <c r="L346" s="11" t="s">
        <v>22</v>
      </c>
      <c r="M346" s="11" t="s">
        <v>23</v>
      </c>
      <c r="N346" s="235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</row>
    <row r="347" spans="1:26" ht="13">
      <c r="A347" s="237" t="str">
        <f t="shared" si="5"/>
        <v>7129004</v>
      </c>
      <c r="B347" s="237">
        <v>7</v>
      </c>
      <c r="C347" s="237">
        <v>129</v>
      </c>
      <c r="D347" s="237" t="s">
        <v>122</v>
      </c>
      <c r="E347" s="236" t="s">
        <v>5321</v>
      </c>
      <c r="F347" s="236" t="s">
        <v>5322</v>
      </c>
      <c r="G347" s="236" t="s">
        <v>5323</v>
      </c>
      <c r="H347" s="238" t="s">
        <v>5324</v>
      </c>
      <c r="I347" s="1720" t="s">
        <v>5325</v>
      </c>
      <c r="J347" s="1721" t="s">
        <v>5326</v>
      </c>
      <c r="K347" s="559" t="s">
        <v>2108</v>
      </c>
      <c r="L347" s="11" t="s">
        <v>22</v>
      </c>
      <c r="M347" s="11" t="s">
        <v>23</v>
      </c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</row>
    <row r="348" spans="1:26" ht="13">
      <c r="A348" s="237" t="str">
        <f t="shared" si="5"/>
        <v>7129005</v>
      </c>
      <c r="B348" s="237">
        <v>7</v>
      </c>
      <c r="C348" s="237">
        <v>129</v>
      </c>
      <c r="D348" s="237" t="s">
        <v>131</v>
      </c>
      <c r="E348" s="236" t="s">
        <v>5327</v>
      </c>
      <c r="F348" s="236" t="s">
        <v>5328</v>
      </c>
      <c r="G348" s="236" t="s">
        <v>5329</v>
      </c>
      <c r="H348" s="238" t="s">
        <v>5330</v>
      </c>
      <c r="I348" s="934" t="s">
        <v>3181</v>
      </c>
      <c r="J348" s="1722" t="s">
        <v>5331</v>
      </c>
      <c r="K348" s="241" t="s">
        <v>21</v>
      </c>
      <c r="L348" s="11" t="s">
        <v>22</v>
      </c>
      <c r="M348" s="11" t="s">
        <v>23</v>
      </c>
      <c r="N348" s="235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</row>
    <row r="349" spans="1:26" ht="13">
      <c r="A349" s="237" t="str">
        <f t="shared" si="5"/>
        <v>7129006</v>
      </c>
      <c r="B349" s="237">
        <v>7</v>
      </c>
      <c r="C349" s="237">
        <v>129</v>
      </c>
      <c r="D349" s="237" t="s">
        <v>540</v>
      </c>
      <c r="E349" s="236" t="s">
        <v>5332</v>
      </c>
      <c r="F349" s="236" t="s">
        <v>5333</v>
      </c>
      <c r="G349" s="236" t="s">
        <v>5334</v>
      </c>
      <c r="H349" s="238" t="s">
        <v>5335</v>
      </c>
      <c r="I349" s="297" t="s">
        <v>1078</v>
      </c>
      <c r="J349" s="1724" t="s">
        <v>5336</v>
      </c>
      <c r="K349" s="1725" t="s">
        <v>5340</v>
      </c>
      <c r="L349" s="11" t="s">
        <v>22</v>
      </c>
      <c r="M349" s="11" t="s">
        <v>23</v>
      </c>
      <c r="N349" s="235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 spans="1:26" ht="13">
      <c r="A350" s="237" t="str">
        <f t="shared" si="5"/>
        <v>7129007</v>
      </c>
      <c r="B350" s="237">
        <v>7</v>
      </c>
      <c r="C350" s="237">
        <v>129</v>
      </c>
      <c r="D350" s="237" t="s">
        <v>549</v>
      </c>
      <c r="E350" s="236" t="s">
        <v>5341</v>
      </c>
      <c r="F350" s="236" t="s">
        <v>5342</v>
      </c>
      <c r="G350" s="236" t="s">
        <v>5343</v>
      </c>
      <c r="H350" s="238" t="s">
        <v>5344</v>
      </c>
      <c r="I350" s="1727" t="s">
        <v>5345</v>
      </c>
      <c r="J350" s="1733" t="s">
        <v>5350</v>
      </c>
      <c r="K350" s="240" t="s">
        <v>137</v>
      </c>
      <c r="L350" s="11" t="s">
        <v>22</v>
      </c>
      <c r="M350" s="11" t="s">
        <v>23</v>
      </c>
      <c r="N350" s="235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 spans="1:26" ht="13">
      <c r="A351" s="237" t="str">
        <f t="shared" si="5"/>
        <v>7129008</v>
      </c>
      <c r="B351" s="237">
        <v>7</v>
      </c>
      <c r="C351" s="237">
        <v>129</v>
      </c>
      <c r="D351" s="237" t="s">
        <v>562</v>
      </c>
      <c r="E351" s="236" t="s">
        <v>5376</v>
      </c>
      <c r="F351" s="236" t="s">
        <v>5377</v>
      </c>
      <c r="G351" s="236" t="s">
        <v>5378</v>
      </c>
      <c r="H351" s="238" t="s">
        <v>5379</v>
      </c>
      <c r="I351" s="1570" t="s">
        <v>4856</v>
      </c>
      <c r="J351" s="240" t="s">
        <v>137</v>
      </c>
      <c r="K351" s="1739" t="s">
        <v>5381</v>
      </c>
      <c r="L351" s="11" t="s">
        <v>22</v>
      </c>
      <c r="M351" s="11" t="s">
        <v>23</v>
      </c>
      <c r="N351" s="235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 spans="1:26" ht="13">
      <c r="A352" s="237" t="str">
        <f t="shared" si="5"/>
        <v>7129009</v>
      </c>
      <c r="B352" s="237">
        <v>7</v>
      </c>
      <c r="C352" s="237">
        <v>129</v>
      </c>
      <c r="D352" s="237" t="s">
        <v>1073</v>
      </c>
      <c r="E352" s="236" t="s">
        <v>5397</v>
      </c>
      <c r="F352" s="236" t="s">
        <v>5398</v>
      </c>
      <c r="G352" s="236" t="s">
        <v>5399</v>
      </c>
      <c r="H352" s="238" t="s">
        <v>5400</v>
      </c>
      <c r="I352" s="1743" t="s">
        <v>5401</v>
      </c>
      <c r="J352" s="671" t="s">
        <v>2536</v>
      </c>
      <c r="K352" s="241" t="s">
        <v>21</v>
      </c>
      <c r="L352" s="11" t="s">
        <v>22</v>
      </c>
      <c r="M352" s="11" t="s">
        <v>23</v>
      </c>
      <c r="N352" s="235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 spans="1:26" ht="13">
      <c r="A353" s="237" t="str">
        <f t="shared" si="5"/>
        <v>7130000</v>
      </c>
      <c r="B353" s="237">
        <v>7</v>
      </c>
      <c r="C353" s="237">
        <v>130</v>
      </c>
      <c r="D353" s="237" t="s">
        <v>16</v>
      </c>
      <c r="E353" s="236" t="s">
        <v>5431</v>
      </c>
      <c r="F353" s="236" t="s">
        <v>2521</v>
      </c>
      <c r="G353" s="236" t="s">
        <v>2522</v>
      </c>
      <c r="H353" s="236" t="s">
        <v>5432</v>
      </c>
      <c r="I353" s="669" t="s">
        <v>2524</v>
      </c>
      <c r="J353" s="670" t="s">
        <v>2525</v>
      </c>
      <c r="K353" s="241" t="s">
        <v>21</v>
      </c>
      <c r="L353" s="11" t="s">
        <v>22</v>
      </c>
      <c r="M353" s="11" t="s">
        <v>23</v>
      </c>
      <c r="N353" s="235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 spans="1:26" ht="13">
      <c r="A354" s="237" t="str">
        <f t="shared" si="5"/>
        <v>7130001</v>
      </c>
      <c r="B354" s="237">
        <v>7</v>
      </c>
      <c r="C354" s="237">
        <v>130</v>
      </c>
      <c r="D354" s="237" t="s">
        <v>96</v>
      </c>
      <c r="E354" s="236" t="s">
        <v>2542</v>
      </c>
      <c r="F354" s="236" t="s">
        <v>2543</v>
      </c>
      <c r="G354" s="236" t="s">
        <v>2544</v>
      </c>
      <c r="H354" s="238" t="s">
        <v>5433</v>
      </c>
      <c r="I354" s="1750" t="s">
        <v>2546</v>
      </c>
      <c r="J354" s="1753" t="s">
        <v>2547</v>
      </c>
      <c r="K354" s="315" t="s">
        <v>137</v>
      </c>
      <c r="L354" s="11" t="s">
        <v>22</v>
      </c>
      <c r="M354" s="11" t="s">
        <v>23</v>
      </c>
      <c r="N354" s="235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 spans="1:26" ht="13">
      <c r="A355" s="237" t="str">
        <f t="shared" si="5"/>
        <v>7130002</v>
      </c>
      <c r="B355" s="237">
        <v>7</v>
      </c>
      <c r="C355" s="237">
        <v>130</v>
      </c>
      <c r="D355" s="237" t="s">
        <v>105</v>
      </c>
      <c r="E355" s="236" t="s">
        <v>2548</v>
      </c>
      <c r="F355" s="236" t="s">
        <v>2549</v>
      </c>
      <c r="G355" s="236" t="s">
        <v>2550</v>
      </c>
      <c r="H355" s="238" t="s">
        <v>5450</v>
      </c>
      <c r="I355" s="1805" t="s">
        <v>5451</v>
      </c>
      <c r="J355" s="1809" t="s">
        <v>2552</v>
      </c>
      <c r="K355" s="1021" t="s">
        <v>289</v>
      </c>
      <c r="L355" s="11" t="s">
        <v>22</v>
      </c>
      <c r="M355" s="11" t="s">
        <v>23</v>
      </c>
      <c r="N355" s="235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 spans="1:26" ht="13">
      <c r="A356" s="237" t="str">
        <f t="shared" si="5"/>
        <v>7130003</v>
      </c>
      <c r="B356" s="237">
        <v>7</v>
      </c>
      <c r="C356" s="237">
        <v>130</v>
      </c>
      <c r="D356" s="237" t="s">
        <v>113</v>
      </c>
      <c r="E356" s="236" t="s">
        <v>2553</v>
      </c>
      <c r="F356" s="236" t="s">
        <v>2554</v>
      </c>
      <c r="G356" s="236" t="s">
        <v>2555</v>
      </c>
      <c r="H356" s="238" t="s">
        <v>5572</v>
      </c>
      <c r="I356" s="1812" t="s">
        <v>2557</v>
      </c>
      <c r="J356" s="1816" t="s">
        <v>2558</v>
      </c>
      <c r="K356" s="1817" t="s">
        <v>2559</v>
      </c>
      <c r="L356" s="11" t="s">
        <v>22</v>
      </c>
      <c r="M356" s="11" t="s">
        <v>23</v>
      </c>
      <c r="N356" s="235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 spans="1:26" ht="13">
      <c r="A357" s="237" t="str">
        <f t="shared" si="5"/>
        <v>7130004</v>
      </c>
      <c r="B357" s="237">
        <v>7</v>
      </c>
      <c r="C357" s="237">
        <v>130</v>
      </c>
      <c r="D357" s="237" t="s">
        <v>122</v>
      </c>
      <c r="E357" s="236" t="s">
        <v>736</v>
      </c>
      <c r="F357" s="236" t="s">
        <v>5587</v>
      </c>
      <c r="G357" s="236" t="s">
        <v>5588</v>
      </c>
      <c r="H357" s="238" t="s">
        <v>5589</v>
      </c>
      <c r="I357" s="1818" t="s">
        <v>5590</v>
      </c>
      <c r="J357" s="1823" t="s">
        <v>5591</v>
      </c>
      <c r="K357" s="241" t="s">
        <v>21</v>
      </c>
      <c r="L357" s="11" t="s">
        <v>22</v>
      </c>
      <c r="M357" s="11" t="s">
        <v>23</v>
      </c>
      <c r="N357" s="235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 spans="1:26" ht="13">
      <c r="A358" s="237" t="str">
        <f t="shared" si="5"/>
        <v>7130005</v>
      </c>
      <c r="B358" s="237">
        <v>7</v>
      </c>
      <c r="C358" s="237">
        <v>130</v>
      </c>
      <c r="D358" s="237" t="s">
        <v>131</v>
      </c>
      <c r="E358" s="236" t="s">
        <v>2566</v>
      </c>
      <c r="F358" s="236" t="s">
        <v>2567</v>
      </c>
      <c r="G358" s="236" t="s">
        <v>2568</v>
      </c>
      <c r="H358" s="238" t="s">
        <v>5602</v>
      </c>
      <c r="I358" s="1830" t="s">
        <v>2570</v>
      </c>
      <c r="J358" s="1831" t="s">
        <v>2571</v>
      </c>
      <c r="K358" s="1832" t="s">
        <v>2572</v>
      </c>
      <c r="L358" s="11" t="s">
        <v>22</v>
      </c>
      <c r="M358" s="11" t="s">
        <v>23</v>
      </c>
      <c r="N358" s="235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 spans="1:26" ht="13">
      <c r="A359" s="237" t="str">
        <f t="shared" si="5"/>
        <v>7130006</v>
      </c>
      <c r="B359" s="237">
        <v>7</v>
      </c>
      <c r="C359" s="237">
        <v>130</v>
      </c>
      <c r="D359" s="237" t="s">
        <v>540</v>
      </c>
      <c r="E359" s="236" t="s">
        <v>2526</v>
      </c>
      <c r="F359" s="236" t="s">
        <v>2527</v>
      </c>
      <c r="G359" s="238" t="s">
        <v>2528</v>
      </c>
      <c r="H359" s="238" t="s">
        <v>5613</v>
      </c>
      <c r="I359" s="1872" t="s">
        <v>2530</v>
      </c>
      <c r="J359" s="1874" t="s">
        <v>2531</v>
      </c>
      <c r="K359" s="315" t="s">
        <v>137</v>
      </c>
      <c r="L359" s="11" t="s">
        <v>22</v>
      </c>
      <c r="M359" s="11" t="s">
        <v>23</v>
      </c>
      <c r="N359" s="235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 spans="1:26" ht="13">
      <c r="A360" s="237" t="str">
        <f t="shared" si="5"/>
        <v>7130007</v>
      </c>
      <c r="B360" s="237">
        <v>7</v>
      </c>
      <c r="C360" s="237">
        <v>130</v>
      </c>
      <c r="D360" s="237" t="s">
        <v>549</v>
      </c>
      <c r="E360" s="236" t="s">
        <v>2532</v>
      </c>
      <c r="F360" s="236" t="s">
        <v>2533</v>
      </c>
      <c r="G360" s="236" t="s">
        <v>2534</v>
      </c>
      <c r="H360" s="238" t="s">
        <v>5703</v>
      </c>
      <c r="I360" s="1903" t="s">
        <v>2536</v>
      </c>
      <c r="J360" s="1928" t="s">
        <v>1504</v>
      </c>
      <c r="K360" s="241" t="s">
        <v>21</v>
      </c>
      <c r="L360" s="11" t="s">
        <v>22</v>
      </c>
      <c r="M360" s="11" t="s">
        <v>23</v>
      </c>
      <c r="N360" s="235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 spans="1:26" ht="13">
      <c r="A361" s="237" t="str">
        <f t="shared" si="5"/>
        <v>7130008</v>
      </c>
      <c r="B361" s="237">
        <v>7</v>
      </c>
      <c r="C361" s="237">
        <v>130</v>
      </c>
      <c r="D361" s="237" t="s">
        <v>562</v>
      </c>
      <c r="E361" s="236" t="s">
        <v>2577</v>
      </c>
      <c r="F361" s="236" t="s">
        <v>2578</v>
      </c>
      <c r="G361" s="236" t="s">
        <v>2579</v>
      </c>
      <c r="H361" s="238" t="s">
        <v>5846</v>
      </c>
      <c r="I361" s="1930" t="s">
        <v>2581</v>
      </c>
      <c r="J361" s="1931" t="s">
        <v>2582</v>
      </c>
      <c r="K361" s="1933" t="s">
        <v>953</v>
      </c>
      <c r="L361" s="11" t="s">
        <v>22</v>
      </c>
      <c r="M361" s="11" t="s">
        <v>23</v>
      </c>
      <c r="N361" s="235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 spans="1:26" ht="13">
      <c r="A362" s="237" t="str">
        <f t="shared" si="5"/>
        <v>7130009</v>
      </c>
      <c r="B362" s="237">
        <v>7</v>
      </c>
      <c r="C362" s="237">
        <v>130</v>
      </c>
      <c r="D362" s="237" t="s">
        <v>1073</v>
      </c>
      <c r="E362" s="236" t="s">
        <v>2560</v>
      </c>
      <c r="F362" s="236" t="s">
        <v>2561</v>
      </c>
      <c r="G362" s="236" t="s">
        <v>2562</v>
      </c>
      <c r="H362" s="238" t="s">
        <v>5851</v>
      </c>
      <c r="I362" s="1943" t="s">
        <v>2564</v>
      </c>
      <c r="J362" s="1950" t="s">
        <v>2565</v>
      </c>
      <c r="K362" s="241" t="s">
        <v>21</v>
      </c>
      <c r="L362" s="11" t="s">
        <v>22</v>
      </c>
      <c r="M362" s="11" t="s">
        <v>23</v>
      </c>
      <c r="N362" s="235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 spans="1:26" ht="13">
      <c r="A363" s="237" t="str">
        <f t="shared" si="5"/>
        <v>7130010</v>
      </c>
      <c r="B363" s="237">
        <v>7</v>
      </c>
      <c r="C363" s="237">
        <v>130</v>
      </c>
      <c r="D363" s="237" t="s">
        <v>25</v>
      </c>
      <c r="E363" s="236" t="s">
        <v>2573</v>
      </c>
      <c r="F363" s="236" t="s">
        <v>2574</v>
      </c>
      <c r="G363" s="236" t="s">
        <v>2575</v>
      </c>
      <c r="H363" s="238" t="s">
        <v>5887</v>
      </c>
      <c r="I363" s="1954" t="s">
        <v>1469</v>
      </c>
      <c r="J363" s="357" t="s">
        <v>1079</v>
      </c>
      <c r="K363" s="241" t="s">
        <v>21</v>
      </c>
      <c r="L363" s="11" t="s">
        <v>22</v>
      </c>
      <c r="M363" s="11" t="s">
        <v>23</v>
      </c>
      <c r="N363" s="235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 spans="1:26" ht="13">
      <c r="A364" s="237" t="str">
        <f t="shared" si="5"/>
        <v>7130011</v>
      </c>
      <c r="B364" s="237">
        <v>7</v>
      </c>
      <c r="C364" s="237">
        <v>130</v>
      </c>
      <c r="D364" s="237" t="s">
        <v>60</v>
      </c>
      <c r="E364" s="236" t="s">
        <v>2537</v>
      </c>
      <c r="F364" s="236" t="s">
        <v>2538</v>
      </c>
      <c r="G364" s="236" t="s">
        <v>2539</v>
      </c>
      <c r="H364" s="238" t="s">
        <v>5895</v>
      </c>
      <c r="I364" s="1956" t="s">
        <v>2541</v>
      </c>
      <c r="J364" s="315" t="s">
        <v>137</v>
      </c>
      <c r="K364" s="241" t="s">
        <v>21</v>
      </c>
      <c r="L364" s="11" t="s">
        <v>22</v>
      </c>
      <c r="M364" s="11" t="s">
        <v>23</v>
      </c>
      <c r="N364" s="235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 spans="1:26" ht="13">
      <c r="A365" s="237" t="str">
        <f t="shared" si="5"/>
        <v>7130012</v>
      </c>
      <c r="B365" s="237">
        <v>7</v>
      </c>
      <c r="C365" s="237">
        <v>130</v>
      </c>
      <c r="D365" s="237" t="s">
        <v>66</v>
      </c>
      <c r="E365" s="236" t="s">
        <v>5900</v>
      </c>
      <c r="F365" s="236" t="s">
        <v>5901</v>
      </c>
      <c r="G365" s="236" t="s">
        <v>5902</v>
      </c>
      <c r="H365" s="238" t="s">
        <v>5903</v>
      </c>
      <c r="I365" s="1968" t="s">
        <v>5904</v>
      </c>
      <c r="J365" s="1982" t="s">
        <v>5926</v>
      </c>
      <c r="K365" s="1482" t="s">
        <v>4611</v>
      </c>
      <c r="L365" s="11" t="s">
        <v>22</v>
      </c>
      <c r="M365" s="11" t="s">
        <v>23</v>
      </c>
      <c r="N365" s="235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 spans="1:26" ht="13">
      <c r="A366" s="237" t="str">
        <f t="shared" si="5"/>
        <v>7131000</v>
      </c>
      <c r="B366" s="237">
        <v>7</v>
      </c>
      <c r="C366" s="237">
        <v>131</v>
      </c>
      <c r="D366" s="237" t="s">
        <v>16</v>
      </c>
      <c r="E366" s="236" t="s">
        <v>5981</v>
      </c>
      <c r="F366" s="236" t="s">
        <v>5982</v>
      </c>
      <c r="G366" s="236" t="s">
        <v>5983</v>
      </c>
      <c r="H366" s="236" t="s">
        <v>5984</v>
      </c>
      <c r="I366" s="2022" t="s">
        <v>5985</v>
      </c>
      <c r="J366" s="2026" t="s">
        <v>6058</v>
      </c>
      <c r="K366" s="241" t="s">
        <v>21</v>
      </c>
      <c r="L366" s="11" t="s">
        <v>22</v>
      </c>
      <c r="M366" s="11" t="s">
        <v>23</v>
      </c>
      <c r="N366" s="235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 spans="1:26" ht="13">
      <c r="A367" s="237" t="str">
        <f t="shared" si="5"/>
        <v>7131001</v>
      </c>
      <c r="B367" s="237">
        <v>7</v>
      </c>
      <c r="C367" s="237">
        <v>131</v>
      </c>
      <c r="D367" s="237" t="s">
        <v>96</v>
      </c>
      <c r="E367" s="236" t="s">
        <v>6067</v>
      </c>
      <c r="F367" s="236" t="s">
        <v>6068</v>
      </c>
      <c r="G367" s="236" t="s">
        <v>6069</v>
      </c>
      <c r="H367" s="238" t="s">
        <v>6070</v>
      </c>
      <c r="I367" s="296" t="s">
        <v>533</v>
      </c>
      <c r="J367" s="366" t="s">
        <v>310</v>
      </c>
      <c r="K367" s="241" t="s">
        <v>21</v>
      </c>
      <c r="L367" s="11" t="s">
        <v>22</v>
      </c>
      <c r="M367" s="11" t="s">
        <v>23</v>
      </c>
      <c r="N367" s="235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</row>
    <row r="368" spans="1:26" ht="13">
      <c r="A368" s="237" t="str">
        <f t="shared" si="5"/>
        <v>7131002</v>
      </c>
      <c r="B368" s="237">
        <v>7</v>
      </c>
      <c r="C368" s="237">
        <v>131</v>
      </c>
      <c r="D368" s="237" t="s">
        <v>105</v>
      </c>
      <c r="E368" s="236" t="s">
        <v>6072</v>
      </c>
      <c r="F368" s="236" t="s">
        <v>6073</v>
      </c>
      <c r="G368" s="236" t="s">
        <v>6074</v>
      </c>
      <c r="H368" s="238" t="s">
        <v>6075</v>
      </c>
      <c r="I368" s="2031" t="s">
        <v>6076</v>
      </c>
      <c r="J368" s="2032" t="s">
        <v>6081</v>
      </c>
      <c r="K368" s="241" t="s">
        <v>21</v>
      </c>
      <c r="L368" s="11" t="s">
        <v>22</v>
      </c>
      <c r="M368" s="11" t="s">
        <v>23</v>
      </c>
      <c r="N368" s="235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 spans="1:26" ht="13">
      <c r="A369" s="237" t="str">
        <f t="shared" si="5"/>
        <v>7131003</v>
      </c>
      <c r="B369" s="237">
        <v>7</v>
      </c>
      <c r="C369" s="237">
        <v>131</v>
      </c>
      <c r="D369" s="237" t="s">
        <v>113</v>
      </c>
      <c r="E369" s="236" t="s">
        <v>1948</v>
      </c>
      <c r="F369" s="236" t="s">
        <v>1949</v>
      </c>
      <c r="G369" s="236" t="s">
        <v>1950</v>
      </c>
      <c r="H369" s="238" t="s">
        <v>6082</v>
      </c>
      <c r="I369" s="2036" t="s">
        <v>1952</v>
      </c>
      <c r="J369" s="2038" t="s">
        <v>2000</v>
      </c>
      <c r="K369" s="399" t="s">
        <v>21</v>
      </c>
      <c r="L369" s="11" t="s">
        <v>22</v>
      </c>
      <c r="M369" s="11" t="s">
        <v>23</v>
      </c>
      <c r="N369" s="235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 spans="1:26" ht="13">
      <c r="A370" s="237" t="str">
        <f t="shared" si="5"/>
        <v>7131004</v>
      </c>
      <c r="B370" s="237">
        <v>7</v>
      </c>
      <c r="C370" s="237">
        <v>131</v>
      </c>
      <c r="D370" s="237" t="s">
        <v>122</v>
      </c>
      <c r="E370" s="236" t="s">
        <v>6092</v>
      </c>
      <c r="F370" s="236" t="s">
        <v>6093</v>
      </c>
      <c r="G370" s="236" t="s">
        <v>6094</v>
      </c>
      <c r="H370" s="238" t="s">
        <v>6095</v>
      </c>
      <c r="I370" s="2040" t="s">
        <v>6096</v>
      </c>
      <c r="J370" s="2041" t="s">
        <v>518</v>
      </c>
      <c r="K370" s="2043" t="s">
        <v>6100</v>
      </c>
      <c r="L370" s="11" t="s">
        <v>22</v>
      </c>
      <c r="M370" s="11" t="s">
        <v>23</v>
      </c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 spans="1:26" ht="13">
      <c r="A371" s="237" t="str">
        <f t="shared" si="5"/>
        <v>7131005</v>
      </c>
      <c r="B371" s="237">
        <v>7</v>
      </c>
      <c r="C371" s="237">
        <v>131</v>
      </c>
      <c r="D371" s="237" t="s">
        <v>131</v>
      </c>
      <c r="E371" s="236" t="s">
        <v>1034</v>
      </c>
      <c r="F371" s="236" t="s">
        <v>6105</v>
      </c>
      <c r="G371" s="236" t="s">
        <v>6106</v>
      </c>
      <c r="H371" s="238" t="s">
        <v>6107</v>
      </c>
      <c r="I371" s="742" t="s">
        <v>316</v>
      </c>
      <c r="J371" s="2045" t="s">
        <v>6108</v>
      </c>
      <c r="K371" s="2047" t="s">
        <v>6113</v>
      </c>
      <c r="L371" s="11" t="s">
        <v>22</v>
      </c>
      <c r="M371" s="11" t="s">
        <v>23</v>
      </c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 spans="1:26" ht="13">
      <c r="A372" s="237" t="str">
        <f t="shared" si="5"/>
        <v>7131006</v>
      </c>
      <c r="B372" s="237">
        <v>7</v>
      </c>
      <c r="C372" s="237">
        <v>131</v>
      </c>
      <c r="D372" s="237" t="s">
        <v>540</v>
      </c>
      <c r="E372" s="236" t="s">
        <v>6115</v>
      </c>
      <c r="F372" s="236" t="s">
        <v>6116</v>
      </c>
      <c r="G372" s="236" t="s">
        <v>6117</v>
      </c>
      <c r="H372" s="238" t="s">
        <v>6118</v>
      </c>
      <c r="I372" s="2049" t="s">
        <v>6119</v>
      </c>
      <c r="J372" s="2050" t="s">
        <v>6123</v>
      </c>
      <c r="K372" s="1588" t="s">
        <v>4899</v>
      </c>
      <c r="L372" s="11" t="s">
        <v>22</v>
      </c>
      <c r="M372" s="11" t="s">
        <v>23</v>
      </c>
      <c r="N372" s="235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 spans="1:26" ht="13">
      <c r="A373" s="237" t="str">
        <f t="shared" si="5"/>
        <v>7131007</v>
      </c>
      <c r="B373" s="237">
        <v>7</v>
      </c>
      <c r="C373" s="237">
        <v>131</v>
      </c>
      <c r="D373" s="237" t="s">
        <v>549</v>
      </c>
      <c r="E373" s="236" t="s">
        <v>6125</v>
      </c>
      <c r="F373" s="236" t="s">
        <v>6126</v>
      </c>
      <c r="G373" s="236" t="s">
        <v>6127</v>
      </c>
      <c r="H373" s="238" t="s">
        <v>6128</v>
      </c>
      <c r="I373" s="2053" t="s">
        <v>6129</v>
      </c>
      <c r="J373" s="1784" t="s">
        <v>230</v>
      </c>
      <c r="K373" s="1933" t="s">
        <v>953</v>
      </c>
      <c r="L373" s="11" t="s">
        <v>22</v>
      </c>
      <c r="M373" s="11" t="s">
        <v>23</v>
      </c>
      <c r="N373" s="235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 spans="1:26" ht="13">
      <c r="A374" s="237" t="str">
        <f t="shared" si="5"/>
        <v>7131008</v>
      </c>
      <c r="B374" s="237">
        <v>7</v>
      </c>
      <c r="C374" s="237">
        <v>131</v>
      </c>
      <c r="D374" s="237" t="s">
        <v>562</v>
      </c>
      <c r="E374" s="236" t="s">
        <v>6141</v>
      </c>
      <c r="F374" s="236" t="s">
        <v>6142</v>
      </c>
      <c r="G374" s="236" t="s">
        <v>6143</v>
      </c>
      <c r="H374" s="238" t="s">
        <v>6144</v>
      </c>
      <c r="I374" s="2058" t="s">
        <v>6145</v>
      </c>
      <c r="J374" s="2059" t="s">
        <v>6146</v>
      </c>
      <c r="K374" s="2060" t="s">
        <v>6147</v>
      </c>
      <c r="L374" s="11" t="s">
        <v>22</v>
      </c>
      <c r="M374" s="11" t="s">
        <v>23</v>
      </c>
      <c r="N374" s="235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 spans="1:26" ht="13">
      <c r="A375" s="237" t="str">
        <f t="shared" si="5"/>
        <v>7131009</v>
      </c>
      <c r="B375" s="237">
        <v>7</v>
      </c>
      <c r="C375" s="237">
        <v>131</v>
      </c>
      <c r="D375" s="237" t="s">
        <v>1073</v>
      </c>
      <c r="E375" s="236" t="s">
        <v>5445</v>
      </c>
      <c r="F375" s="236" t="s">
        <v>6148</v>
      </c>
      <c r="G375" s="236" t="s">
        <v>6149</v>
      </c>
      <c r="H375" s="238" t="s">
        <v>6150</v>
      </c>
      <c r="I375" s="571" t="s">
        <v>2168</v>
      </c>
      <c r="J375" s="2061" t="s">
        <v>6151</v>
      </c>
      <c r="K375" s="241" t="s">
        <v>21</v>
      </c>
      <c r="L375" s="11" t="s">
        <v>22</v>
      </c>
      <c r="M375" s="11" t="s">
        <v>23</v>
      </c>
      <c r="N375" s="235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 spans="1:26" ht="13">
      <c r="A376" s="237" t="str">
        <f t="shared" si="5"/>
        <v>7131010</v>
      </c>
      <c r="B376" s="237">
        <v>7</v>
      </c>
      <c r="C376" s="237">
        <v>131</v>
      </c>
      <c r="D376" s="237" t="s">
        <v>25</v>
      </c>
      <c r="E376" s="236" t="s">
        <v>6152</v>
      </c>
      <c r="F376" s="236" t="s">
        <v>6153</v>
      </c>
      <c r="G376" s="236" t="s">
        <v>6154</v>
      </c>
      <c r="H376" s="238" t="s">
        <v>6155</v>
      </c>
      <c r="I376" s="2062" t="s">
        <v>6156</v>
      </c>
      <c r="J376" s="2063" t="s">
        <v>6157</v>
      </c>
      <c r="K376" s="241" t="s">
        <v>21</v>
      </c>
      <c r="L376" s="11" t="s">
        <v>22</v>
      </c>
      <c r="M376" s="11" t="s">
        <v>23</v>
      </c>
      <c r="N376" s="235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 spans="1:26" ht="13">
      <c r="A377" s="237" t="str">
        <f t="shared" si="5"/>
        <v>7132000</v>
      </c>
      <c r="B377" s="237">
        <v>7</v>
      </c>
      <c r="C377" s="237">
        <v>132</v>
      </c>
      <c r="D377" s="237" t="s">
        <v>16</v>
      </c>
      <c r="E377" s="236" t="s">
        <v>6158</v>
      </c>
      <c r="F377" s="236" t="s">
        <v>6158</v>
      </c>
      <c r="G377" s="236" t="s">
        <v>6159</v>
      </c>
      <c r="H377" s="236" t="s">
        <v>6160</v>
      </c>
      <c r="I377" s="2064" t="s">
        <v>6161</v>
      </c>
      <c r="J377" s="2065" t="s">
        <v>6162</v>
      </c>
      <c r="K377" s="2066" t="s">
        <v>6163</v>
      </c>
      <c r="L377" s="11" t="s">
        <v>22</v>
      </c>
      <c r="M377" s="11" t="s">
        <v>23</v>
      </c>
      <c r="N377" s="235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 spans="1:26" ht="13">
      <c r="A378" s="237" t="str">
        <f t="shared" si="5"/>
        <v>7132001</v>
      </c>
      <c r="B378" s="237">
        <v>7</v>
      </c>
      <c r="C378" s="237">
        <v>132</v>
      </c>
      <c r="D378" s="237" t="s">
        <v>96</v>
      </c>
      <c r="E378" s="236" t="s">
        <v>1521</v>
      </c>
      <c r="F378" s="236" t="s">
        <v>1522</v>
      </c>
      <c r="G378" s="236" t="s">
        <v>1523</v>
      </c>
      <c r="H378" s="238" t="s">
        <v>6164</v>
      </c>
      <c r="I378" s="392" t="s">
        <v>1525</v>
      </c>
      <c r="J378" s="394" t="s">
        <v>1526</v>
      </c>
      <c r="K378" s="397" t="s">
        <v>1530</v>
      </c>
      <c r="L378" s="11" t="s">
        <v>22</v>
      </c>
      <c r="M378" s="11" t="s">
        <v>23</v>
      </c>
      <c r="N378" s="235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 spans="1:26" ht="13">
      <c r="A379" s="237" t="str">
        <f t="shared" si="5"/>
        <v>7132002</v>
      </c>
      <c r="B379" s="237">
        <v>7</v>
      </c>
      <c r="C379" s="237">
        <v>132</v>
      </c>
      <c r="D379" s="237" t="s">
        <v>105</v>
      </c>
      <c r="E379" s="236" t="s">
        <v>6165</v>
      </c>
      <c r="F379" s="236" t="s">
        <v>6166</v>
      </c>
      <c r="G379" s="236" t="s">
        <v>6167</v>
      </c>
      <c r="H379" s="238" t="s">
        <v>6168</v>
      </c>
      <c r="I379" s="2067" t="s">
        <v>6169</v>
      </c>
      <c r="J379" s="2068" t="s">
        <v>6170</v>
      </c>
      <c r="K379" s="2069" t="s">
        <v>6171</v>
      </c>
      <c r="L379" s="11" t="s">
        <v>22</v>
      </c>
      <c r="M379" s="11" t="s">
        <v>23</v>
      </c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 spans="1:26" ht="13">
      <c r="A380" s="237" t="str">
        <f t="shared" si="5"/>
        <v>7132003</v>
      </c>
      <c r="B380" s="237">
        <v>7</v>
      </c>
      <c r="C380" s="237">
        <v>132</v>
      </c>
      <c r="D380" s="237" t="s">
        <v>113</v>
      </c>
      <c r="E380" s="236" t="s">
        <v>6172</v>
      </c>
      <c r="F380" s="236" t="s">
        <v>6173</v>
      </c>
      <c r="G380" s="236" t="s">
        <v>6174</v>
      </c>
      <c r="H380" s="238" t="s">
        <v>6175</v>
      </c>
      <c r="I380" s="2070" t="s">
        <v>6176</v>
      </c>
      <c r="J380" s="2071" t="s">
        <v>6177</v>
      </c>
      <c r="K380" s="240" t="s">
        <v>137</v>
      </c>
      <c r="L380" s="11" t="s">
        <v>22</v>
      </c>
      <c r="M380" s="11" t="s">
        <v>23</v>
      </c>
      <c r="N380" s="235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 spans="1:26" ht="13">
      <c r="A381" s="237" t="str">
        <f t="shared" si="5"/>
        <v>7132004</v>
      </c>
      <c r="B381" s="237">
        <v>7</v>
      </c>
      <c r="C381" s="237">
        <v>132</v>
      </c>
      <c r="D381" s="237" t="s">
        <v>122</v>
      </c>
      <c r="E381" s="236" t="s">
        <v>6182</v>
      </c>
      <c r="F381" s="236" t="s">
        <v>6183</v>
      </c>
      <c r="G381" s="236" t="s">
        <v>6184</v>
      </c>
      <c r="H381" s="238" t="s">
        <v>6185</v>
      </c>
      <c r="I381" s="2072" t="s">
        <v>686</v>
      </c>
      <c r="J381" s="860" t="s">
        <v>3019</v>
      </c>
      <c r="K381" s="241" t="s">
        <v>21</v>
      </c>
      <c r="L381" s="11" t="s">
        <v>22</v>
      </c>
      <c r="M381" s="11" t="s">
        <v>23</v>
      </c>
      <c r="N381" s="235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 spans="1:26" ht="13">
      <c r="A382" s="237" t="str">
        <f t="shared" si="5"/>
        <v>7132005</v>
      </c>
      <c r="B382" s="237">
        <v>7</v>
      </c>
      <c r="C382" s="237">
        <v>132</v>
      </c>
      <c r="D382" s="237" t="s">
        <v>131</v>
      </c>
      <c r="E382" s="236" t="s">
        <v>6186</v>
      </c>
      <c r="F382" s="236" t="s">
        <v>6187</v>
      </c>
      <c r="G382" s="236" t="s">
        <v>6188</v>
      </c>
      <c r="H382" s="238" t="s">
        <v>6189</v>
      </c>
      <c r="I382" s="2073" t="s">
        <v>6190</v>
      </c>
      <c r="J382" s="2074" t="s">
        <v>6191</v>
      </c>
      <c r="K382" s="354" t="s">
        <v>111</v>
      </c>
      <c r="L382" s="11" t="s">
        <v>22</v>
      </c>
      <c r="M382" s="11" t="s">
        <v>23</v>
      </c>
      <c r="N382" s="235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 spans="1:26" ht="13">
      <c r="A383" s="237" t="str">
        <f t="shared" si="5"/>
        <v>7132006</v>
      </c>
      <c r="B383" s="237">
        <v>7</v>
      </c>
      <c r="C383" s="237">
        <v>132</v>
      </c>
      <c r="D383" s="237" t="s">
        <v>540</v>
      </c>
      <c r="E383" s="236" t="s">
        <v>6192</v>
      </c>
      <c r="F383" s="236" t="s">
        <v>6193</v>
      </c>
      <c r="G383" s="236" t="s">
        <v>6194</v>
      </c>
      <c r="H383" s="238" t="s">
        <v>6195</v>
      </c>
      <c r="I383" s="2075" t="s">
        <v>6196</v>
      </c>
      <c r="J383" s="812" t="s">
        <v>2890</v>
      </c>
      <c r="K383" s="241" t="s">
        <v>21</v>
      </c>
      <c r="L383" s="11" t="s">
        <v>22</v>
      </c>
      <c r="M383" s="11" t="s">
        <v>23</v>
      </c>
      <c r="N383" s="235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 spans="1:26" ht="13">
      <c r="A384" s="237" t="str">
        <f t="shared" si="5"/>
        <v>7132007</v>
      </c>
      <c r="B384" s="237">
        <v>7</v>
      </c>
      <c r="C384" s="237">
        <v>132</v>
      </c>
      <c r="D384" s="237" t="s">
        <v>549</v>
      </c>
      <c r="E384" s="236" t="s">
        <v>6197</v>
      </c>
      <c r="F384" s="236" t="s">
        <v>6198</v>
      </c>
      <c r="G384" s="236" t="s">
        <v>6199</v>
      </c>
      <c r="H384" s="238" t="s">
        <v>6200</v>
      </c>
      <c r="I384" s="328" t="s">
        <v>1243</v>
      </c>
      <c r="J384" s="2076" t="s">
        <v>6201</v>
      </c>
      <c r="K384" s="240" t="s">
        <v>137</v>
      </c>
      <c r="L384" s="11" t="s">
        <v>22</v>
      </c>
      <c r="M384" s="11" t="s">
        <v>23</v>
      </c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</row>
    <row r="385" spans="1:26" ht="13">
      <c r="A385" s="237" t="str">
        <f t="shared" si="5"/>
        <v>7132008</v>
      </c>
      <c r="B385" s="237">
        <v>7</v>
      </c>
      <c r="C385" s="237">
        <v>132</v>
      </c>
      <c r="D385" s="237" t="s">
        <v>562</v>
      </c>
      <c r="E385" s="236" t="s">
        <v>331</v>
      </c>
      <c r="F385" s="236" t="s">
        <v>6202</v>
      </c>
      <c r="G385" s="236" t="s">
        <v>6203</v>
      </c>
      <c r="H385" s="238" t="s">
        <v>6204</v>
      </c>
      <c r="I385" s="2077" t="s">
        <v>6205</v>
      </c>
      <c r="J385" s="240" t="s">
        <v>137</v>
      </c>
      <c r="K385" s="241" t="s">
        <v>21</v>
      </c>
      <c r="L385" s="11" t="s">
        <v>22</v>
      </c>
      <c r="M385" s="11" t="s">
        <v>23</v>
      </c>
      <c r="N385" s="235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68"/>
  <sheetViews>
    <sheetView tabSelected="1" zoomScale="120" zoomScaleNormal="120" workbookViewId="0">
      <pane ySplit="1" topLeftCell="A138" activePane="bottomLeft" state="frozen"/>
      <selection pane="bottomLeft" activeCell="F181" sqref="F181"/>
    </sheetView>
  </sheetViews>
  <sheetFormatPr baseColWidth="10" defaultColWidth="14.5" defaultRowHeight="15.75" customHeight="1"/>
  <cols>
    <col min="1" max="1" width="7.6640625" customWidth="1"/>
    <col min="2" max="2" width="6.5" customWidth="1"/>
    <col min="3" max="3" width="16.5" customWidth="1"/>
    <col min="4" max="4" width="5.33203125" customWidth="1"/>
    <col min="5" max="5" width="10.6640625" customWidth="1"/>
    <col min="6" max="6" width="30.6640625" customWidth="1"/>
    <col min="7" max="7" width="30.5" customWidth="1"/>
    <col min="8" max="8" width="82" customWidth="1"/>
    <col min="12" max="12" width="8.6640625" customWidth="1"/>
    <col min="13" max="13" width="10.83203125" customWidth="1"/>
    <col min="14" max="14" width="14.5" style="2636"/>
  </cols>
  <sheetData>
    <row r="1" spans="1:26" ht="15.75" customHeight="1">
      <c r="A1" s="234" t="s">
        <v>0</v>
      </c>
      <c r="B1" s="234" t="s">
        <v>485</v>
      </c>
      <c r="C1" s="234" t="s">
        <v>2</v>
      </c>
      <c r="D1" s="234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632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639" t="str">
        <f>_xlfn.CONCAT(B2:D2)</f>
        <v>8000000</v>
      </c>
      <c r="B2" s="237" t="s">
        <v>1011</v>
      </c>
      <c r="C2" s="237" t="s">
        <v>16</v>
      </c>
      <c r="D2" s="237" t="s">
        <v>16</v>
      </c>
      <c r="E2" s="280" t="s">
        <v>1012</v>
      </c>
      <c r="F2" s="280" t="s">
        <v>1013</v>
      </c>
      <c r="G2" s="280" t="s">
        <v>1014</v>
      </c>
      <c r="H2" s="29" t="s">
        <v>867</v>
      </c>
      <c r="I2" s="239" t="s">
        <v>868</v>
      </c>
      <c r="J2" s="315" t="s">
        <v>137</v>
      </c>
      <c r="K2" s="399" t="s">
        <v>21</v>
      </c>
      <c r="L2" s="11" t="s">
        <v>237</v>
      </c>
      <c r="M2" s="11" t="s">
        <v>238</v>
      </c>
      <c r="N2" s="28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639" t="str">
        <f t="shared" ref="A3:A66" si="0">_xlfn.CONCAT(B3:D3)</f>
        <v>8100000</v>
      </c>
      <c r="B3" s="237" t="s">
        <v>1011</v>
      </c>
      <c r="C3" s="237" t="s">
        <v>1015</v>
      </c>
      <c r="D3" s="237" t="s">
        <v>16</v>
      </c>
      <c r="E3" s="280" t="s">
        <v>1016</v>
      </c>
      <c r="F3" s="280" t="s">
        <v>1017</v>
      </c>
      <c r="G3" s="280" t="s">
        <v>1018</v>
      </c>
      <c r="H3" s="280" t="s">
        <v>1019</v>
      </c>
      <c r="I3" s="281" t="s">
        <v>1020</v>
      </c>
      <c r="J3" s="282" t="s">
        <v>1021</v>
      </c>
      <c r="K3" s="399" t="s">
        <v>21</v>
      </c>
      <c r="L3" s="11" t="s">
        <v>237</v>
      </c>
      <c r="M3" s="11" t="s">
        <v>238</v>
      </c>
      <c r="N3" s="283"/>
      <c r="O3" s="283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639" t="str">
        <f>_xlfn.CONCAT(B4:D4)</f>
        <v>8101000</v>
      </c>
      <c r="B4" s="237" t="s">
        <v>1011</v>
      </c>
      <c r="C4" s="237" t="s">
        <v>1022</v>
      </c>
      <c r="D4" s="237" t="s">
        <v>16</v>
      </c>
      <c r="E4" s="280" t="s">
        <v>1023</v>
      </c>
      <c r="F4" s="280" t="s">
        <v>1024</v>
      </c>
      <c r="G4" s="280" t="s">
        <v>1025</v>
      </c>
      <c r="H4" s="280" t="s">
        <v>1026</v>
      </c>
      <c r="I4" s="284" t="s">
        <v>1027</v>
      </c>
      <c r="J4" s="285" t="s">
        <v>1028</v>
      </c>
      <c r="K4" s="399" t="s">
        <v>21</v>
      </c>
      <c r="L4" s="11" t="s">
        <v>237</v>
      </c>
      <c r="M4" s="11" t="s">
        <v>238</v>
      </c>
      <c r="N4" s="28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639" t="str">
        <f t="shared" si="0"/>
        <v>8101001</v>
      </c>
      <c r="B5" s="237" t="s">
        <v>1011</v>
      </c>
      <c r="C5" s="283" t="s">
        <v>1022</v>
      </c>
      <c r="D5" s="283" t="s">
        <v>96</v>
      </c>
      <c r="E5" s="655" t="s">
        <v>1029</v>
      </c>
      <c r="F5" s="655" t="s">
        <v>1030</v>
      </c>
      <c r="G5" s="655" t="s">
        <v>1031</v>
      </c>
      <c r="H5" s="280" t="s">
        <v>1032</v>
      </c>
      <c r="I5" s="393" t="s">
        <v>1033</v>
      </c>
      <c r="J5" s="315" t="s">
        <v>137</v>
      </c>
      <c r="K5" s="399" t="s">
        <v>21</v>
      </c>
      <c r="L5" s="11" t="s">
        <v>237</v>
      </c>
      <c r="M5" s="11" t="s">
        <v>238</v>
      </c>
      <c r="N5" s="283" t="s">
        <v>7573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2639" t="str">
        <f t="shared" si="0"/>
        <v>8101002</v>
      </c>
      <c r="B6" s="237" t="s">
        <v>1011</v>
      </c>
      <c r="C6" s="283" t="s">
        <v>1022</v>
      </c>
      <c r="D6" s="283" t="s">
        <v>105</v>
      </c>
      <c r="E6" s="655" t="s">
        <v>1034</v>
      </c>
      <c r="F6" s="655" t="s">
        <v>1035</v>
      </c>
      <c r="G6" s="655" t="s">
        <v>1036</v>
      </c>
      <c r="H6" s="280" t="s">
        <v>1037</v>
      </c>
      <c r="I6" s="588" t="s">
        <v>1038</v>
      </c>
      <c r="J6" s="590" t="s">
        <v>601</v>
      </c>
      <c r="K6" s="399" t="s">
        <v>21</v>
      </c>
      <c r="L6" s="11" t="s">
        <v>237</v>
      </c>
      <c r="M6" s="11" t="s">
        <v>238</v>
      </c>
      <c r="N6" s="283" t="s">
        <v>7559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639" t="str">
        <f t="shared" si="0"/>
        <v>8101003</v>
      </c>
      <c r="B7" s="237" t="s">
        <v>1011</v>
      </c>
      <c r="C7" s="283" t="s">
        <v>1022</v>
      </c>
      <c r="D7" s="283" t="s">
        <v>113</v>
      </c>
      <c r="E7" s="655" t="s">
        <v>1039</v>
      </c>
      <c r="F7" s="655" t="s">
        <v>1040</v>
      </c>
      <c r="G7" s="655" t="s">
        <v>1041</v>
      </c>
      <c r="H7" s="280" t="s">
        <v>1042</v>
      </c>
      <c r="I7" s="395" t="s">
        <v>1043</v>
      </c>
      <c r="J7" s="315" t="s">
        <v>137</v>
      </c>
      <c r="K7" s="399" t="s">
        <v>21</v>
      </c>
      <c r="L7" s="11" t="s">
        <v>237</v>
      </c>
      <c r="M7" s="11" t="s">
        <v>238</v>
      </c>
      <c r="N7" s="283" t="s">
        <v>7564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39" t="str">
        <f t="shared" si="0"/>
        <v>8101004</v>
      </c>
      <c r="B8" s="283" t="s">
        <v>1011</v>
      </c>
      <c r="C8" s="283" t="s">
        <v>1022</v>
      </c>
      <c r="D8" s="283" t="s">
        <v>122</v>
      </c>
      <c r="E8" s="655" t="s">
        <v>1044</v>
      </c>
      <c r="F8" s="655" t="s">
        <v>1045</v>
      </c>
      <c r="G8" s="655" t="s">
        <v>1046</v>
      </c>
      <c r="H8" s="280" t="s">
        <v>1047</v>
      </c>
      <c r="I8" s="288" t="s">
        <v>1048</v>
      </c>
      <c r="J8" s="289" t="s">
        <v>1049</v>
      </c>
      <c r="K8" s="290" t="s">
        <v>1050</v>
      </c>
      <c r="L8" s="11" t="s">
        <v>237</v>
      </c>
      <c r="M8" s="11" t="s">
        <v>238</v>
      </c>
      <c r="N8" s="283" t="s">
        <v>7497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639" t="str">
        <f t="shared" si="0"/>
        <v>8101005</v>
      </c>
      <c r="B9" s="283" t="s">
        <v>1011</v>
      </c>
      <c r="C9" s="283" t="s">
        <v>1022</v>
      </c>
      <c r="D9" s="283" t="s">
        <v>131</v>
      </c>
      <c r="E9" s="655" t="s">
        <v>430</v>
      </c>
      <c r="F9" s="655" t="s">
        <v>1051</v>
      </c>
      <c r="G9" s="655" t="s">
        <v>1052</v>
      </c>
      <c r="H9" s="280" t="s">
        <v>1053</v>
      </c>
      <c r="I9" s="386" t="s">
        <v>1054</v>
      </c>
      <c r="J9" s="315" t="s">
        <v>137</v>
      </c>
      <c r="K9" s="399" t="s">
        <v>21</v>
      </c>
      <c r="L9" s="11" t="s">
        <v>237</v>
      </c>
      <c r="M9" s="11" t="s">
        <v>238</v>
      </c>
      <c r="N9" s="283" t="s">
        <v>7490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2639" t="str">
        <f t="shared" si="0"/>
        <v>8101006</v>
      </c>
      <c r="B10" s="283" t="s">
        <v>1011</v>
      </c>
      <c r="C10" s="283" t="s">
        <v>1022</v>
      </c>
      <c r="D10" s="283" t="s">
        <v>540</v>
      </c>
      <c r="E10" s="655" t="s">
        <v>1055</v>
      </c>
      <c r="F10" s="655" t="s">
        <v>1056</v>
      </c>
      <c r="G10" s="655" t="s">
        <v>1057</v>
      </c>
      <c r="H10" s="280" t="s">
        <v>1058</v>
      </c>
      <c r="I10" s="400" t="s">
        <v>1059</v>
      </c>
      <c r="J10" s="540" t="s">
        <v>1060</v>
      </c>
      <c r="K10" s="581" t="s">
        <v>1061</v>
      </c>
      <c r="L10" s="11" t="s">
        <v>237</v>
      </c>
      <c r="M10" s="11" t="s">
        <v>238</v>
      </c>
      <c r="N10" s="283" t="s">
        <v>7495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2639" t="str">
        <f t="shared" si="0"/>
        <v>8101007</v>
      </c>
      <c r="B11" s="237" t="s">
        <v>1011</v>
      </c>
      <c r="C11" s="283" t="s">
        <v>1022</v>
      </c>
      <c r="D11" s="283" t="s">
        <v>549</v>
      </c>
      <c r="E11" s="655" t="s">
        <v>1062</v>
      </c>
      <c r="F11" s="655" t="s">
        <v>1063</v>
      </c>
      <c r="G11" s="655" t="s">
        <v>1064</v>
      </c>
      <c r="H11" s="29" t="s">
        <v>1065</v>
      </c>
      <c r="I11" s="293" t="s">
        <v>1066</v>
      </c>
      <c r="J11" s="1434" t="s">
        <v>102</v>
      </c>
      <c r="K11" s="295" t="s">
        <v>1067</v>
      </c>
      <c r="L11" s="11" t="s">
        <v>237</v>
      </c>
      <c r="M11" s="11" t="s">
        <v>238</v>
      </c>
      <c r="N11" s="283" t="s">
        <v>7525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2639" t="str">
        <f t="shared" si="0"/>
        <v>8101008</v>
      </c>
      <c r="B12" s="237" t="s">
        <v>1011</v>
      </c>
      <c r="C12" s="283" t="s">
        <v>1022</v>
      </c>
      <c r="D12" s="283" t="s">
        <v>562</v>
      </c>
      <c r="E12" s="655" t="s">
        <v>889</v>
      </c>
      <c r="F12" s="655" t="s">
        <v>1068</v>
      </c>
      <c r="G12" s="655" t="s">
        <v>1069</v>
      </c>
      <c r="H12" s="29" t="s">
        <v>1070</v>
      </c>
      <c r="I12" s="387" t="s">
        <v>533</v>
      </c>
      <c r="J12" s="388" t="s">
        <v>1071</v>
      </c>
      <c r="K12" s="389" t="s">
        <v>1072</v>
      </c>
      <c r="L12" s="11" t="s">
        <v>237</v>
      </c>
      <c r="M12" s="11" t="s">
        <v>238</v>
      </c>
      <c r="N12" s="283" t="s">
        <v>7509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2639" t="str">
        <f t="shared" si="0"/>
        <v>8101009</v>
      </c>
      <c r="B13" s="237" t="s">
        <v>1011</v>
      </c>
      <c r="C13" s="283" t="s">
        <v>1022</v>
      </c>
      <c r="D13" s="283" t="s">
        <v>1073</v>
      </c>
      <c r="E13" s="655" t="s">
        <v>1074</v>
      </c>
      <c r="F13" s="655" t="s">
        <v>1075</v>
      </c>
      <c r="G13" s="655" t="s">
        <v>1076</v>
      </c>
      <c r="H13" s="29" t="s">
        <v>1077</v>
      </c>
      <c r="I13" s="391" t="s">
        <v>1078</v>
      </c>
      <c r="J13" s="357" t="s">
        <v>1079</v>
      </c>
      <c r="K13" s="399" t="s">
        <v>21</v>
      </c>
      <c r="L13" s="11" t="s">
        <v>237</v>
      </c>
      <c r="M13" s="11" t="s">
        <v>238</v>
      </c>
      <c r="N13" s="283" t="s">
        <v>7533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2639" t="str">
        <f t="shared" si="0"/>
        <v>8101010</v>
      </c>
      <c r="B14" s="283" t="s">
        <v>1011</v>
      </c>
      <c r="C14" s="283" t="s">
        <v>1022</v>
      </c>
      <c r="D14" s="283" t="s">
        <v>25</v>
      </c>
      <c r="E14" s="655" t="s">
        <v>1080</v>
      </c>
      <c r="F14" s="655" t="s">
        <v>1081</v>
      </c>
      <c r="G14" s="655" t="s">
        <v>1082</v>
      </c>
      <c r="H14" s="29" t="s">
        <v>1083</v>
      </c>
      <c r="I14" s="585" t="s">
        <v>1084</v>
      </c>
      <c r="J14" s="586" t="s">
        <v>1085</v>
      </c>
      <c r="K14" s="399" t="s">
        <v>21</v>
      </c>
      <c r="L14" s="11" t="s">
        <v>237</v>
      </c>
      <c r="M14" s="11" t="s">
        <v>238</v>
      </c>
      <c r="N14" s="283" t="s">
        <v>7556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2639" t="str">
        <f t="shared" si="0"/>
        <v>8101011</v>
      </c>
      <c r="B15" s="283" t="s">
        <v>1011</v>
      </c>
      <c r="C15" s="283" t="s">
        <v>1022</v>
      </c>
      <c r="D15" s="283" t="s">
        <v>60</v>
      </c>
      <c r="E15" s="655" t="s">
        <v>1086</v>
      </c>
      <c r="F15" s="655" t="s">
        <v>1087</v>
      </c>
      <c r="G15" s="655" t="s">
        <v>1088</v>
      </c>
      <c r="H15" s="29" t="s">
        <v>1089</v>
      </c>
      <c r="I15" s="587" t="s">
        <v>1090</v>
      </c>
      <c r="J15" s="588" t="s">
        <v>1038</v>
      </c>
      <c r="K15" s="299" t="s">
        <v>641</v>
      </c>
      <c r="L15" s="11" t="s">
        <v>237</v>
      </c>
      <c r="M15" s="11" t="s">
        <v>238</v>
      </c>
      <c r="N15" s="283" t="s">
        <v>7570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2639" t="str">
        <f t="shared" si="0"/>
        <v>8101012</v>
      </c>
      <c r="B16" s="283" t="s">
        <v>1011</v>
      </c>
      <c r="C16" s="283" t="s">
        <v>1022</v>
      </c>
      <c r="D16" s="283" t="s">
        <v>66</v>
      </c>
      <c r="E16" s="655" t="s">
        <v>1091</v>
      </c>
      <c r="F16" s="655" t="s">
        <v>1517</v>
      </c>
      <c r="G16" s="655" t="s">
        <v>1092</v>
      </c>
      <c r="H16" s="29" t="s">
        <v>1093</v>
      </c>
      <c r="I16" s="387" t="s">
        <v>533</v>
      </c>
      <c r="J16" s="390" t="s">
        <v>46</v>
      </c>
      <c r="K16" s="391" t="s">
        <v>1078</v>
      </c>
      <c r="L16" s="11" t="s">
        <v>237</v>
      </c>
      <c r="M16" s="11" t="s">
        <v>238</v>
      </c>
      <c r="N16" s="283" t="s">
        <v>7571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2639" t="str">
        <f t="shared" si="0"/>
        <v>8102000</v>
      </c>
      <c r="B17" s="283" t="s">
        <v>1011</v>
      </c>
      <c r="C17" s="283" t="s">
        <v>1094</v>
      </c>
      <c r="D17" s="283" t="s">
        <v>16</v>
      </c>
      <c r="E17" s="655" t="s">
        <v>1095</v>
      </c>
      <c r="F17" s="655" t="s">
        <v>1095</v>
      </c>
      <c r="G17" s="655" t="s">
        <v>1096</v>
      </c>
      <c r="H17" s="280" t="s">
        <v>1097</v>
      </c>
      <c r="I17" s="302" t="s">
        <v>1098</v>
      </c>
      <c r="J17" s="315" t="s">
        <v>137</v>
      </c>
      <c r="K17" s="399" t="s">
        <v>21</v>
      </c>
      <c r="L17" s="11" t="s">
        <v>237</v>
      </c>
      <c r="M17" s="11" t="s">
        <v>238</v>
      </c>
      <c r="N17" s="28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639" t="str">
        <f t="shared" si="0"/>
        <v>8102001</v>
      </c>
      <c r="B18" s="237" t="s">
        <v>1011</v>
      </c>
      <c r="C18" s="283" t="s">
        <v>1094</v>
      </c>
      <c r="D18" s="283" t="s">
        <v>96</v>
      </c>
      <c r="E18" s="655" t="s">
        <v>1104</v>
      </c>
      <c r="F18" s="655" t="s">
        <v>1105</v>
      </c>
      <c r="G18" s="655" t="s">
        <v>1106</v>
      </c>
      <c r="H18" s="280" t="s">
        <v>1107</v>
      </c>
      <c r="I18" s="693" t="s">
        <v>1108</v>
      </c>
      <c r="J18" s="695" t="s">
        <v>1110</v>
      </c>
      <c r="K18" s="399" t="s">
        <v>21</v>
      </c>
      <c r="L18" s="11" t="s">
        <v>237</v>
      </c>
      <c r="M18" s="11" t="s">
        <v>238</v>
      </c>
      <c r="N18" s="283" t="s">
        <v>7491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639" t="str">
        <f t="shared" si="0"/>
        <v>8102002</v>
      </c>
      <c r="B19" s="237" t="s">
        <v>1011</v>
      </c>
      <c r="C19" s="283" t="s">
        <v>1094</v>
      </c>
      <c r="D19" s="283" t="s">
        <v>105</v>
      </c>
      <c r="E19" s="655" t="s">
        <v>1112</v>
      </c>
      <c r="F19" s="655" t="s">
        <v>1113</v>
      </c>
      <c r="G19" s="655" t="s">
        <v>1114</v>
      </c>
      <c r="H19" s="29" t="s">
        <v>1115</v>
      </c>
      <c r="I19" s="706" t="s">
        <v>771</v>
      </c>
      <c r="J19" s="315" t="s">
        <v>137</v>
      </c>
      <c r="K19" s="399" t="s">
        <v>21</v>
      </c>
      <c r="L19" s="11" t="s">
        <v>237</v>
      </c>
      <c r="M19" s="11" t="s">
        <v>238</v>
      </c>
      <c r="N19" s="283" t="s">
        <v>7537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2639" t="str">
        <f t="shared" si="0"/>
        <v>8102003</v>
      </c>
      <c r="B20" s="237" t="s">
        <v>1011</v>
      </c>
      <c r="C20" s="283" t="s">
        <v>1094</v>
      </c>
      <c r="D20" s="283" t="s">
        <v>113</v>
      </c>
      <c r="E20" s="655" t="s">
        <v>1116</v>
      </c>
      <c r="F20" s="655" t="s">
        <v>1117</v>
      </c>
      <c r="G20" s="655" t="s">
        <v>1118</v>
      </c>
      <c r="H20" s="29" t="s">
        <v>1119</v>
      </c>
      <c r="I20" s="719" t="s">
        <v>1120</v>
      </c>
      <c r="J20" s="315" t="s">
        <v>137</v>
      </c>
      <c r="K20" s="399" t="s">
        <v>21</v>
      </c>
      <c r="L20" s="11" t="s">
        <v>237</v>
      </c>
      <c r="M20" s="11" t="s">
        <v>238</v>
      </c>
      <c r="N20" s="283" t="s">
        <v>7583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639" t="str">
        <f t="shared" si="0"/>
        <v>8102004</v>
      </c>
      <c r="B21" s="283" t="s">
        <v>1011</v>
      </c>
      <c r="C21" s="283" t="s">
        <v>1094</v>
      </c>
      <c r="D21" s="283" t="s">
        <v>122</v>
      </c>
      <c r="E21" s="655" t="s">
        <v>1121</v>
      </c>
      <c r="F21" s="655" t="s">
        <v>1122</v>
      </c>
      <c r="G21" s="655" t="s">
        <v>1123</v>
      </c>
      <c r="H21" s="29" t="s">
        <v>1124</v>
      </c>
      <c r="I21" s="306" t="s">
        <v>1125</v>
      </c>
      <c r="J21" s="307" t="s">
        <v>340</v>
      </c>
      <c r="K21" s="399" t="s">
        <v>21</v>
      </c>
      <c r="L21" s="11" t="s">
        <v>237</v>
      </c>
      <c r="M21" s="11" t="s">
        <v>238</v>
      </c>
      <c r="N21" s="283" t="s">
        <v>7483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2639" t="str">
        <f t="shared" si="0"/>
        <v>8102005</v>
      </c>
      <c r="B22" s="283" t="s">
        <v>1011</v>
      </c>
      <c r="C22" s="283" t="s">
        <v>1094</v>
      </c>
      <c r="D22" s="283" t="s">
        <v>131</v>
      </c>
      <c r="E22" s="655" t="s">
        <v>1126</v>
      </c>
      <c r="F22" s="655" t="s">
        <v>1127</v>
      </c>
      <c r="G22" s="655" t="s">
        <v>1128</v>
      </c>
      <c r="H22" s="29" t="s">
        <v>1129</v>
      </c>
      <c r="I22" s="711" t="s">
        <v>1130</v>
      </c>
      <c r="J22" s="712" t="s">
        <v>1131</v>
      </c>
      <c r="K22" s="315" t="s">
        <v>137</v>
      </c>
      <c r="L22" s="11" t="s">
        <v>237</v>
      </c>
      <c r="M22" s="11" t="s">
        <v>238</v>
      </c>
      <c r="N22" s="2636">
        <v>3505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639" t="str">
        <f t="shared" si="0"/>
        <v>8102006</v>
      </c>
      <c r="B23" s="283" t="s">
        <v>1011</v>
      </c>
      <c r="C23" s="283" t="s">
        <v>1094</v>
      </c>
      <c r="D23" s="283" t="s">
        <v>540</v>
      </c>
      <c r="E23" s="655" t="s">
        <v>1132</v>
      </c>
      <c r="F23" s="655" t="s">
        <v>1133</v>
      </c>
      <c r="G23" s="655" t="s">
        <v>1134</v>
      </c>
      <c r="H23" s="29" t="s">
        <v>1135</v>
      </c>
      <c r="I23" s="709" t="s">
        <v>1136</v>
      </c>
      <c r="J23" s="710" t="s">
        <v>1137</v>
      </c>
      <c r="K23" s="315" t="s">
        <v>137</v>
      </c>
      <c r="L23" s="11" t="s">
        <v>237</v>
      </c>
      <c r="M23" s="11" t="s">
        <v>238</v>
      </c>
      <c r="N23" s="283" t="s">
        <v>7502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2639" t="str">
        <f t="shared" si="0"/>
        <v>8102007</v>
      </c>
      <c r="B24" s="237" t="s">
        <v>1011</v>
      </c>
      <c r="C24" s="283" t="s">
        <v>1094</v>
      </c>
      <c r="D24" s="283" t="s">
        <v>549</v>
      </c>
      <c r="E24" s="655" t="s">
        <v>1138</v>
      </c>
      <c r="F24" s="655" t="s">
        <v>1139</v>
      </c>
      <c r="G24" s="655" t="s">
        <v>1140</v>
      </c>
      <c r="H24" s="29" t="s">
        <v>1141</v>
      </c>
      <c r="I24" s="713" t="s">
        <v>1142</v>
      </c>
      <c r="J24" s="714" t="s">
        <v>1143</v>
      </c>
      <c r="K24" s="715" t="s">
        <v>1144</v>
      </c>
      <c r="L24" s="11" t="s">
        <v>237</v>
      </c>
      <c r="M24" s="11" t="s">
        <v>238</v>
      </c>
      <c r="N24" s="283" t="s">
        <v>7562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2639" t="str">
        <f t="shared" si="0"/>
        <v>8102008</v>
      </c>
      <c r="B25" s="237" t="s">
        <v>1011</v>
      </c>
      <c r="C25" s="283" t="s">
        <v>1094</v>
      </c>
      <c r="D25" s="283" t="s">
        <v>562</v>
      </c>
      <c r="E25" s="655" t="s">
        <v>336</v>
      </c>
      <c r="F25" s="655" t="s">
        <v>1145</v>
      </c>
      <c r="G25" s="655" t="s">
        <v>1146</v>
      </c>
      <c r="H25" s="29" t="s">
        <v>1147</v>
      </c>
      <c r="I25" s="704" t="s">
        <v>1148</v>
      </c>
      <c r="J25" s="705" t="s">
        <v>1149</v>
      </c>
      <c r="K25" s="399" t="s">
        <v>21</v>
      </c>
      <c r="L25" s="11" t="s">
        <v>237</v>
      </c>
      <c r="M25" s="11" t="s">
        <v>238</v>
      </c>
      <c r="N25" s="283" t="s">
        <v>7526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2639" t="str">
        <f t="shared" si="0"/>
        <v>8102009</v>
      </c>
      <c r="B26" s="237" t="s">
        <v>1011</v>
      </c>
      <c r="C26" s="283" t="s">
        <v>1094</v>
      </c>
      <c r="D26" s="283" t="s">
        <v>1073</v>
      </c>
      <c r="E26" s="655" t="s">
        <v>2652</v>
      </c>
      <c r="F26" s="655" t="s">
        <v>1150</v>
      </c>
      <c r="G26" s="655" t="s">
        <v>1151</v>
      </c>
      <c r="H26" s="29" t="s">
        <v>1152</v>
      </c>
      <c r="I26" s="707" t="s">
        <v>1153</v>
      </c>
      <c r="J26" s="708" t="s">
        <v>1154</v>
      </c>
      <c r="K26" s="399" t="s">
        <v>21</v>
      </c>
      <c r="L26" s="11" t="s">
        <v>237</v>
      </c>
      <c r="M26" s="11" t="s">
        <v>238</v>
      </c>
      <c r="N26" s="283" t="s">
        <v>7582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2639" t="str">
        <f t="shared" si="0"/>
        <v>8102010</v>
      </c>
      <c r="B27" s="283" t="s">
        <v>1011</v>
      </c>
      <c r="C27" s="283" t="s">
        <v>1094</v>
      </c>
      <c r="D27" s="283" t="s">
        <v>25</v>
      </c>
      <c r="E27" s="655" t="s">
        <v>1155</v>
      </c>
      <c r="F27" s="655" t="s">
        <v>1156</v>
      </c>
      <c r="G27" s="655" t="s">
        <v>1157</v>
      </c>
      <c r="H27" s="29" t="s">
        <v>1158</v>
      </c>
      <c r="I27" s="716" t="s">
        <v>1159</v>
      </c>
      <c r="J27" s="717" t="s">
        <v>1160</v>
      </c>
      <c r="K27" s="718" t="s">
        <v>1161</v>
      </c>
      <c r="L27" s="11" t="s">
        <v>237</v>
      </c>
      <c r="M27" s="11" t="s">
        <v>238</v>
      </c>
      <c r="N27" s="283" t="s">
        <v>7507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2639" t="str">
        <f t="shared" si="0"/>
        <v>8102011</v>
      </c>
      <c r="B28" s="283" t="s">
        <v>1011</v>
      </c>
      <c r="C28" s="283" t="s">
        <v>1094</v>
      </c>
      <c r="D28" s="283" t="s">
        <v>60</v>
      </c>
      <c r="E28" s="655" t="s">
        <v>1162</v>
      </c>
      <c r="F28" s="655" t="s">
        <v>1163</v>
      </c>
      <c r="G28" s="655" t="s">
        <v>1164</v>
      </c>
      <c r="H28" s="29" t="s">
        <v>1165</v>
      </c>
      <c r="I28" s="721" t="s">
        <v>1166</v>
      </c>
      <c r="J28" s="722" t="s">
        <v>1167</v>
      </c>
      <c r="K28" s="399" t="s">
        <v>21</v>
      </c>
      <c r="L28" s="11" t="s">
        <v>237</v>
      </c>
      <c r="M28" s="11" t="s">
        <v>238</v>
      </c>
      <c r="N28" s="283" t="s">
        <v>7550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2639" t="str">
        <f t="shared" si="0"/>
        <v>8102012</v>
      </c>
      <c r="B29" s="283" t="s">
        <v>1011</v>
      </c>
      <c r="C29" s="283" t="s">
        <v>1094</v>
      </c>
      <c r="D29" s="283" t="s">
        <v>66</v>
      </c>
      <c r="E29" s="655" t="s">
        <v>1168</v>
      </c>
      <c r="F29" s="655" t="s">
        <v>1169</v>
      </c>
      <c r="G29" s="655" t="s">
        <v>1170</v>
      </c>
      <c r="H29" s="29" t="s">
        <v>1171</v>
      </c>
      <c r="I29" s="691" t="s">
        <v>1172</v>
      </c>
      <c r="J29" s="692" t="s">
        <v>1173</v>
      </c>
      <c r="K29" s="399" t="s">
        <v>21</v>
      </c>
      <c r="L29" s="11" t="s">
        <v>237</v>
      </c>
      <c r="M29" s="11" t="s">
        <v>238</v>
      </c>
      <c r="N29" s="283" t="s">
        <v>7581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2639" t="str">
        <f t="shared" si="0"/>
        <v>8102013</v>
      </c>
      <c r="B30" s="237" t="s">
        <v>1011</v>
      </c>
      <c r="C30" s="283" t="s">
        <v>1094</v>
      </c>
      <c r="D30" s="283" t="s">
        <v>72</v>
      </c>
      <c r="E30" s="655" t="s">
        <v>1174</v>
      </c>
      <c r="F30" s="655" t="s">
        <v>1175</v>
      </c>
      <c r="G30" s="655" t="s">
        <v>1176</v>
      </c>
      <c r="H30" s="29" t="s">
        <v>1177</v>
      </c>
      <c r="I30" s="313" t="s">
        <v>1178</v>
      </c>
      <c r="J30" s="314" t="s">
        <v>1179</v>
      </c>
      <c r="K30" s="315" t="s">
        <v>137</v>
      </c>
      <c r="L30" s="11" t="s">
        <v>237</v>
      </c>
      <c r="M30" s="11" t="s">
        <v>238</v>
      </c>
      <c r="N30" s="283" t="s">
        <v>7496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639" t="str">
        <f t="shared" si="0"/>
        <v>8102014</v>
      </c>
      <c r="B31" s="237" t="s">
        <v>1011</v>
      </c>
      <c r="C31" s="283" t="s">
        <v>1094</v>
      </c>
      <c r="D31" s="283" t="s">
        <v>260</v>
      </c>
      <c r="E31" s="655" t="s">
        <v>1180</v>
      </c>
      <c r="F31" s="655" t="s">
        <v>1181</v>
      </c>
      <c r="G31" s="655" t="s">
        <v>1182</v>
      </c>
      <c r="H31" s="29" t="s">
        <v>1183</v>
      </c>
      <c r="I31" s="700" t="s">
        <v>1184</v>
      </c>
      <c r="J31" s="701" t="s">
        <v>1185</v>
      </c>
      <c r="K31" s="399" t="s">
        <v>21</v>
      </c>
      <c r="L31" s="11" t="s">
        <v>237</v>
      </c>
      <c r="M31" s="11" t="s">
        <v>238</v>
      </c>
      <c r="N31" s="2636">
        <v>3412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2639" t="str">
        <f t="shared" si="0"/>
        <v>8103000</v>
      </c>
      <c r="B32" s="283" t="s">
        <v>1011</v>
      </c>
      <c r="C32" s="283" t="s">
        <v>1186</v>
      </c>
      <c r="D32" s="283" t="s">
        <v>16</v>
      </c>
      <c r="E32" s="655" t="s">
        <v>1187</v>
      </c>
      <c r="F32" s="655" t="s">
        <v>1188</v>
      </c>
      <c r="G32" s="655" t="s">
        <v>1189</v>
      </c>
      <c r="H32" s="280" t="s">
        <v>1190</v>
      </c>
      <c r="I32" s="317" t="s">
        <v>1191</v>
      </c>
      <c r="J32" s="318" t="s">
        <v>1192</v>
      </c>
      <c r="K32" s="399" t="s">
        <v>21</v>
      </c>
      <c r="L32" s="11" t="s">
        <v>237</v>
      </c>
      <c r="M32" s="11" t="s">
        <v>238</v>
      </c>
      <c r="N32" s="28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2639" t="str">
        <f t="shared" si="0"/>
        <v>8103001</v>
      </c>
      <c r="B33" s="237" t="s">
        <v>1011</v>
      </c>
      <c r="C33" s="283" t="s">
        <v>1186</v>
      </c>
      <c r="D33" s="283" t="s">
        <v>96</v>
      </c>
      <c r="E33" s="655" t="s">
        <v>1193</v>
      </c>
      <c r="F33" s="655" t="s">
        <v>1194</v>
      </c>
      <c r="G33" s="655" t="s">
        <v>1195</v>
      </c>
      <c r="H33" s="280" t="s">
        <v>1196</v>
      </c>
      <c r="I33" s="756" t="s">
        <v>1197</v>
      </c>
      <c r="J33" s="757" t="s">
        <v>1198</v>
      </c>
      <c r="K33" s="399" t="s">
        <v>21</v>
      </c>
      <c r="L33" s="11" t="s">
        <v>237</v>
      </c>
      <c r="M33" s="11" t="s">
        <v>238</v>
      </c>
      <c r="N33" s="283" t="s">
        <v>7544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2639" t="str">
        <f t="shared" si="0"/>
        <v>8103002</v>
      </c>
      <c r="B34" s="283" t="s">
        <v>1011</v>
      </c>
      <c r="C34" s="283" t="s">
        <v>1186</v>
      </c>
      <c r="D34" s="283" t="s">
        <v>105</v>
      </c>
      <c r="E34" s="655" t="s">
        <v>1199</v>
      </c>
      <c r="F34" s="655" t="s">
        <v>1200</v>
      </c>
      <c r="G34" s="655" t="s">
        <v>1201</v>
      </c>
      <c r="H34" s="29" t="s">
        <v>1202</v>
      </c>
      <c r="I34" s="319" t="s">
        <v>1203</v>
      </c>
      <c r="J34" s="320" t="s">
        <v>1204</v>
      </c>
      <c r="K34" s="321" t="s">
        <v>1205</v>
      </c>
      <c r="L34" s="11" t="s">
        <v>237</v>
      </c>
      <c r="M34" s="11" t="s">
        <v>238</v>
      </c>
      <c r="N34" s="283" t="s">
        <v>7563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2639" t="str">
        <f t="shared" si="0"/>
        <v>8103003</v>
      </c>
      <c r="B35" s="283" t="s">
        <v>1011</v>
      </c>
      <c r="C35" s="283" t="s">
        <v>1186</v>
      </c>
      <c r="D35" s="283" t="s">
        <v>113</v>
      </c>
      <c r="E35" s="655" t="s">
        <v>1206</v>
      </c>
      <c r="F35" s="655" t="s">
        <v>1207</v>
      </c>
      <c r="G35" s="655" t="s">
        <v>1208</v>
      </c>
      <c r="H35" s="29" t="s">
        <v>1209</v>
      </c>
      <c r="I35" s="753" t="s">
        <v>1210</v>
      </c>
      <c r="J35" s="754" t="s">
        <v>1211</v>
      </c>
      <c r="K35" s="315" t="s">
        <v>137</v>
      </c>
      <c r="L35" s="11" t="s">
        <v>237</v>
      </c>
      <c r="M35" s="11" t="s">
        <v>238</v>
      </c>
      <c r="N35" s="2636">
        <v>3431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2639" t="str">
        <f t="shared" si="0"/>
        <v>8103004</v>
      </c>
      <c r="B36" s="283" t="s">
        <v>1011</v>
      </c>
      <c r="C36" s="283" t="s">
        <v>1186</v>
      </c>
      <c r="D36" s="283" t="s">
        <v>122</v>
      </c>
      <c r="E36" s="655" t="s">
        <v>1212</v>
      </c>
      <c r="F36" s="655" t="s">
        <v>1213</v>
      </c>
      <c r="G36" s="655" t="s">
        <v>1214</v>
      </c>
      <c r="H36" s="29" t="s">
        <v>1215</v>
      </c>
      <c r="I36" s="760" t="s">
        <v>1216</v>
      </c>
      <c r="J36" s="761" t="s">
        <v>1217</v>
      </c>
      <c r="K36" s="399" t="s">
        <v>21</v>
      </c>
      <c r="L36" s="11" t="s">
        <v>237</v>
      </c>
      <c r="M36" s="11" t="s">
        <v>238</v>
      </c>
      <c r="N36" s="2636">
        <v>3488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2639" t="str">
        <f t="shared" si="0"/>
        <v>8103005</v>
      </c>
      <c r="B37" s="237" t="s">
        <v>1011</v>
      </c>
      <c r="C37" s="283" t="s">
        <v>1186</v>
      </c>
      <c r="D37" s="283" t="s">
        <v>131</v>
      </c>
      <c r="E37" s="655" t="s">
        <v>1218</v>
      </c>
      <c r="F37" s="655" t="s">
        <v>1219</v>
      </c>
      <c r="G37" s="655" t="s">
        <v>1220</v>
      </c>
      <c r="H37" s="29" t="s">
        <v>1221</v>
      </c>
      <c r="I37" s="751" t="s">
        <v>385</v>
      </c>
      <c r="J37" s="752" t="s">
        <v>1222</v>
      </c>
      <c r="K37" s="399" t="s">
        <v>21</v>
      </c>
      <c r="L37" s="11" t="s">
        <v>237</v>
      </c>
      <c r="M37" s="11" t="s">
        <v>238</v>
      </c>
      <c r="N37" s="283" t="s">
        <v>7586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2639" t="str">
        <f t="shared" si="0"/>
        <v>8103006</v>
      </c>
      <c r="B38" s="237" t="s">
        <v>1011</v>
      </c>
      <c r="C38" s="283" t="s">
        <v>1186</v>
      </c>
      <c r="D38" s="283" t="s">
        <v>540</v>
      </c>
      <c r="E38" s="655" t="s">
        <v>1223</v>
      </c>
      <c r="F38" s="655" t="s">
        <v>1224</v>
      </c>
      <c r="G38" s="655" t="s">
        <v>1225</v>
      </c>
      <c r="H38" s="29" t="s">
        <v>1226</v>
      </c>
      <c r="I38" s="324" t="s">
        <v>1227</v>
      </c>
      <c r="J38" s="325" t="s">
        <v>1228</v>
      </c>
      <c r="K38" s="326" t="s">
        <v>1229</v>
      </c>
      <c r="L38" s="11" t="s">
        <v>237</v>
      </c>
      <c r="M38" s="11" t="s">
        <v>238</v>
      </c>
      <c r="N38" s="283" t="s">
        <v>7515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2639" t="str">
        <f t="shared" si="0"/>
        <v>8103007</v>
      </c>
      <c r="B39" s="237" t="s">
        <v>1011</v>
      </c>
      <c r="C39" s="283" t="s">
        <v>1186</v>
      </c>
      <c r="D39" s="283" t="s">
        <v>549</v>
      </c>
      <c r="E39" s="655" t="s">
        <v>1230</v>
      </c>
      <c r="F39" s="655" t="s">
        <v>1231</v>
      </c>
      <c r="G39" s="655" t="s">
        <v>1232</v>
      </c>
      <c r="H39" s="29" t="s">
        <v>1233</v>
      </c>
      <c r="I39" s="387" t="s">
        <v>533</v>
      </c>
      <c r="J39" s="762" t="s">
        <v>991</v>
      </c>
      <c r="K39" s="399" t="s">
        <v>21</v>
      </c>
      <c r="L39" s="11" t="s">
        <v>237</v>
      </c>
      <c r="M39" s="11" t="s">
        <v>238</v>
      </c>
      <c r="N39" s="283" t="s">
        <v>7513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2639" t="str">
        <f t="shared" si="0"/>
        <v>8103008</v>
      </c>
      <c r="B40" s="283" t="s">
        <v>1011</v>
      </c>
      <c r="C40" s="283" t="s">
        <v>1186</v>
      </c>
      <c r="D40" s="283" t="s">
        <v>562</v>
      </c>
      <c r="E40" s="655" t="s">
        <v>1234</v>
      </c>
      <c r="F40" s="655" t="s">
        <v>1235</v>
      </c>
      <c r="G40" s="655" t="s">
        <v>1236</v>
      </c>
      <c r="H40" s="29" t="s">
        <v>1237</v>
      </c>
      <c r="I40" s="750" t="s">
        <v>1238</v>
      </c>
      <c r="J40" s="315" t="s">
        <v>137</v>
      </c>
      <c r="K40" s="399" t="s">
        <v>21</v>
      </c>
      <c r="L40" s="11" t="s">
        <v>237</v>
      </c>
      <c r="M40" s="11" t="s">
        <v>238</v>
      </c>
      <c r="N40" s="283" t="s">
        <v>7567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2639" t="str">
        <f t="shared" si="0"/>
        <v>8103009</v>
      </c>
      <c r="B41" s="283" t="s">
        <v>1011</v>
      </c>
      <c r="C41" s="283" t="s">
        <v>1186</v>
      </c>
      <c r="D41" s="283" t="s">
        <v>1073</v>
      </c>
      <c r="E41" s="655" t="s">
        <v>1239</v>
      </c>
      <c r="F41" s="655" t="s">
        <v>1240</v>
      </c>
      <c r="G41" s="655" t="s">
        <v>1241</v>
      </c>
      <c r="H41" s="29" t="s">
        <v>1242</v>
      </c>
      <c r="I41" s="758" t="s">
        <v>1243</v>
      </c>
      <c r="J41" s="759" t="s">
        <v>1244</v>
      </c>
      <c r="K41" s="399" t="s">
        <v>21</v>
      </c>
      <c r="L41" s="11" t="s">
        <v>237</v>
      </c>
      <c r="M41" s="11" t="s">
        <v>238</v>
      </c>
      <c r="N41" s="283" t="s">
        <v>7481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2639" t="str">
        <f t="shared" si="0"/>
        <v>8103010</v>
      </c>
      <c r="B42" s="283" t="s">
        <v>1011</v>
      </c>
      <c r="C42" s="283" t="s">
        <v>1186</v>
      </c>
      <c r="D42" s="283" t="s">
        <v>25</v>
      </c>
      <c r="E42" s="655" t="s">
        <v>1245</v>
      </c>
      <c r="F42" s="655" t="s">
        <v>1246</v>
      </c>
      <c r="G42" s="655" t="s">
        <v>1247</v>
      </c>
      <c r="H42" s="29" t="s">
        <v>1248</v>
      </c>
      <c r="I42" s="747" t="s">
        <v>1249</v>
      </c>
      <c r="J42" s="748" t="s">
        <v>1250</v>
      </c>
      <c r="K42" s="749" t="s">
        <v>1251</v>
      </c>
      <c r="L42" s="11" t="s">
        <v>237</v>
      </c>
      <c r="M42" s="11" t="s">
        <v>238</v>
      </c>
      <c r="N42" s="283" t="s">
        <v>7514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2639" t="str">
        <f t="shared" si="0"/>
        <v>8104000</v>
      </c>
      <c r="B43" s="283" t="s">
        <v>1011</v>
      </c>
      <c r="C43" s="283" t="s">
        <v>1252</v>
      </c>
      <c r="D43" s="283" t="s">
        <v>16</v>
      </c>
      <c r="E43" s="655" t="s">
        <v>1253</v>
      </c>
      <c r="F43" s="655" t="s">
        <v>1254</v>
      </c>
      <c r="G43" s="655" t="s">
        <v>1255</v>
      </c>
      <c r="H43" s="280" t="s">
        <v>1256</v>
      </c>
      <c r="I43" s="329" t="s">
        <v>1257</v>
      </c>
      <c r="J43" s="330" t="s">
        <v>1258</v>
      </c>
      <c r="K43" s="315" t="s">
        <v>137</v>
      </c>
      <c r="L43" s="11" t="s">
        <v>237</v>
      </c>
      <c r="M43" s="11" t="s">
        <v>238</v>
      </c>
      <c r="N43" s="28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639" t="str">
        <f t="shared" si="0"/>
        <v>8104001</v>
      </c>
      <c r="B44" s="237" t="s">
        <v>1011</v>
      </c>
      <c r="C44" s="283" t="s">
        <v>1252</v>
      </c>
      <c r="D44" s="283" t="s">
        <v>96</v>
      </c>
      <c r="E44" s="655" t="s">
        <v>1206</v>
      </c>
      <c r="F44" s="655" t="s">
        <v>1259</v>
      </c>
      <c r="G44" s="655" t="s">
        <v>1260</v>
      </c>
      <c r="H44" s="280" t="s">
        <v>1261</v>
      </c>
      <c r="I44" s="331" t="s">
        <v>1262</v>
      </c>
      <c r="J44" s="561" t="s">
        <v>1263</v>
      </c>
      <c r="K44" s="315" t="s">
        <v>137</v>
      </c>
      <c r="L44" s="11" t="s">
        <v>237</v>
      </c>
      <c r="M44" s="11" t="s">
        <v>238</v>
      </c>
      <c r="N44" s="283" t="s">
        <v>7543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2639" t="str">
        <f t="shared" si="0"/>
        <v>8104002</v>
      </c>
      <c r="B45" s="237" t="s">
        <v>1011</v>
      </c>
      <c r="C45" s="283" t="s">
        <v>1252</v>
      </c>
      <c r="D45" s="283" t="s">
        <v>105</v>
      </c>
      <c r="E45" s="655" t="s">
        <v>1264</v>
      </c>
      <c r="F45" s="655" t="s">
        <v>1265</v>
      </c>
      <c r="G45" s="655" t="s">
        <v>1266</v>
      </c>
      <c r="H45" s="29" t="s">
        <v>1267</v>
      </c>
      <c r="I45" s="333" t="s">
        <v>1268</v>
      </c>
      <c r="J45" s="876" t="s">
        <v>1269</v>
      </c>
      <c r="K45" s="315" t="s">
        <v>137</v>
      </c>
      <c r="L45" s="11" t="s">
        <v>237</v>
      </c>
      <c r="M45" s="11" t="s">
        <v>238</v>
      </c>
      <c r="N45" s="283" t="s">
        <v>7549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2639" t="str">
        <f t="shared" si="0"/>
        <v>8104003</v>
      </c>
      <c r="B46" s="237" t="s">
        <v>1011</v>
      </c>
      <c r="C46" s="283" t="s">
        <v>1252</v>
      </c>
      <c r="D46" s="283" t="s">
        <v>113</v>
      </c>
      <c r="E46" s="655" t="s">
        <v>1270</v>
      </c>
      <c r="F46" s="655" t="s">
        <v>1271</v>
      </c>
      <c r="G46" s="655" t="s">
        <v>1272</v>
      </c>
      <c r="H46" s="29" t="s">
        <v>1273</v>
      </c>
      <c r="I46" s="334" t="s">
        <v>1274</v>
      </c>
      <c r="J46" s="335" t="s">
        <v>1275</v>
      </c>
      <c r="K46" s="315" t="s">
        <v>137</v>
      </c>
      <c r="L46" s="11" t="s">
        <v>237</v>
      </c>
      <c r="M46" s="11" t="s">
        <v>238</v>
      </c>
      <c r="N46" s="283" t="s">
        <v>7528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2639" t="str">
        <f t="shared" si="0"/>
        <v>8104004</v>
      </c>
      <c r="B47" s="283" t="s">
        <v>1011</v>
      </c>
      <c r="C47" s="283" t="s">
        <v>1252</v>
      </c>
      <c r="D47" s="283" t="s">
        <v>122</v>
      </c>
      <c r="E47" s="655" t="s">
        <v>1276</v>
      </c>
      <c r="F47" s="655" t="s">
        <v>1277</v>
      </c>
      <c r="G47" s="655" t="s">
        <v>1278</v>
      </c>
      <c r="H47" s="29" t="s">
        <v>1279</v>
      </c>
      <c r="I47" s="336" t="s">
        <v>1280</v>
      </c>
      <c r="J47" s="337" t="s">
        <v>1281</v>
      </c>
      <c r="K47" s="399" t="s">
        <v>21</v>
      </c>
      <c r="L47" s="11" t="s">
        <v>237</v>
      </c>
      <c r="M47" s="11" t="s">
        <v>238</v>
      </c>
      <c r="N47" s="283" t="s">
        <v>7529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2639" t="str">
        <f t="shared" si="0"/>
        <v>8104005</v>
      </c>
      <c r="B48" s="283" t="s">
        <v>1011</v>
      </c>
      <c r="C48" s="283" t="s">
        <v>1252</v>
      </c>
      <c r="D48" s="283" t="s">
        <v>131</v>
      </c>
      <c r="E48" s="655" t="s">
        <v>1282</v>
      </c>
      <c r="F48" s="655" t="s">
        <v>1283</v>
      </c>
      <c r="G48" s="655" t="s">
        <v>1284</v>
      </c>
      <c r="H48" s="29" t="s">
        <v>1285</v>
      </c>
      <c r="I48" s="889" t="s">
        <v>1286</v>
      </c>
      <c r="J48" s="890" t="s">
        <v>1287</v>
      </c>
      <c r="K48" s="315" t="s">
        <v>137</v>
      </c>
      <c r="L48" s="11" t="s">
        <v>237</v>
      </c>
      <c r="M48" s="11" t="s">
        <v>238</v>
      </c>
      <c r="N48" s="283" t="s">
        <v>7553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2639" t="str">
        <f t="shared" si="0"/>
        <v>8104006</v>
      </c>
      <c r="B49" s="283" t="s">
        <v>1011</v>
      </c>
      <c r="C49" s="283" t="s">
        <v>1252</v>
      </c>
      <c r="D49" s="283" t="s">
        <v>540</v>
      </c>
      <c r="E49" s="655" t="s">
        <v>1288</v>
      </c>
      <c r="F49" s="655" t="s">
        <v>1289</v>
      </c>
      <c r="G49" s="655" t="s">
        <v>1290</v>
      </c>
      <c r="H49" s="29" t="s">
        <v>1291</v>
      </c>
      <c r="I49" s="881" t="s">
        <v>571</v>
      </c>
      <c r="J49" s="882" t="s">
        <v>1292</v>
      </c>
      <c r="K49" s="315" t="s">
        <v>137</v>
      </c>
      <c r="L49" s="11" t="s">
        <v>237</v>
      </c>
      <c r="M49" s="11" t="s">
        <v>238</v>
      </c>
      <c r="N49" s="283" t="s">
        <v>7523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2639" t="str">
        <f t="shared" si="0"/>
        <v>8104007</v>
      </c>
      <c r="B50" s="237" t="s">
        <v>1011</v>
      </c>
      <c r="C50" s="283" t="s">
        <v>1252</v>
      </c>
      <c r="D50" s="283" t="s">
        <v>549</v>
      </c>
      <c r="E50" s="655" t="s">
        <v>1293</v>
      </c>
      <c r="F50" s="655" t="s">
        <v>1294</v>
      </c>
      <c r="G50" s="655" t="s">
        <v>1295</v>
      </c>
      <c r="H50" s="29" t="s">
        <v>1296</v>
      </c>
      <c r="I50" s="878" t="s">
        <v>1103</v>
      </c>
      <c r="J50" s="879" t="s">
        <v>1297</v>
      </c>
      <c r="K50" s="399" t="s">
        <v>21</v>
      </c>
      <c r="L50" s="11" t="s">
        <v>237</v>
      </c>
      <c r="M50" s="11" t="s">
        <v>238</v>
      </c>
      <c r="N50" s="283" t="s">
        <v>7511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639" t="str">
        <f t="shared" si="0"/>
        <v>8104008</v>
      </c>
      <c r="B51" s="237" t="s">
        <v>1011</v>
      </c>
      <c r="C51" s="283" t="s">
        <v>1252</v>
      </c>
      <c r="D51" s="283" t="s">
        <v>562</v>
      </c>
      <c r="E51" s="655" t="s">
        <v>1298</v>
      </c>
      <c r="F51" s="655" t="s">
        <v>1299</v>
      </c>
      <c r="G51" s="655" t="s">
        <v>1300</v>
      </c>
      <c r="H51" s="29" t="s">
        <v>1301</v>
      </c>
      <c r="I51" s="883" t="s">
        <v>1302</v>
      </c>
      <c r="J51" s="884" t="s">
        <v>1303</v>
      </c>
      <c r="K51" s="399" t="s">
        <v>21</v>
      </c>
      <c r="L51" s="11" t="s">
        <v>237</v>
      </c>
      <c r="M51" s="11" t="s">
        <v>238</v>
      </c>
      <c r="N51" s="2636">
        <v>3442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2639" t="str">
        <f t="shared" si="0"/>
        <v>8104009</v>
      </c>
      <c r="B52" s="237" t="s">
        <v>1011</v>
      </c>
      <c r="C52" s="283" t="s">
        <v>1252</v>
      </c>
      <c r="D52" s="283" t="s">
        <v>1073</v>
      </c>
      <c r="E52" s="655" t="s">
        <v>1304</v>
      </c>
      <c r="F52" s="655" t="s">
        <v>1305</v>
      </c>
      <c r="G52" s="655" t="s">
        <v>1306</v>
      </c>
      <c r="H52" s="29" t="s">
        <v>1307</v>
      </c>
      <c r="I52" s="338" t="s">
        <v>1308</v>
      </c>
      <c r="J52" s="339" t="s">
        <v>1309</v>
      </c>
      <c r="K52" s="315" t="s">
        <v>137</v>
      </c>
      <c r="L52" s="11" t="s">
        <v>237</v>
      </c>
      <c r="M52" s="11" t="s">
        <v>238</v>
      </c>
      <c r="N52" s="283" t="s">
        <v>7540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2639" t="str">
        <f t="shared" si="0"/>
        <v>8104010</v>
      </c>
      <c r="B53" s="283" t="s">
        <v>1011</v>
      </c>
      <c r="C53" s="283" t="s">
        <v>1252</v>
      </c>
      <c r="D53" s="283" t="s">
        <v>25</v>
      </c>
      <c r="E53" s="655" t="s">
        <v>1310</v>
      </c>
      <c r="F53" s="655" t="s">
        <v>1311</v>
      </c>
      <c r="G53" s="655" t="s">
        <v>1312</v>
      </c>
      <c r="H53" s="29" t="s">
        <v>1313</v>
      </c>
      <c r="I53" s="709" t="s">
        <v>1136</v>
      </c>
      <c r="J53" s="315" t="s">
        <v>137</v>
      </c>
      <c r="K53" s="399" t="s">
        <v>21</v>
      </c>
      <c r="L53" s="11" t="s">
        <v>237</v>
      </c>
      <c r="M53" s="11" t="s">
        <v>238</v>
      </c>
      <c r="N53" s="283" t="s">
        <v>7551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2639" t="str">
        <f t="shared" si="0"/>
        <v>8104011</v>
      </c>
      <c r="B54" s="283" t="s">
        <v>1011</v>
      </c>
      <c r="C54" s="283" t="s">
        <v>1252</v>
      </c>
      <c r="D54" s="283" t="s">
        <v>60</v>
      </c>
      <c r="E54" s="655" t="s">
        <v>1314</v>
      </c>
      <c r="F54" s="655" t="s">
        <v>1315</v>
      </c>
      <c r="G54" s="655" t="s">
        <v>1316</v>
      </c>
      <c r="H54" s="29" t="s">
        <v>1317</v>
      </c>
      <c r="I54" s="888" t="s">
        <v>821</v>
      </c>
      <c r="J54" s="315" t="s">
        <v>137</v>
      </c>
      <c r="K54" s="399" t="s">
        <v>21</v>
      </c>
      <c r="L54" s="11" t="s">
        <v>237</v>
      </c>
      <c r="M54" s="11" t="s">
        <v>238</v>
      </c>
      <c r="N54" s="283" t="s">
        <v>7512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2639" t="str">
        <f t="shared" si="0"/>
        <v>8104012</v>
      </c>
      <c r="B55" s="283" t="s">
        <v>1011</v>
      </c>
      <c r="C55" s="283" t="s">
        <v>1252</v>
      </c>
      <c r="D55" s="283" t="s">
        <v>66</v>
      </c>
      <c r="E55" s="655" t="s">
        <v>1318</v>
      </c>
      <c r="F55" s="655" t="s">
        <v>1319</v>
      </c>
      <c r="G55" s="655" t="s">
        <v>1320</v>
      </c>
      <c r="H55" s="29" t="s">
        <v>1321</v>
      </c>
      <c r="I55" s="875" t="s">
        <v>1322</v>
      </c>
      <c r="J55" s="315" t="s">
        <v>137</v>
      </c>
      <c r="K55" s="399" t="s">
        <v>21</v>
      </c>
      <c r="L55" s="11" t="s">
        <v>237</v>
      </c>
      <c r="M55" s="11" t="s">
        <v>238</v>
      </c>
      <c r="N55" s="2636">
        <v>3429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2639" t="str">
        <f t="shared" si="0"/>
        <v>8104013</v>
      </c>
      <c r="B56" s="237" t="s">
        <v>1011</v>
      </c>
      <c r="C56" s="283" t="s">
        <v>1252</v>
      </c>
      <c r="D56" s="283" t="s">
        <v>72</v>
      </c>
      <c r="E56" s="655" t="s">
        <v>1323</v>
      </c>
      <c r="F56" s="655" t="s">
        <v>1324</v>
      </c>
      <c r="G56" s="655" t="s">
        <v>1325</v>
      </c>
      <c r="H56" s="29" t="s">
        <v>1326</v>
      </c>
      <c r="I56" s="885" t="s">
        <v>1327</v>
      </c>
      <c r="J56" s="886" t="s">
        <v>1328</v>
      </c>
      <c r="K56" s="399" t="s">
        <v>21</v>
      </c>
      <c r="L56" s="11" t="s">
        <v>237</v>
      </c>
      <c r="M56" s="11" t="s">
        <v>238</v>
      </c>
      <c r="N56" s="283" t="s">
        <v>7531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2639" t="str">
        <f t="shared" si="0"/>
        <v>8104014</v>
      </c>
      <c r="B57" s="237" t="s">
        <v>1011</v>
      </c>
      <c r="C57" s="283" t="s">
        <v>1252</v>
      </c>
      <c r="D57" s="283" t="s">
        <v>260</v>
      </c>
      <c r="E57" s="655" t="s">
        <v>1329</v>
      </c>
      <c r="F57" s="655" t="s">
        <v>1330</v>
      </c>
      <c r="G57" s="655" t="s">
        <v>1331</v>
      </c>
      <c r="H57" s="29" t="s">
        <v>1332</v>
      </c>
      <c r="I57" s="887" t="s">
        <v>1333</v>
      </c>
      <c r="J57" s="701" t="s">
        <v>1185</v>
      </c>
      <c r="K57" s="399" t="s">
        <v>21</v>
      </c>
      <c r="L57" s="11" t="s">
        <v>237</v>
      </c>
      <c r="M57" s="11" t="s">
        <v>238</v>
      </c>
      <c r="N57" s="283" t="s">
        <v>7510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2639" t="str">
        <f t="shared" si="0"/>
        <v>8105000</v>
      </c>
      <c r="B58" s="237" t="s">
        <v>1011</v>
      </c>
      <c r="C58" s="237" t="s">
        <v>1334</v>
      </c>
      <c r="D58" s="237" t="s">
        <v>16</v>
      </c>
      <c r="E58" s="655" t="s">
        <v>1335</v>
      </c>
      <c r="F58" s="655" t="s">
        <v>1336</v>
      </c>
      <c r="G58" s="655" t="s">
        <v>1336</v>
      </c>
      <c r="H58" s="280" t="s">
        <v>1337</v>
      </c>
      <c r="I58" s="342" t="s">
        <v>1338</v>
      </c>
      <c r="J58" s="343" t="s">
        <v>1339</v>
      </c>
      <c r="K58" s="399" t="s">
        <v>21</v>
      </c>
      <c r="L58" s="11" t="s">
        <v>237</v>
      </c>
      <c r="M58" s="11" t="s">
        <v>238</v>
      </c>
      <c r="N58" s="28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2639" t="str">
        <f t="shared" si="0"/>
        <v>8105001</v>
      </c>
      <c r="B59" s="237" t="s">
        <v>1011</v>
      </c>
      <c r="C59" s="283" t="s">
        <v>1334</v>
      </c>
      <c r="D59" s="283" t="s">
        <v>96</v>
      </c>
      <c r="E59" s="655" t="s">
        <v>1340</v>
      </c>
      <c r="F59" s="655" t="s">
        <v>1341</v>
      </c>
      <c r="G59" s="655" t="s">
        <v>1342</v>
      </c>
      <c r="H59" s="280" t="s">
        <v>1343</v>
      </c>
      <c r="I59" s="706" t="s">
        <v>771</v>
      </c>
      <c r="J59" s="1032" t="s">
        <v>1344</v>
      </c>
      <c r="K59" s="399" t="s">
        <v>21</v>
      </c>
      <c r="L59" s="11" t="s">
        <v>237</v>
      </c>
      <c r="M59" s="11" t="s">
        <v>238</v>
      </c>
      <c r="N59" s="283" t="s">
        <v>7500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2639" t="str">
        <f t="shared" si="0"/>
        <v>8105002</v>
      </c>
      <c r="B60" s="283" t="s">
        <v>1011</v>
      </c>
      <c r="C60" s="283" t="s">
        <v>1334</v>
      </c>
      <c r="D60" s="283" t="s">
        <v>105</v>
      </c>
      <c r="E60" s="655" t="s">
        <v>1345</v>
      </c>
      <c r="F60" s="655" t="s">
        <v>1346</v>
      </c>
      <c r="G60" s="655" t="s">
        <v>1347</v>
      </c>
      <c r="H60" s="280" t="s">
        <v>1348</v>
      </c>
      <c r="I60" s="1029" t="s">
        <v>1349</v>
      </c>
      <c r="J60" s="1030" t="s">
        <v>1350</v>
      </c>
      <c r="K60" s="399" t="s">
        <v>21</v>
      </c>
      <c r="L60" s="11" t="s">
        <v>237</v>
      </c>
      <c r="M60" s="11" t="s">
        <v>238</v>
      </c>
      <c r="N60" s="283" t="s">
        <v>7499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2639" t="str">
        <f t="shared" si="0"/>
        <v>8105003</v>
      </c>
      <c r="B61" s="283" t="s">
        <v>1011</v>
      </c>
      <c r="C61" s="283" t="s">
        <v>1334</v>
      </c>
      <c r="D61" s="283" t="s">
        <v>113</v>
      </c>
      <c r="E61" s="655" t="s">
        <v>1351</v>
      </c>
      <c r="F61" s="655" t="s">
        <v>1352</v>
      </c>
      <c r="G61" s="655" t="s">
        <v>1353</v>
      </c>
      <c r="H61" s="280" t="s">
        <v>1354</v>
      </c>
      <c r="I61" s="1024" t="s">
        <v>1355</v>
      </c>
      <c r="J61" s="1025" t="s">
        <v>365</v>
      </c>
      <c r="K61" s="1026" t="s">
        <v>200</v>
      </c>
      <c r="L61" s="11" t="s">
        <v>237</v>
      </c>
      <c r="M61" s="11" t="s">
        <v>238</v>
      </c>
      <c r="N61" s="283" t="s">
        <v>7522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2639" t="str">
        <f t="shared" si="0"/>
        <v>8105004</v>
      </c>
      <c r="B62" s="283" t="s">
        <v>1011</v>
      </c>
      <c r="C62" s="283" t="s">
        <v>1334</v>
      </c>
      <c r="D62" s="283" t="s">
        <v>122</v>
      </c>
      <c r="E62" s="655" t="s">
        <v>1356</v>
      </c>
      <c r="F62" s="655" t="s">
        <v>1357</v>
      </c>
      <c r="G62" s="655" t="s">
        <v>1358</v>
      </c>
      <c r="H62" s="280" t="s">
        <v>1359</v>
      </c>
      <c r="I62" s="1021" t="s">
        <v>289</v>
      </c>
      <c r="J62" s="1022" t="s">
        <v>1360</v>
      </c>
      <c r="K62" s="1023" t="s">
        <v>1361</v>
      </c>
      <c r="L62" s="11" t="s">
        <v>237</v>
      </c>
      <c r="M62" s="11" t="s">
        <v>238</v>
      </c>
      <c r="N62" s="283" t="s">
        <v>7587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2639" t="str">
        <f t="shared" si="0"/>
        <v>8105005</v>
      </c>
      <c r="B63" s="237" t="s">
        <v>1011</v>
      </c>
      <c r="C63" s="283" t="s">
        <v>1334</v>
      </c>
      <c r="D63" s="283" t="s">
        <v>131</v>
      </c>
      <c r="E63" s="655" t="s">
        <v>1362</v>
      </c>
      <c r="F63" s="655" t="s">
        <v>1363</v>
      </c>
      <c r="G63" s="655" t="s">
        <v>1364</v>
      </c>
      <c r="H63" s="280" t="s">
        <v>1365</v>
      </c>
      <c r="I63" s="1019" t="s">
        <v>1366</v>
      </c>
      <c r="J63" s="1020" t="s">
        <v>1367</v>
      </c>
      <c r="K63" s="315" t="s">
        <v>137</v>
      </c>
      <c r="L63" s="11" t="s">
        <v>237</v>
      </c>
      <c r="M63" s="11" t="s">
        <v>238</v>
      </c>
      <c r="N63" s="283" t="s">
        <v>7530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2639" t="str">
        <f t="shared" si="0"/>
        <v>8105006</v>
      </c>
      <c r="B64" s="237" t="s">
        <v>1011</v>
      </c>
      <c r="C64" s="283" t="s">
        <v>1334</v>
      </c>
      <c r="D64" s="283" t="s">
        <v>540</v>
      </c>
      <c r="E64" s="655" t="s">
        <v>1368</v>
      </c>
      <c r="F64" s="655" t="s">
        <v>1369</v>
      </c>
      <c r="G64" s="655" t="s">
        <v>1370</v>
      </c>
      <c r="H64" s="280" t="s">
        <v>1371</v>
      </c>
      <c r="I64" s="346" t="s">
        <v>1372</v>
      </c>
      <c r="J64" s="717" t="s">
        <v>1160</v>
      </c>
      <c r="K64" s="400" t="s">
        <v>1059</v>
      </c>
      <c r="L64" s="11" t="s">
        <v>237</v>
      </c>
      <c r="M64" s="11" t="s">
        <v>238</v>
      </c>
      <c r="N64" s="283" t="s">
        <v>7545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2639" t="str">
        <f t="shared" si="0"/>
        <v>8105007</v>
      </c>
      <c r="B65" s="237" t="s">
        <v>1011</v>
      </c>
      <c r="C65" s="283" t="s">
        <v>1334</v>
      </c>
      <c r="D65" s="283" t="s">
        <v>549</v>
      </c>
      <c r="E65" s="655" t="s">
        <v>1373</v>
      </c>
      <c r="F65" s="655" t="s">
        <v>1374</v>
      </c>
      <c r="G65" s="655" t="s">
        <v>1375</v>
      </c>
      <c r="H65" s="280" t="s">
        <v>1376</v>
      </c>
      <c r="I65" s="1035" t="s">
        <v>192</v>
      </c>
      <c r="J65" s="1036" t="s">
        <v>1377</v>
      </c>
      <c r="K65" s="1026" t="s">
        <v>200</v>
      </c>
      <c r="L65" s="11" t="s">
        <v>237</v>
      </c>
      <c r="M65" s="11" t="s">
        <v>238</v>
      </c>
      <c r="N65" s="283" t="s">
        <v>7489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2639" t="str">
        <f t="shared" si="0"/>
        <v>8105008</v>
      </c>
      <c r="B66" s="283" t="s">
        <v>1011</v>
      </c>
      <c r="C66" s="283" t="s">
        <v>1334</v>
      </c>
      <c r="D66" s="283" t="s">
        <v>562</v>
      </c>
      <c r="E66" s="655" t="s">
        <v>1378</v>
      </c>
      <c r="F66" s="655" t="s">
        <v>1379</v>
      </c>
      <c r="G66" s="655" t="s">
        <v>1380</v>
      </c>
      <c r="H66" s="280" t="s">
        <v>1381</v>
      </c>
      <c r="I66" s="1028" t="s">
        <v>1382</v>
      </c>
      <c r="J66" s="315" t="s">
        <v>137</v>
      </c>
      <c r="K66" s="399" t="s">
        <v>21</v>
      </c>
      <c r="L66" s="11" t="s">
        <v>237</v>
      </c>
      <c r="M66" s="11" t="s">
        <v>238</v>
      </c>
      <c r="N66" s="283" t="s">
        <v>7538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2639" t="str">
        <f t="shared" ref="A67:A130" si="1">_xlfn.CONCAT(B67:D67)</f>
        <v>8105009</v>
      </c>
      <c r="B67" s="283" t="s">
        <v>1011</v>
      </c>
      <c r="C67" s="283" t="s">
        <v>1334</v>
      </c>
      <c r="D67" s="283" t="s">
        <v>1073</v>
      </c>
      <c r="E67" s="655" t="s">
        <v>1383</v>
      </c>
      <c r="F67" s="655" t="s">
        <v>1384</v>
      </c>
      <c r="G67" s="655" t="s">
        <v>1385</v>
      </c>
      <c r="H67" s="280" t="s">
        <v>1386</v>
      </c>
      <c r="I67" s="349" t="s">
        <v>1387</v>
      </c>
      <c r="J67" s="350" t="s">
        <v>1388</v>
      </c>
      <c r="K67" s="315" t="s">
        <v>137</v>
      </c>
      <c r="L67" s="11" t="s">
        <v>237</v>
      </c>
      <c r="M67" s="11" t="s">
        <v>238</v>
      </c>
      <c r="N67" s="283" t="s">
        <v>7572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2639" t="str">
        <f t="shared" si="1"/>
        <v>8105010</v>
      </c>
      <c r="B68" s="283" t="s">
        <v>1011</v>
      </c>
      <c r="C68" s="283" t="s">
        <v>1334</v>
      </c>
      <c r="D68" s="283" t="s">
        <v>25</v>
      </c>
      <c r="E68" s="655" t="s">
        <v>1389</v>
      </c>
      <c r="F68" s="655" t="s">
        <v>1390</v>
      </c>
      <c r="G68" s="655" t="s">
        <v>1391</v>
      </c>
      <c r="H68" s="280" t="s">
        <v>1392</v>
      </c>
      <c r="I68" s="1031" t="s">
        <v>1393</v>
      </c>
      <c r="J68" s="315" t="s">
        <v>137</v>
      </c>
      <c r="K68" s="399" t="s">
        <v>21</v>
      </c>
      <c r="L68" s="11" t="s">
        <v>237</v>
      </c>
      <c r="M68" s="11" t="s">
        <v>238</v>
      </c>
      <c r="N68" s="283" t="s">
        <v>7560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2639" t="str">
        <f t="shared" si="1"/>
        <v>8105011</v>
      </c>
      <c r="B69" s="237" t="s">
        <v>1011</v>
      </c>
      <c r="C69" s="283" t="s">
        <v>1334</v>
      </c>
      <c r="D69" s="283" t="s">
        <v>60</v>
      </c>
      <c r="E69" s="655" t="s">
        <v>1394</v>
      </c>
      <c r="F69" s="655" t="s">
        <v>1395</v>
      </c>
      <c r="G69" s="655" t="s">
        <v>1396</v>
      </c>
      <c r="H69" s="280" t="s">
        <v>1397</v>
      </c>
      <c r="I69" s="351" t="s">
        <v>1398</v>
      </c>
      <c r="J69" s="352" t="s">
        <v>1399</v>
      </c>
      <c r="K69" s="399" t="s">
        <v>21</v>
      </c>
      <c r="L69" s="11" t="s">
        <v>237</v>
      </c>
      <c r="M69" s="11" t="s">
        <v>238</v>
      </c>
      <c r="N69" s="283" t="s">
        <v>7519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2639" t="str">
        <f t="shared" si="1"/>
        <v>8105012</v>
      </c>
      <c r="B70" s="237" t="s">
        <v>1011</v>
      </c>
      <c r="C70" s="283" t="s">
        <v>1334</v>
      </c>
      <c r="D70" s="283" t="s">
        <v>66</v>
      </c>
      <c r="E70" s="655" t="s">
        <v>1400</v>
      </c>
      <c r="F70" s="655" t="s">
        <v>1401</v>
      </c>
      <c r="G70" s="655" t="s">
        <v>1402</v>
      </c>
      <c r="H70" s="280" t="s">
        <v>1403</v>
      </c>
      <c r="I70" s="1027" t="s">
        <v>1404</v>
      </c>
      <c r="J70" s="528" t="s">
        <v>111</v>
      </c>
      <c r="K70" s="399" t="s">
        <v>21</v>
      </c>
      <c r="L70" s="11" t="s">
        <v>237</v>
      </c>
      <c r="M70" s="11" t="s">
        <v>238</v>
      </c>
      <c r="N70" s="283" t="s">
        <v>7579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2639" t="str">
        <f t="shared" si="1"/>
        <v>8105013</v>
      </c>
      <c r="B71" s="237" t="s">
        <v>1011</v>
      </c>
      <c r="C71" s="283" t="s">
        <v>1334</v>
      </c>
      <c r="D71" s="283" t="s">
        <v>72</v>
      </c>
      <c r="E71" s="655" t="s">
        <v>1406</v>
      </c>
      <c r="F71" s="655" t="s">
        <v>1407</v>
      </c>
      <c r="G71" s="655" t="s">
        <v>1408</v>
      </c>
      <c r="H71" s="280" t="s">
        <v>1409</v>
      </c>
      <c r="I71" s="356" t="s">
        <v>1410</v>
      </c>
      <c r="J71" s="357" t="s">
        <v>1079</v>
      </c>
      <c r="K71" s="735" t="s">
        <v>1412</v>
      </c>
      <c r="L71" s="11" t="s">
        <v>237</v>
      </c>
      <c r="M71" s="11" t="s">
        <v>238</v>
      </c>
      <c r="N71" s="283" t="s">
        <v>7552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2639" t="str">
        <f t="shared" si="1"/>
        <v>8105014</v>
      </c>
      <c r="B72" s="283" t="s">
        <v>1011</v>
      </c>
      <c r="C72" s="283" t="s">
        <v>1334</v>
      </c>
      <c r="D72" s="283" t="s">
        <v>260</v>
      </c>
      <c r="E72" s="655" t="s">
        <v>1418</v>
      </c>
      <c r="F72" s="655" t="s">
        <v>1419</v>
      </c>
      <c r="G72" s="655" t="s">
        <v>1420</v>
      </c>
      <c r="H72" s="280" t="s">
        <v>1421</v>
      </c>
      <c r="I72" s="1033" t="s">
        <v>1422</v>
      </c>
      <c r="J72" s="558" t="s">
        <v>840</v>
      </c>
      <c r="K72" s="1034" t="s">
        <v>310</v>
      </c>
      <c r="L72" s="11" t="s">
        <v>237</v>
      </c>
      <c r="M72" s="11" t="s">
        <v>238</v>
      </c>
      <c r="N72" s="2636">
        <v>3500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2639" t="str">
        <f t="shared" si="1"/>
        <v>8106000</v>
      </c>
      <c r="B73" s="237" t="s">
        <v>1011</v>
      </c>
      <c r="C73" s="283" t="s">
        <v>1466</v>
      </c>
      <c r="D73" s="237" t="s">
        <v>16</v>
      </c>
      <c r="E73" s="655" t="s">
        <v>312</v>
      </c>
      <c r="F73" s="655" t="s">
        <v>1467</v>
      </c>
      <c r="G73" s="655" t="s">
        <v>1468</v>
      </c>
      <c r="H73" s="280" t="s">
        <v>1470</v>
      </c>
      <c r="I73" s="378" t="s">
        <v>1471</v>
      </c>
      <c r="J73" s="315" t="s">
        <v>137</v>
      </c>
      <c r="K73" s="399" t="s">
        <v>21</v>
      </c>
      <c r="L73" s="11" t="s">
        <v>237</v>
      </c>
      <c r="M73" s="11" t="s">
        <v>238</v>
      </c>
      <c r="N73" s="28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2639" t="str">
        <f t="shared" si="1"/>
        <v>8106001</v>
      </c>
      <c r="B74" s="237" t="s">
        <v>1011</v>
      </c>
      <c r="C74" s="283" t="s">
        <v>1466</v>
      </c>
      <c r="D74" s="237" t="s">
        <v>96</v>
      </c>
      <c r="E74" s="19" t="s">
        <v>1479</v>
      </c>
      <c r="F74" s="19" t="s">
        <v>1480</v>
      </c>
      <c r="G74" s="19" t="s">
        <v>1481</v>
      </c>
      <c r="H74" s="19" t="s">
        <v>1482</v>
      </c>
      <c r="I74" s="740" t="s">
        <v>1483</v>
      </c>
      <c r="J74" s="741" t="s">
        <v>1489</v>
      </c>
      <c r="K74" s="315" t="s">
        <v>137</v>
      </c>
      <c r="L74" s="11" t="s">
        <v>237</v>
      </c>
      <c r="M74" s="11" t="s">
        <v>238</v>
      </c>
      <c r="N74" s="283" t="s">
        <v>7517</v>
      </c>
      <c r="O74" s="283"/>
      <c r="P74" s="283"/>
      <c r="Q74" s="283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2639" t="str">
        <f t="shared" si="1"/>
        <v>8106002</v>
      </c>
      <c r="B75" s="283" t="s">
        <v>1011</v>
      </c>
      <c r="C75" s="283" t="s">
        <v>1466</v>
      </c>
      <c r="D75" s="237" t="s">
        <v>105</v>
      </c>
      <c r="E75" s="655" t="s">
        <v>1495</v>
      </c>
      <c r="F75" s="655" t="s">
        <v>1496</v>
      </c>
      <c r="G75" s="655" t="s">
        <v>1497</v>
      </c>
      <c r="H75" s="280" t="s">
        <v>1498</v>
      </c>
      <c r="I75" s="680" t="s">
        <v>1499</v>
      </c>
      <c r="J75" s="558" t="s">
        <v>840</v>
      </c>
      <c r="K75" s="683" t="s">
        <v>1505</v>
      </c>
      <c r="L75" s="11" t="s">
        <v>237</v>
      </c>
      <c r="M75" s="11" t="s">
        <v>238</v>
      </c>
      <c r="N75" s="283" t="s">
        <v>7524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2639" t="str">
        <f t="shared" si="1"/>
        <v>8106003</v>
      </c>
      <c r="B76" s="283" t="s">
        <v>1011</v>
      </c>
      <c r="C76" s="283" t="s">
        <v>1466</v>
      </c>
      <c r="D76" s="237" t="s">
        <v>113</v>
      </c>
      <c r="E76" s="655" t="s">
        <v>1506</v>
      </c>
      <c r="F76" s="655" t="s">
        <v>1507</v>
      </c>
      <c r="G76" s="655" t="s">
        <v>1508</v>
      </c>
      <c r="H76" s="280" t="s">
        <v>1509</v>
      </c>
      <c r="I76" s="1534" t="s">
        <v>1510</v>
      </c>
      <c r="J76" s="1535" t="s">
        <v>1512</v>
      </c>
      <c r="K76" s="315" t="s">
        <v>137</v>
      </c>
      <c r="L76" s="11" t="s">
        <v>237</v>
      </c>
      <c r="M76" s="11" t="s">
        <v>238</v>
      </c>
      <c r="N76" s="283" t="s">
        <v>7478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2639" t="str">
        <f t="shared" si="1"/>
        <v>8106004</v>
      </c>
      <c r="B77" s="283" t="s">
        <v>1011</v>
      </c>
      <c r="C77" s="283" t="s">
        <v>1466</v>
      </c>
      <c r="D77" s="237" t="s">
        <v>122</v>
      </c>
      <c r="E77" s="19" t="s">
        <v>1521</v>
      </c>
      <c r="F77" s="19" t="s">
        <v>1522</v>
      </c>
      <c r="G77" s="19" t="s">
        <v>1523</v>
      </c>
      <c r="H77" s="19" t="s">
        <v>1524</v>
      </c>
      <c r="I77" s="392" t="s">
        <v>1525</v>
      </c>
      <c r="J77" s="394" t="s">
        <v>1526</v>
      </c>
      <c r="K77" s="397" t="s">
        <v>1530</v>
      </c>
      <c r="L77" s="11" t="s">
        <v>237</v>
      </c>
      <c r="M77" s="11" t="s">
        <v>238</v>
      </c>
      <c r="N77" s="283" t="s">
        <v>7536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2639" t="str">
        <f t="shared" si="1"/>
        <v>8106005</v>
      </c>
      <c r="B78" s="237" t="s">
        <v>1011</v>
      </c>
      <c r="C78" s="283" t="s">
        <v>1466</v>
      </c>
      <c r="D78" s="237" t="s">
        <v>131</v>
      </c>
      <c r="E78" s="655" t="s">
        <v>1534</v>
      </c>
      <c r="F78" s="655" t="s">
        <v>1535</v>
      </c>
      <c r="G78" s="655" t="s">
        <v>1536</v>
      </c>
      <c r="H78" s="280" t="s">
        <v>1537</v>
      </c>
      <c r="I78" s="401" t="s">
        <v>1002</v>
      </c>
      <c r="J78" s="402" t="s">
        <v>1539</v>
      </c>
      <c r="K78" s="528" t="s">
        <v>111</v>
      </c>
      <c r="L78" s="11" t="s">
        <v>237</v>
      </c>
      <c r="M78" s="11" t="s">
        <v>238</v>
      </c>
      <c r="N78" s="283" t="s">
        <v>7541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2639" t="str">
        <f t="shared" si="1"/>
        <v>8106006</v>
      </c>
      <c r="B79" s="237" t="s">
        <v>1011</v>
      </c>
      <c r="C79" s="283" t="s">
        <v>1466</v>
      </c>
      <c r="D79" s="237" t="s">
        <v>540</v>
      </c>
      <c r="E79" s="655" t="s">
        <v>1948</v>
      </c>
      <c r="F79" s="655" t="s">
        <v>1949</v>
      </c>
      <c r="G79" s="655" t="s">
        <v>1950</v>
      </c>
      <c r="H79" s="280" t="s">
        <v>1951</v>
      </c>
      <c r="I79" s="2036" t="s">
        <v>1952</v>
      </c>
      <c r="J79" s="2038" t="s">
        <v>2000</v>
      </c>
      <c r="K79" s="399" t="s">
        <v>21</v>
      </c>
      <c r="L79" s="11" t="s">
        <v>237</v>
      </c>
      <c r="M79" s="11" t="s">
        <v>238</v>
      </c>
      <c r="N79" s="283" t="s">
        <v>7486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2639" t="str">
        <f t="shared" si="1"/>
        <v>8107000</v>
      </c>
      <c r="B80" s="237" t="s">
        <v>1011</v>
      </c>
      <c r="C80" s="283" t="s">
        <v>1593</v>
      </c>
      <c r="D80" s="237" t="s">
        <v>16</v>
      </c>
      <c r="E80" s="655" t="s">
        <v>1733</v>
      </c>
      <c r="F80" s="655" t="s">
        <v>2001</v>
      </c>
      <c r="G80" s="655" t="s">
        <v>2002</v>
      </c>
      <c r="H80" s="280" t="s">
        <v>2003</v>
      </c>
      <c r="I80" s="546" t="s">
        <v>2004</v>
      </c>
      <c r="J80" s="547" t="s">
        <v>2005</v>
      </c>
      <c r="K80" s="399" t="s">
        <v>21</v>
      </c>
      <c r="L80" s="11" t="s">
        <v>237</v>
      </c>
      <c r="M80" s="11" t="s">
        <v>238</v>
      </c>
      <c r="N80" s="28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2639" t="str">
        <f t="shared" si="1"/>
        <v>8107001</v>
      </c>
      <c r="B81" s="237" t="s">
        <v>1011</v>
      </c>
      <c r="C81" s="283" t="s">
        <v>1593</v>
      </c>
      <c r="D81" s="283" t="s">
        <v>96</v>
      </c>
      <c r="E81" s="655" t="s">
        <v>2006</v>
      </c>
      <c r="F81" s="655" t="s">
        <v>2007</v>
      </c>
      <c r="G81" s="655" t="s">
        <v>2008</v>
      </c>
      <c r="H81" s="280" t="s">
        <v>2009</v>
      </c>
      <c r="I81" s="1255" t="s">
        <v>2010</v>
      </c>
      <c r="J81" s="1034" t="s">
        <v>310</v>
      </c>
      <c r="K81" s="399" t="s">
        <v>21</v>
      </c>
      <c r="L81" s="11" t="s">
        <v>237</v>
      </c>
      <c r="M81" s="11" t="s">
        <v>238</v>
      </c>
      <c r="N81" s="283" t="s">
        <v>7471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2639" t="str">
        <f t="shared" si="1"/>
        <v>8107002</v>
      </c>
      <c r="B82" s="283" t="s">
        <v>1011</v>
      </c>
      <c r="C82" s="283" t="s">
        <v>1593</v>
      </c>
      <c r="D82" s="283" t="s">
        <v>105</v>
      </c>
      <c r="E82" s="655" t="s">
        <v>2011</v>
      </c>
      <c r="F82" s="655" t="s">
        <v>2012</v>
      </c>
      <c r="G82" s="655" t="s">
        <v>2013</v>
      </c>
      <c r="H82" s="280" t="s">
        <v>2014</v>
      </c>
      <c r="I82" s="1251" t="s">
        <v>2015</v>
      </c>
      <c r="J82" s="1219" t="s">
        <v>2016</v>
      </c>
      <c r="K82" s="315" t="s">
        <v>137</v>
      </c>
      <c r="L82" s="11" t="s">
        <v>237</v>
      </c>
      <c r="M82" s="11" t="s">
        <v>238</v>
      </c>
      <c r="N82" s="283" t="s">
        <v>7542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2639" t="str">
        <f t="shared" si="1"/>
        <v>8107003</v>
      </c>
      <c r="B83" s="283" t="s">
        <v>1011</v>
      </c>
      <c r="C83" s="283" t="s">
        <v>1593</v>
      </c>
      <c r="D83" s="283" t="s">
        <v>113</v>
      </c>
      <c r="E83" s="655" t="s">
        <v>2017</v>
      </c>
      <c r="F83" s="655" t="s">
        <v>2018</v>
      </c>
      <c r="G83" s="655" t="s">
        <v>3889</v>
      </c>
      <c r="H83" s="29" t="s">
        <v>2019</v>
      </c>
      <c r="I83" s="1201" t="s">
        <v>2020</v>
      </c>
      <c r="J83" s="315" t="s">
        <v>137</v>
      </c>
      <c r="K83" s="399" t="s">
        <v>21</v>
      </c>
      <c r="L83" s="11" t="s">
        <v>237</v>
      </c>
      <c r="M83" s="11" t="s">
        <v>238</v>
      </c>
      <c r="N83" s="283" t="s">
        <v>7527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2639" t="str">
        <f t="shared" si="1"/>
        <v>8107004</v>
      </c>
      <c r="B84" s="283" t="s">
        <v>1011</v>
      </c>
      <c r="C84" s="283" t="s">
        <v>1593</v>
      </c>
      <c r="D84" s="283" t="s">
        <v>122</v>
      </c>
      <c r="E84" s="655" t="s">
        <v>348</v>
      </c>
      <c r="F84" s="655" t="s">
        <v>2021</v>
      </c>
      <c r="G84" s="655" t="s">
        <v>2022</v>
      </c>
      <c r="H84" s="29" t="s">
        <v>2023</v>
      </c>
      <c r="I84" s="1150" t="s">
        <v>2024</v>
      </c>
      <c r="J84" s="315" t="s">
        <v>137</v>
      </c>
      <c r="K84" s="399" t="s">
        <v>21</v>
      </c>
      <c r="L84" s="11" t="s">
        <v>237</v>
      </c>
      <c r="M84" s="11" t="s">
        <v>238</v>
      </c>
      <c r="N84" s="283" t="s">
        <v>7485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2639" t="str">
        <f t="shared" si="1"/>
        <v>8107005</v>
      </c>
      <c r="B85" s="237" t="s">
        <v>1011</v>
      </c>
      <c r="C85" s="283" t="s">
        <v>1593</v>
      </c>
      <c r="D85" s="283" t="s">
        <v>131</v>
      </c>
      <c r="E85" s="655" t="s">
        <v>2025</v>
      </c>
      <c r="F85" s="655" t="s">
        <v>2026</v>
      </c>
      <c r="G85" s="655" t="s">
        <v>2027</v>
      </c>
      <c r="H85" s="29" t="s">
        <v>2028</v>
      </c>
      <c r="I85" s="1207" t="s">
        <v>2029</v>
      </c>
      <c r="J85" s="1219" t="s">
        <v>2016</v>
      </c>
      <c r="K85" s="1249" t="s">
        <v>2030</v>
      </c>
      <c r="L85" s="11" t="s">
        <v>237</v>
      </c>
      <c r="M85" s="11" t="s">
        <v>238</v>
      </c>
      <c r="N85" s="283" t="s">
        <v>7484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>
      <c r="A86" s="2639" t="str">
        <f t="shared" si="1"/>
        <v>8107006</v>
      </c>
      <c r="B86" s="237" t="s">
        <v>1011</v>
      </c>
      <c r="C86" s="283" t="s">
        <v>1593</v>
      </c>
      <c r="D86" s="283" t="s">
        <v>540</v>
      </c>
      <c r="E86" s="655" t="s">
        <v>2031</v>
      </c>
      <c r="F86" s="655" t="s">
        <v>2032</v>
      </c>
      <c r="G86" s="655" t="s">
        <v>2033</v>
      </c>
      <c r="H86" s="29" t="s">
        <v>2034</v>
      </c>
      <c r="I86" s="1198" t="s">
        <v>2035</v>
      </c>
      <c r="J86" s="1199" t="s">
        <v>2036</v>
      </c>
      <c r="K86" s="399" t="s">
        <v>21</v>
      </c>
      <c r="L86" s="11" t="s">
        <v>237</v>
      </c>
      <c r="M86" s="11" t="s">
        <v>238</v>
      </c>
      <c r="N86" s="283" t="s">
        <v>7516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>
      <c r="A87" s="2639" t="str">
        <f t="shared" si="1"/>
        <v>8107007</v>
      </c>
      <c r="B87" s="237" t="s">
        <v>1011</v>
      </c>
      <c r="C87" s="283" t="s">
        <v>1593</v>
      </c>
      <c r="D87" s="283" t="s">
        <v>549</v>
      </c>
      <c r="E87" s="655" t="s">
        <v>2037</v>
      </c>
      <c r="F87" s="655" t="s">
        <v>2038</v>
      </c>
      <c r="G87" s="655" t="s">
        <v>2039</v>
      </c>
      <c r="H87" s="29" t="s">
        <v>2040</v>
      </c>
      <c r="I87" s="1152" t="s">
        <v>2041</v>
      </c>
      <c r="J87" s="1157" t="s">
        <v>2042</v>
      </c>
      <c r="K87" s="1188" t="s">
        <v>2043</v>
      </c>
      <c r="L87" s="11" t="s">
        <v>237</v>
      </c>
      <c r="M87" s="11" t="s">
        <v>238</v>
      </c>
      <c r="N87" s="283" t="s">
        <v>7568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>
      <c r="A88" s="2639" t="str">
        <f t="shared" si="1"/>
        <v>8107008</v>
      </c>
      <c r="B88" s="283" t="s">
        <v>1011</v>
      </c>
      <c r="C88" s="283" t="s">
        <v>1593</v>
      </c>
      <c r="D88" s="283" t="s">
        <v>562</v>
      </c>
      <c r="E88" s="655" t="s">
        <v>2044</v>
      </c>
      <c r="F88" s="655" t="s">
        <v>2045</v>
      </c>
      <c r="G88" s="655" t="s">
        <v>2046</v>
      </c>
      <c r="H88" s="29" t="s">
        <v>2047</v>
      </c>
      <c r="I88" s="1203" t="s">
        <v>2048</v>
      </c>
      <c r="J88" s="1204" t="s">
        <v>2049</v>
      </c>
      <c r="K88" s="399" t="s">
        <v>21</v>
      </c>
      <c r="L88" s="11" t="s">
        <v>237</v>
      </c>
      <c r="M88" s="11" t="s">
        <v>238</v>
      </c>
      <c r="N88" s="283" t="s">
        <v>7488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>
      <c r="A89" s="2639" t="str">
        <f t="shared" si="1"/>
        <v>8107009</v>
      </c>
      <c r="B89" s="283" t="s">
        <v>1011</v>
      </c>
      <c r="C89" s="283" t="s">
        <v>1593</v>
      </c>
      <c r="D89" s="283" t="s">
        <v>1073</v>
      </c>
      <c r="E89" s="655" t="s">
        <v>2050</v>
      </c>
      <c r="F89" s="655" t="s">
        <v>2051</v>
      </c>
      <c r="G89" s="655" t="s">
        <v>2052</v>
      </c>
      <c r="H89" s="280" t="s">
        <v>2053</v>
      </c>
      <c r="I89" s="1191" t="s">
        <v>863</v>
      </c>
      <c r="J89" s="557" t="s">
        <v>808</v>
      </c>
      <c r="K89" s="315" t="s">
        <v>137</v>
      </c>
      <c r="L89" s="11" t="s">
        <v>237</v>
      </c>
      <c r="M89" s="11" t="s">
        <v>238</v>
      </c>
      <c r="N89" s="283" t="s">
        <v>7539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>
      <c r="A90" s="2639" t="str">
        <f t="shared" si="1"/>
        <v>8107010</v>
      </c>
      <c r="B90" s="283" t="s">
        <v>1011</v>
      </c>
      <c r="C90" s="283" t="s">
        <v>1593</v>
      </c>
      <c r="D90" s="283" t="s">
        <v>25</v>
      </c>
      <c r="E90" s="720" t="s">
        <v>2054</v>
      </c>
      <c r="F90" s="720" t="s">
        <v>2055</v>
      </c>
      <c r="G90" s="720" t="s">
        <v>2056</v>
      </c>
      <c r="H90" s="280" t="s">
        <v>2057</v>
      </c>
      <c r="I90" s="1193" t="s">
        <v>2058</v>
      </c>
      <c r="J90" s="1194" t="s">
        <v>2059</v>
      </c>
      <c r="K90" s="1195" t="s">
        <v>2060</v>
      </c>
      <c r="L90" s="11" t="s">
        <v>237</v>
      </c>
      <c r="M90" s="11" t="s">
        <v>238</v>
      </c>
      <c r="N90" s="283" t="s">
        <v>7588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>
      <c r="A91" s="2639" t="str">
        <f t="shared" si="1"/>
        <v>8107011</v>
      </c>
      <c r="B91" s="237" t="s">
        <v>1011</v>
      </c>
      <c r="C91" s="283" t="s">
        <v>1593</v>
      </c>
      <c r="D91" s="283" t="s">
        <v>60</v>
      </c>
      <c r="E91" s="720" t="s">
        <v>2061</v>
      </c>
      <c r="F91" s="720" t="s">
        <v>2062</v>
      </c>
      <c r="G91" s="720" t="s">
        <v>2063</v>
      </c>
      <c r="H91" s="280" t="s">
        <v>2064</v>
      </c>
      <c r="I91" s="1190" t="s">
        <v>2065</v>
      </c>
      <c r="J91" s="315" t="s">
        <v>137</v>
      </c>
      <c r="K91" s="399" t="s">
        <v>21</v>
      </c>
      <c r="L91" s="11" t="s">
        <v>237</v>
      </c>
      <c r="M91" s="11" t="s">
        <v>238</v>
      </c>
      <c r="N91" s="283" t="s">
        <v>7498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>
      <c r="A92" s="2639" t="str">
        <f t="shared" si="1"/>
        <v>8107012</v>
      </c>
      <c r="B92" s="237" t="s">
        <v>1011</v>
      </c>
      <c r="C92" s="283" t="s">
        <v>1593</v>
      </c>
      <c r="D92" s="283" t="s">
        <v>66</v>
      </c>
      <c r="E92" s="720" t="s">
        <v>2066</v>
      </c>
      <c r="F92" s="720" t="s">
        <v>2067</v>
      </c>
      <c r="G92" s="720" t="s">
        <v>2068</v>
      </c>
      <c r="H92" s="280" t="s">
        <v>2069</v>
      </c>
      <c r="I92" s="1191" t="s">
        <v>863</v>
      </c>
      <c r="J92" s="315" t="s">
        <v>137</v>
      </c>
      <c r="K92" s="399" t="s">
        <v>21</v>
      </c>
      <c r="L92" s="11" t="s">
        <v>237</v>
      </c>
      <c r="M92" s="11" t="s">
        <v>238</v>
      </c>
      <c r="N92" s="283" t="s">
        <v>7480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>
      <c r="A93" s="2639" t="str">
        <f t="shared" si="1"/>
        <v>8108000</v>
      </c>
      <c r="B93" s="283" t="s">
        <v>1011</v>
      </c>
      <c r="C93" s="283" t="s">
        <v>1600</v>
      </c>
      <c r="D93" s="283" t="s">
        <v>16</v>
      </c>
      <c r="E93" s="655" t="s">
        <v>2070</v>
      </c>
      <c r="F93" s="655" t="s">
        <v>2071</v>
      </c>
      <c r="G93" s="655" t="s">
        <v>2072</v>
      </c>
      <c r="H93" s="280" t="s">
        <v>2073</v>
      </c>
      <c r="I93" s="553" t="s">
        <v>2074</v>
      </c>
      <c r="J93" s="554" t="s">
        <v>2075</v>
      </c>
      <c r="K93" s="399" t="s">
        <v>21</v>
      </c>
      <c r="L93" s="11" t="s">
        <v>237</v>
      </c>
      <c r="M93" s="11" t="s">
        <v>238</v>
      </c>
      <c r="N93" s="28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>
      <c r="A94" s="2639" t="str">
        <f t="shared" si="1"/>
        <v>8108001</v>
      </c>
      <c r="B94" s="237" t="s">
        <v>1011</v>
      </c>
      <c r="C94" s="283" t="s">
        <v>1600</v>
      </c>
      <c r="D94" s="283" t="s">
        <v>96</v>
      </c>
      <c r="E94" s="720" t="s">
        <v>2066</v>
      </c>
      <c r="F94" s="720" t="s">
        <v>2076</v>
      </c>
      <c r="G94" s="720" t="s">
        <v>2077</v>
      </c>
      <c r="H94" s="280" t="s">
        <v>2078</v>
      </c>
      <c r="I94" s="1398" t="s">
        <v>2079</v>
      </c>
      <c r="J94" s="1399" t="s">
        <v>2080</v>
      </c>
      <c r="K94" s="399" t="s">
        <v>21</v>
      </c>
      <c r="L94" s="11" t="s">
        <v>237</v>
      </c>
      <c r="M94" s="11" t="s">
        <v>238</v>
      </c>
      <c r="N94" s="283" t="s">
        <v>7482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>
      <c r="A95" s="2639" t="str">
        <f t="shared" si="1"/>
        <v>8108002</v>
      </c>
      <c r="B95" s="283" t="s">
        <v>1011</v>
      </c>
      <c r="C95" s="283" t="s">
        <v>1600</v>
      </c>
      <c r="D95" s="283" t="s">
        <v>105</v>
      </c>
      <c r="E95" s="720" t="s">
        <v>2081</v>
      </c>
      <c r="F95" s="720" t="s">
        <v>2082</v>
      </c>
      <c r="G95" s="720" t="s">
        <v>2083</v>
      </c>
      <c r="H95" s="29" t="s">
        <v>2084</v>
      </c>
      <c r="I95" s="1425" t="s">
        <v>2085</v>
      </c>
      <c r="J95" s="1426" t="s">
        <v>2086</v>
      </c>
      <c r="K95" s="399" t="s">
        <v>21</v>
      </c>
      <c r="L95" s="11" t="s">
        <v>237</v>
      </c>
      <c r="M95" s="11" t="s">
        <v>238</v>
      </c>
      <c r="N95" s="283" t="s">
        <v>7589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>
      <c r="A96" s="2639" t="str">
        <f t="shared" si="1"/>
        <v>8108003</v>
      </c>
      <c r="B96" s="283" t="s">
        <v>1011</v>
      </c>
      <c r="C96" s="283" t="s">
        <v>1600</v>
      </c>
      <c r="D96" s="283" t="s">
        <v>113</v>
      </c>
      <c r="E96" s="720" t="s">
        <v>2087</v>
      </c>
      <c r="F96" s="720" t="s">
        <v>2088</v>
      </c>
      <c r="G96" s="720" t="s">
        <v>2089</v>
      </c>
      <c r="H96" s="29" t="s">
        <v>2090</v>
      </c>
      <c r="I96" s="1436" t="s">
        <v>2091</v>
      </c>
      <c r="J96" s="1437" t="s">
        <v>2092</v>
      </c>
      <c r="K96" s="399" t="s">
        <v>21</v>
      </c>
      <c r="L96" s="11" t="s">
        <v>237</v>
      </c>
      <c r="M96" s="11" t="s">
        <v>238</v>
      </c>
      <c r="N96" s="283" t="s">
        <v>7494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>
      <c r="A97" s="2639" t="str">
        <f t="shared" si="1"/>
        <v>8108004</v>
      </c>
      <c r="B97" s="283" t="s">
        <v>1011</v>
      </c>
      <c r="C97" s="283" t="s">
        <v>1600</v>
      </c>
      <c r="D97" s="283" t="s">
        <v>122</v>
      </c>
      <c r="E97" s="720" t="s">
        <v>2093</v>
      </c>
      <c r="F97" s="720" t="s">
        <v>2094</v>
      </c>
      <c r="G97" s="720" t="s">
        <v>2095</v>
      </c>
      <c r="H97" s="29" t="s">
        <v>2096</v>
      </c>
      <c r="I97" s="557" t="s">
        <v>808</v>
      </c>
      <c r="J97" s="1434" t="s">
        <v>102</v>
      </c>
      <c r="K97" s="558" t="s">
        <v>840</v>
      </c>
      <c r="L97" s="11" t="s">
        <v>237</v>
      </c>
      <c r="M97" s="11" t="s">
        <v>238</v>
      </c>
      <c r="N97" s="283" t="s">
        <v>7470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>
      <c r="A98" s="2639" t="str">
        <f t="shared" si="1"/>
        <v>8108005</v>
      </c>
      <c r="B98" s="237" t="s">
        <v>1011</v>
      </c>
      <c r="C98" s="283" t="s">
        <v>1600</v>
      </c>
      <c r="D98" s="283" t="s">
        <v>131</v>
      </c>
      <c r="E98" s="720" t="s">
        <v>2097</v>
      </c>
      <c r="F98" s="720" t="s">
        <v>2098</v>
      </c>
      <c r="G98" s="720" t="s">
        <v>2099</v>
      </c>
      <c r="H98" s="29" t="s">
        <v>2100</v>
      </c>
      <c r="I98" s="1430" t="s">
        <v>2101</v>
      </c>
      <c r="J98" s="1432" t="s">
        <v>2102</v>
      </c>
      <c r="K98" s="399" t="s">
        <v>21</v>
      </c>
      <c r="L98" s="11" t="s">
        <v>237</v>
      </c>
      <c r="M98" s="11" t="s">
        <v>238</v>
      </c>
      <c r="N98" s="283" t="s">
        <v>7577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>
      <c r="A99" s="2639" t="str">
        <f t="shared" si="1"/>
        <v>8108006</v>
      </c>
      <c r="B99" s="237" t="s">
        <v>1011</v>
      </c>
      <c r="C99" s="283" t="s">
        <v>1600</v>
      </c>
      <c r="D99" s="283" t="s">
        <v>540</v>
      </c>
      <c r="E99" s="720" t="s">
        <v>2103</v>
      </c>
      <c r="F99" s="720" t="s">
        <v>2104</v>
      </c>
      <c r="G99" s="720" t="s">
        <v>2105</v>
      </c>
      <c r="H99" s="29" t="s">
        <v>2106</v>
      </c>
      <c r="I99" s="1191" t="s">
        <v>863</v>
      </c>
      <c r="J99" s="1403" t="s">
        <v>2107</v>
      </c>
      <c r="K99" s="1404" t="s">
        <v>2108</v>
      </c>
      <c r="L99" s="11" t="s">
        <v>237</v>
      </c>
      <c r="M99" s="11" t="s">
        <v>238</v>
      </c>
      <c r="N99" s="283" t="s">
        <v>7535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>
      <c r="A100" s="2639" t="str">
        <f t="shared" si="1"/>
        <v>8108007</v>
      </c>
      <c r="B100" s="237" t="s">
        <v>1011</v>
      </c>
      <c r="C100" s="283" t="s">
        <v>1600</v>
      </c>
      <c r="D100" s="283" t="s">
        <v>549</v>
      </c>
      <c r="E100" s="720" t="s">
        <v>2109</v>
      </c>
      <c r="F100" s="720" t="s">
        <v>2110</v>
      </c>
      <c r="G100" s="720" t="s">
        <v>2111</v>
      </c>
      <c r="H100" s="29" t="s">
        <v>2112</v>
      </c>
      <c r="I100" s="1408" t="s">
        <v>2113</v>
      </c>
      <c r="J100" s="1415" t="s">
        <v>2114</v>
      </c>
      <c r="K100" s="1422" t="s">
        <v>2115</v>
      </c>
      <c r="L100" s="11" t="s">
        <v>237</v>
      </c>
      <c r="M100" s="11" t="s">
        <v>238</v>
      </c>
      <c r="N100" s="283" t="s">
        <v>7503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>
      <c r="A101" s="2639" t="str">
        <f t="shared" si="1"/>
        <v>8108008</v>
      </c>
      <c r="B101" s="283" t="s">
        <v>1011</v>
      </c>
      <c r="C101" s="283" t="s">
        <v>1600</v>
      </c>
      <c r="D101" s="283" t="s">
        <v>562</v>
      </c>
      <c r="E101" s="720" t="s">
        <v>2116</v>
      </c>
      <c r="F101" s="720" t="s">
        <v>2117</v>
      </c>
      <c r="G101" s="720" t="s">
        <v>2118</v>
      </c>
      <c r="H101" s="29" t="s">
        <v>2119</v>
      </c>
      <c r="I101" s="1405" t="s">
        <v>782</v>
      </c>
      <c r="J101" s="315" t="s">
        <v>137</v>
      </c>
      <c r="K101" s="399" t="s">
        <v>21</v>
      </c>
      <c r="L101" s="11" t="s">
        <v>237</v>
      </c>
      <c r="M101" s="11" t="s">
        <v>238</v>
      </c>
      <c r="N101" s="283" t="s">
        <v>7554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>
      <c r="A102" s="2639" t="str">
        <f t="shared" si="1"/>
        <v>8108009</v>
      </c>
      <c r="B102" s="283" t="s">
        <v>1011</v>
      </c>
      <c r="C102" s="283" t="s">
        <v>1600</v>
      </c>
      <c r="D102" s="283" t="s">
        <v>1073</v>
      </c>
      <c r="E102" s="655" t="s">
        <v>2120</v>
      </c>
      <c r="F102" s="655" t="s">
        <v>2121</v>
      </c>
      <c r="G102" s="655" t="s">
        <v>2122</v>
      </c>
      <c r="H102" s="29" t="s">
        <v>2123</v>
      </c>
      <c r="I102" s="1428" t="s">
        <v>2124</v>
      </c>
      <c r="J102" s="561" t="s">
        <v>1263</v>
      </c>
      <c r="K102" s="315" t="s">
        <v>137</v>
      </c>
      <c r="L102" s="11" t="s">
        <v>237</v>
      </c>
      <c r="M102" s="11" t="s">
        <v>238</v>
      </c>
      <c r="N102" s="283" t="s">
        <v>7575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>
      <c r="A103" s="2639" t="str">
        <f t="shared" si="1"/>
        <v>8108010</v>
      </c>
      <c r="B103" s="283" t="s">
        <v>1011</v>
      </c>
      <c r="C103" s="283" t="s">
        <v>1600</v>
      </c>
      <c r="D103" s="283" t="s">
        <v>25</v>
      </c>
      <c r="E103" s="655" t="s">
        <v>2125</v>
      </c>
      <c r="F103" s="720" t="s">
        <v>2126</v>
      </c>
      <c r="G103" s="720" t="s">
        <v>2127</v>
      </c>
      <c r="H103" s="29" t="s">
        <v>2128</v>
      </c>
      <c r="I103" s="1397" t="s">
        <v>2129</v>
      </c>
      <c r="J103" s="1032" t="s">
        <v>1344</v>
      </c>
      <c r="K103" s="399" t="s">
        <v>21</v>
      </c>
      <c r="L103" s="11" t="s">
        <v>237</v>
      </c>
      <c r="M103" s="11" t="s">
        <v>238</v>
      </c>
      <c r="N103" s="283" t="s">
        <v>7534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>
      <c r="A104" s="2639" t="str">
        <f t="shared" si="1"/>
        <v>8108011</v>
      </c>
      <c r="B104" s="237" t="s">
        <v>1011</v>
      </c>
      <c r="C104" s="283" t="s">
        <v>1600</v>
      </c>
      <c r="D104" s="283" t="s">
        <v>60</v>
      </c>
      <c r="E104" s="720" t="s">
        <v>2130</v>
      </c>
      <c r="F104" s="720" t="s">
        <v>2131</v>
      </c>
      <c r="G104" s="720" t="s">
        <v>2132</v>
      </c>
      <c r="H104" s="29" t="s">
        <v>2133</v>
      </c>
      <c r="I104" s="562" t="s">
        <v>2134</v>
      </c>
      <c r="J104" s="563" t="s">
        <v>2135</v>
      </c>
      <c r="K104" s="315" t="s">
        <v>137</v>
      </c>
      <c r="L104" s="11" t="s">
        <v>237</v>
      </c>
      <c r="M104" s="11" t="s">
        <v>238</v>
      </c>
      <c r="N104" s="283" t="s">
        <v>7508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>
      <c r="A105" s="2639" t="str">
        <f t="shared" si="1"/>
        <v>8108012</v>
      </c>
      <c r="B105" s="237" t="s">
        <v>1011</v>
      </c>
      <c r="C105" s="283" t="s">
        <v>1600</v>
      </c>
      <c r="D105" s="283" t="s">
        <v>66</v>
      </c>
      <c r="E105" s="720" t="s">
        <v>2136</v>
      </c>
      <c r="F105" s="720" t="s">
        <v>2137</v>
      </c>
      <c r="G105" s="720" t="s">
        <v>2138</v>
      </c>
      <c r="H105" s="29" t="s">
        <v>2139</v>
      </c>
      <c r="I105" s="1438" t="s">
        <v>2140</v>
      </c>
      <c r="J105" s="1439" t="s">
        <v>2141</v>
      </c>
      <c r="K105" s="1440" t="s">
        <v>2142</v>
      </c>
      <c r="L105" s="11" t="s">
        <v>237</v>
      </c>
      <c r="M105" s="11" t="s">
        <v>238</v>
      </c>
      <c r="N105" s="283" t="s">
        <v>7555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>
      <c r="A106" s="2639" t="str">
        <f t="shared" si="1"/>
        <v>8109000</v>
      </c>
      <c r="B106" s="283" t="s">
        <v>1011</v>
      </c>
      <c r="C106" s="237" t="s">
        <v>1606</v>
      </c>
      <c r="D106" s="283" t="s">
        <v>16</v>
      </c>
      <c r="E106" s="655" t="s">
        <v>2143</v>
      </c>
      <c r="F106" s="655" t="s">
        <v>2144</v>
      </c>
      <c r="G106" s="655" t="s">
        <v>2145</v>
      </c>
      <c r="H106" s="280" t="s">
        <v>2146</v>
      </c>
      <c r="I106" s="564" t="s">
        <v>2147</v>
      </c>
      <c r="J106" s="565" t="s">
        <v>2148</v>
      </c>
      <c r="K106" s="315" t="s">
        <v>137</v>
      </c>
      <c r="L106" s="11" t="s">
        <v>237</v>
      </c>
      <c r="M106" s="11" t="s">
        <v>238</v>
      </c>
      <c r="N106" s="28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>
      <c r="A107" s="2639" t="str">
        <f t="shared" si="1"/>
        <v>8109001</v>
      </c>
      <c r="B107" s="237" t="s">
        <v>1011</v>
      </c>
      <c r="C107" s="283" t="s">
        <v>1606</v>
      </c>
      <c r="D107" s="283" t="s">
        <v>96</v>
      </c>
      <c r="E107" s="655" t="s">
        <v>2149</v>
      </c>
      <c r="F107" s="655" t="s">
        <v>2150</v>
      </c>
      <c r="G107" s="655" t="s">
        <v>2151</v>
      </c>
      <c r="H107" s="280" t="s">
        <v>2152</v>
      </c>
      <c r="I107" s="566" t="s">
        <v>2153</v>
      </c>
      <c r="J107" s="1513" t="s">
        <v>2154</v>
      </c>
      <c r="K107" s="1514" t="s">
        <v>2155</v>
      </c>
      <c r="L107" s="11" t="s">
        <v>237</v>
      </c>
      <c r="M107" s="11" t="s">
        <v>238</v>
      </c>
      <c r="N107" s="283" t="s">
        <v>7561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>
      <c r="A108" s="2639" t="str">
        <f t="shared" si="1"/>
        <v>8109002</v>
      </c>
      <c r="B108" s="283" t="s">
        <v>1011</v>
      </c>
      <c r="C108" s="283" t="s">
        <v>1606</v>
      </c>
      <c r="D108" s="283" t="s">
        <v>105</v>
      </c>
      <c r="E108" s="720" t="s">
        <v>2156</v>
      </c>
      <c r="F108" s="720" t="s">
        <v>2157</v>
      </c>
      <c r="G108" s="720" t="s">
        <v>2158</v>
      </c>
      <c r="H108" s="280" t="s">
        <v>2159</v>
      </c>
      <c r="I108" s="567" t="s">
        <v>2160</v>
      </c>
      <c r="J108" s="568" t="s">
        <v>2161</v>
      </c>
      <c r="K108" s="569" t="s">
        <v>2162</v>
      </c>
      <c r="L108" s="11" t="s">
        <v>237</v>
      </c>
      <c r="M108" s="11" t="s">
        <v>238</v>
      </c>
      <c r="N108" s="283" t="s">
        <v>7584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>
      <c r="A109" s="2639" t="str">
        <f t="shared" si="1"/>
        <v>8109003</v>
      </c>
      <c r="B109" s="283" t="s">
        <v>1011</v>
      </c>
      <c r="C109" s="283" t="s">
        <v>1606</v>
      </c>
      <c r="D109" s="283" t="s">
        <v>113</v>
      </c>
      <c r="E109" s="655" t="s">
        <v>2163</v>
      </c>
      <c r="F109" s="655" t="s">
        <v>2164</v>
      </c>
      <c r="G109" s="655" t="s">
        <v>2165</v>
      </c>
      <c r="H109" s="29" t="s">
        <v>2166</v>
      </c>
      <c r="I109" s="1519" t="s">
        <v>2167</v>
      </c>
      <c r="J109" s="1520" t="s">
        <v>2168</v>
      </c>
      <c r="K109" s="399" t="s">
        <v>21</v>
      </c>
      <c r="L109" s="11" t="s">
        <v>237</v>
      </c>
      <c r="M109" s="11" t="s">
        <v>238</v>
      </c>
      <c r="N109" s="283" t="s">
        <v>7585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>
      <c r="A110" s="2639" t="str">
        <f t="shared" si="1"/>
        <v>8109004</v>
      </c>
      <c r="B110" s="283" t="s">
        <v>1011</v>
      </c>
      <c r="C110" s="283" t="s">
        <v>1606</v>
      </c>
      <c r="D110" s="283" t="s">
        <v>122</v>
      </c>
      <c r="E110" s="720" t="s">
        <v>2169</v>
      </c>
      <c r="F110" s="720" t="s">
        <v>2170</v>
      </c>
      <c r="G110" s="720" t="s">
        <v>2171</v>
      </c>
      <c r="H110" s="29" t="s">
        <v>2172</v>
      </c>
      <c r="I110" s="584" t="s">
        <v>2173</v>
      </c>
      <c r="J110" s="594" t="s">
        <v>2203</v>
      </c>
      <c r="K110" s="595" t="s">
        <v>2230</v>
      </c>
      <c r="L110" s="11" t="s">
        <v>237</v>
      </c>
      <c r="M110" s="11" t="s">
        <v>238</v>
      </c>
      <c r="N110" s="283" t="s">
        <v>7547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>
      <c r="A111" s="2639" t="str">
        <f t="shared" si="1"/>
        <v>8109005</v>
      </c>
      <c r="B111" s="237" t="s">
        <v>1011</v>
      </c>
      <c r="C111" s="283" t="s">
        <v>1606</v>
      </c>
      <c r="D111" s="283" t="s">
        <v>131</v>
      </c>
      <c r="E111" s="720" t="s">
        <v>987</v>
      </c>
      <c r="F111" s="720" t="s">
        <v>2231</v>
      </c>
      <c r="G111" s="720" t="s">
        <v>2232</v>
      </c>
      <c r="H111" s="29" t="s">
        <v>2233</v>
      </c>
      <c r="I111" s="1521" t="s">
        <v>2234</v>
      </c>
      <c r="J111" s="1522" t="s">
        <v>2235</v>
      </c>
      <c r="K111" s="1523" t="s">
        <v>2236</v>
      </c>
      <c r="L111" s="11" t="s">
        <v>237</v>
      </c>
      <c r="M111" s="11" t="s">
        <v>238</v>
      </c>
      <c r="N111" s="283" t="s">
        <v>7487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>
      <c r="A112" s="2639" t="str">
        <f t="shared" si="1"/>
        <v>8109006</v>
      </c>
      <c r="B112" s="237" t="s">
        <v>1011</v>
      </c>
      <c r="C112" s="283" t="s">
        <v>1606</v>
      </c>
      <c r="D112" s="283" t="s">
        <v>540</v>
      </c>
      <c r="E112" s="720" t="s">
        <v>2367</v>
      </c>
      <c r="F112" s="720" t="s">
        <v>2368</v>
      </c>
      <c r="G112" s="720" t="s">
        <v>2369</v>
      </c>
      <c r="H112" s="29" t="s">
        <v>2370</v>
      </c>
      <c r="I112" s="1518" t="s">
        <v>783</v>
      </c>
      <c r="J112" s="315" t="s">
        <v>137</v>
      </c>
      <c r="K112" s="399" t="s">
        <v>21</v>
      </c>
      <c r="L112" s="11" t="s">
        <v>237</v>
      </c>
      <c r="M112" s="11" t="s">
        <v>238</v>
      </c>
      <c r="N112" s="283" t="s">
        <v>7548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>
      <c r="A113" s="2639" t="str">
        <f t="shared" si="1"/>
        <v>8109007</v>
      </c>
      <c r="B113" s="237" t="s">
        <v>1011</v>
      </c>
      <c r="C113" s="283" t="s">
        <v>1606</v>
      </c>
      <c r="D113" s="283" t="s">
        <v>549</v>
      </c>
      <c r="E113" s="655" t="s">
        <v>2371</v>
      </c>
      <c r="F113" s="655" t="s">
        <v>2372</v>
      </c>
      <c r="G113" s="655" t="s">
        <v>2373</v>
      </c>
      <c r="H113" s="29" t="s">
        <v>2374</v>
      </c>
      <c r="I113" s="878" t="s">
        <v>1103</v>
      </c>
      <c r="J113" s="1509" t="s">
        <v>832</v>
      </c>
      <c r="K113" s="399" t="s">
        <v>21</v>
      </c>
      <c r="L113" s="11" t="s">
        <v>237</v>
      </c>
      <c r="M113" s="11" t="s">
        <v>238</v>
      </c>
      <c r="N113" s="283" t="s">
        <v>7576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>
      <c r="A114" s="2639" t="str">
        <f t="shared" si="1"/>
        <v>8109008</v>
      </c>
      <c r="B114" s="283" t="s">
        <v>1011</v>
      </c>
      <c r="C114" s="283" t="s">
        <v>1606</v>
      </c>
      <c r="D114" s="283" t="s">
        <v>562</v>
      </c>
      <c r="E114" s="655" t="s">
        <v>2412</v>
      </c>
      <c r="F114" s="655" t="s">
        <v>2413</v>
      </c>
      <c r="G114" s="655" t="s">
        <v>2414</v>
      </c>
      <c r="H114" s="29" t="s">
        <v>2415</v>
      </c>
      <c r="I114" s="649" t="s">
        <v>2416</v>
      </c>
      <c r="J114" s="650" t="s">
        <v>2422</v>
      </c>
      <c r="K114" s="651" t="s">
        <v>2423</v>
      </c>
      <c r="L114" s="11" t="s">
        <v>237</v>
      </c>
      <c r="M114" s="11" t="s">
        <v>238</v>
      </c>
      <c r="N114" s="283" t="s">
        <v>7474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>
      <c r="A115" s="2639" t="str">
        <f t="shared" si="1"/>
        <v>8109009</v>
      </c>
      <c r="B115" s="283" t="s">
        <v>1011</v>
      </c>
      <c r="C115" s="283" t="s">
        <v>1606</v>
      </c>
      <c r="D115" s="283" t="s">
        <v>1073</v>
      </c>
      <c r="E115" s="655" t="s">
        <v>436</v>
      </c>
      <c r="F115" s="655" t="s">
        <v>2424</v>
      </c>
      <c r="G115" s="655" t="s">
        <v>2425</v>
      </c>
      <c r="H115" s="29" t="s">
        <v>2426</v>
      </c>
      <c r="I115" s="889" t="s">
        <v>1286</v>
      </c>
      <c r="J115" s="1032" t="s">
        <v>1344</v>
      </c>
      <c r="K115" s="399" t="s">
        <v>21</v>
      </c>
      <c r="L115" s="11" t="s">
        <v>237</v>
      </c>
      <c r="M115" s="11" t="s">
        <v>238</v>
      </c>
      <c r="N115" s="283" t="s">
        <v>7475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>
      <c r="A116" s="2639" t="str">
        <f t="shared" si="1"/>
        <v>8109010</v>
      </c>
      <c r="B116" s="283" t="s">
        <v>1011</v>
      </c>
      <c r="C116" s="283" t="s">
        <v>1606</v>
      </c>
      <c r="D116" s="283" t="s">
        <v>25</v>
      </c>
      <c r="E116" s="655" t="s">
        <v>2427</v>
      </c>
      <c r="F116" s="655" t="s">
        <v>2428</v>
      </c>
      <c r="G116" s="655" t="s">
        <v>2429</v>
      </c>
      <c r="H116" s="29" t="s">
        <v>2430</v>
      </c>
      <c r="I116" s="1511" t="s">
        <v>2431</v>
      </c>
      <c r="J116" s="1512" t="s">
        <v>2432</v>
      </c>
      <c r="K116" s="399" t="s">
        <v>21</v>
      </c>
      <c r="L116" s="11" t="s">
        <v>237</v>
      </c>
      <c r="M116" s="11" t="s">
        <v>238</v>
      </c>
      <c r="N116" s="283" t="s">
        <v>7574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>
      <c r="A117" s="2639" t="str">
        <f t="shared" si="1"/>
        <v>8109011</v>
      </c>
      <c r="B117" s="237" t="s">
        <v>1011</v>
      </c>
      <c r="C117" s="283" t="s">
        <v>1606</v>
      </c>
      <c r="D117" s="283" t="s">
        <v>60</v>
      </c>
      <c r="E117" s="655" t="s">
        <v>2433</v>
      </c>
      <c r="F117" s="655" t="s">
        <v>2434</v>
      </c>
      <c r="G117" s="655" t="s">
        <v>2435</v>
      </c>
      <c r="H117" s="29" t="s">
        <v>2436</v>
      </c>
      <c r="I117" s="706" t="s">
        <v>771</v>
      </c>
      <c r="J117" s="1510" t="s">
        <v>2437</v>
      </c>
      <c r="K117" s="315" t="s">
        <v>137</v>
      </c>
      <c r="L117" s="11" t="s">
        <v>237</v>
      </c>
      <c r="M117" s="11" t="s">
        <v>238</v>
      </c>
      <c r="N117" s="283" t="s">
        <v>7578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>
      <c r="A118" s="2639" t="str">
        <f t="shared" si="1"/>
        <v>8109012</v>
      </c>
      <c r="B118" s="237" t="s">
        <v>1011</v>
      </c>
      <c r="C118" s="283" t="s">
        <v>1606</v>
      </c>
      <c r="D118" s="283" t="s">
        <v>66</v>
      </c>
      <c r="E118" s="655" t="s">
        <v>2438</v>
      </c>
      <c r="F118" s="655" t="s">
        <v>2439</v>
      </c>
      <c r="G118" s="655" t="s">
        <v>2440</v>
      </c>
      <c r="H118" s="29" t="s">
        <v>2441</v>
      </c>
      <c r="I118" s="1516" t="s">
        <v>2442</v>
      </c>
      <c r="J118" s="315" t="s">
        <v>137</v>
      </c>
      <c r="K118" s="1517" t="s">
        <v>2443</v>
      </c>
      <c r="L118" s="11" t="s">
        <v>237</v>
      </c>
      <c r="M118" s="11" t="s">
        <v>238</v>
      </c>
      <c r="N118" s="283" t="s">
        <v>7493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>
      <c r="A119" s="2639" t="str">
        <f t="shared" si="1"/>
        <v>8110000</v>
      </c>
      <c r="B119" s="283" t="s">
        <v>1011</v>
      </c>
      <c r="C119" s="283" t="s">
        <v>1613</v>
      </c>
      <c r="D119" s="283" t="s">
        <v>16</v>
      </c>
      <c r="E119" s="655" t="s">
        <v>2444</v>
      </c>
      <c r="F119" s="655" t="s">
        <v>2444</v>
      </c>
      <c r="G119" s="655" t="s">
        <v>2445</v>
      </c>
      <c r="H119" s="280" t="s">
        <v>2446</v>
      </c>
      <c r="I119" s="653" t="s">
        <v>2447</v>
      </c>
      <c r="J119" s="654" t="s">
        <v>2448</v>
      </c>
      <c r="K119" s="399" t="s">
        <v>21</v>
      </c>
      <c r="L119" s="11" t="s">
        <v>237</v>
      </c>
      <c r="M119" s="11" t="s">
        <v>238</v>
      </c>
      <c r="N119" s="28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>
      <c r="A120" s="2639" t="str">
        <f t="shared" si="1"/>
        <v>8110001</v>
      </c>
      <c r="B120" s="237" t="s">
        <v>1011</v>
      </c>
      <c r="C120" s="283" t="s">
        <v>1613</v>
      </c>
      <c r="D120" s="283" t="s">
        <v>96</v>
      </c>
      <c r="E120" s="655" t="s">
        <v>2449</v>
      </c>
      <c r="F120" s="655" t="s">
        <v>2450</v>
      </c>
      <c r="G120" s="655" t="s">
        <v>2451</v>
      </c>
      <c r="H120" s="280" t="s">
        <v>2452</v>
      </c>
      <c r="I120" s="1191" t="s">
        <v>863</v>
      </c>
      <c r="J120" s="315" t="s">
        <v>137</v>
      </c>
      <c r="K120" s="399" t="s">
        <v>21</v>
      </c>
      <c r="L120" s="11" t="s">
        <v>237</v>
      </c>
      <c r="M120" s="11" t="s">
        <v>238</v>
      </c>
      <c r="N120" s="283" t="s">
        <v>7504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>
      <c r="A121" s="2639" t="str">
        <f t="shared" si="1"/>
        <v>8110002</v>
      </c>
      <c r="B121" s="283" t="s">
        <v>1011</v>
      </c>
      <c r="C121" s="283" t="s">
        <v>1613</v>
      </c>
      <c r="D121" s="283" t="s">
        <v>105</v>
      </c>
      <c r="E121" s="655" t="s">
        <v>2453</v>
      </c>
      <c r="F121" s="655" t="s">
        <v>2454</v>
      </c>
      <c r="G121" s="655" t="s">
        <v>2455</v>
      </c>
      <c r="H121" s="280" t="s">
        <v>2456</v>
      </c>
      <c r="I121" s="656" t="s">
        <v>2457</v>
      </c>
      <c r="J121" s="657" t="s">
        <v>2458</v>
      </c>
      <c r="K121" s="315" t="s">
        <v>137</v>
      </c>
      <c r="L121" s="11" t="s">
        <v>237</v>
      </c>
      <c r="M121" s="11" t="s">
        <v>238</v>
      </c>
      <c r="N121" s="283" t="s">
        <v>7558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>
      <c r="A122" s="2639" t="str">
        <f t="shared" si="1"/>
        <v>8110003</v>
      </c>
      <c r="B122" s="283" t="s">
        <v>1011</v>
      </c>
      <c r="C122" s="283" t="s">
        <v>1613</v>
      </c>
      <c r="D122" s="283" t="s">
        <v>113</v>
      </c>
      <c r="E122" s="655" t="s">
        <v>2459</v>
      </c>
      <c r="F122" s="655" t="s">
        <v>2460</v>
      </c>
      <c r="G122" s="655" t="s">
        <v>2461</v>
      </c>
      <c r="H122" s="280" t="s">
        <v>2462</v>
      </c>
      <c r="I122" s="658" t="s">
        <v>2463</v>
      </c>
      <c r="J122" s="1399" t="s">
        <v>2080</v>
      </c>
      <c r="K122" s="315" t="s">
        <v>137</v>
      </c>
      <c r="L122" s="11" t="s">
        <v>237</v>
      </c>
      <c r="M122" s="11" t="s">
        <v>238</v>
      </c>
      <c r="N122" s="2636">
        <v>3474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>
      <c r="A123" s="2639" t="str">
        <f t="shared" si="1"/>
        <v>8110004</v>
      </c>
      <c r="B123" s="283" t="s">
        <v>1011</v>
      </c>
      <c r="C123" s="283" t="s">
        <v>1613</v>
      </c>
      <c r="D123" s="283" t="s">
        <v>122</v>
      </c>
      <c r="E123" s="655" t="s">
        <v>2464</v>
      </c>
      <c r="F123" s="655" t="s">
        <v>2465</v>
      </c>
      <c r="G123" s="655" t="s">
        <v>2466</v>
      </c>
      <c r="H123" s="29" t="s">
        <v>2467</v>
      </c>
      <c r="I123" s="1543" t="s">
        <v>2468</v>
      </c>
      <c r="J123" s="315" t="s">
        <v>137</v>
      </c>
      <c r="K123" s="399" t="s">
        <v>21</v>
      </c>
      <c r="L123" s="11" t="s">
        <v>237</v>
      </c>
      <c r="M123" s="11" t="s">
        <v>238</v>
      </c>
      <c r="N123" s="283" t="s">
        <v>7532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>
      <c r="A124" s="2639" t="str">
        <f t="shared" si="1"/>
        <v>8110005</v>
      </c>
      <c r="B124" s="237" t="s">
        <v>1011</v>
      </c>
      <c r="C124" s="283" t="s">
        <v>1613</v>
      </c>
      <c r="D124" s="283" t="s">
        <v>131</v>
      </c>
      <c r="E124" s="655" t="s">
        <v>2469</v>
      </c>
      <c r="F124" s="655" t="s">
        <v>2470</v>
      </c>
      <c r="G124" s="655" t="s">
        <v>2471</v>
      </c>
      <c r="H124" s="29" t="s">
        <v>2472</v>
      </c>
      <c r="I124" s="1541" t="s">
        <v>149</v>
      </c>
      <c r="J124" s="1542" t="s">
        <v>2473</v>
      </c>
      <c r="K124" s="399" t="s">
        <v>21</v>
      </c>
      <c r="L124" s="11" t="s">
        <v>237</v>
      </c>
      <c r="M124" s="11" t="s">
        <v>238</v>
      </c>
      <c r="N124" s="283" t="s">
        <v>7501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>
      <c r="A125" s="2639" t="str">
        <f t="shared" si="1"/>
        <v>8110006</v>
      </c>
      <c r="B125" s="237" t="s">
        <v>1011</v>
      </c>
      <c r="C125" s="283" t="s">
        <v>1613</v>
      </c>
      <c r="D125" s="283" t="s">
        <v>540</v>
      </c>
      <c r="E125" s="655" t="s">
        <v>998</v>
      </c>
      <c r="F125" s="655" t="s">
        <v>2474</v>
      </c>
      <c r="G125" s="655" t="s">
        <v>2475</v>
      </c>
      <c r="H125" s="29" t="s">
        <v>2476</v>
      </c>
      <c r="I125" s="1546" t="s">
        <v>674</v>
      </c>
      <c r="J125" s="315" t="s">
        <v>137</v>
      </c>
      <c r="K125" s="399" t="s">
        <v>21</v>
      </c>
      <c r="L125" s="11" t="s">
        <v>237</v>
      </c>
      <c r="M125" s="11" t="s">
        <v>238</v>
      </c>
      <c r="N125" s="283" t="s">
        <v>7580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>
      <c r="A126" s="2639" t="str">
        <f t="shared" si="1"/>
        <v>8110007</v>
      </c>
      <c r="B126" s="237" t="s">
        <v>1011</v>
      </c>
      <c r="C126" s="283" t="s">
        <v>1613</v>
      </c>
      <c r="D126" s="283" t="s">
        <v>549</v>
      </c>
      <c r="E126" s="655" t="s">
        <v>2477</v>
      </c>
      <c r="F126" s="655" t="s">
        <v>2478</v>
      </c>
      <c r="G126" s="655" t="s">
        <v>2479</v>
      </c>
      <c r="H126" s="29" t="s">
        <v>2480</v>
      </c>
      <c r="I126" s="1033" t="s">
        <v>1422</v>
      </c>
      <c r="J126" s="1540" t="s">
        <v>2481</v>
      </c>
      <c r="K126" s="399" t="s">
        <v>21</v>
      </c>
      <c r="L126" s="11" t="s">
        <v>237</v>
      </c>
      <c r="M126" s="11" t="s">
        <v>238</v>
      </c>
      <c r="N126" s="2636">
        <v>3476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>
      <c r="A127" s="2639" t="str">
        <f t="shared" si="1"/>
        <v>8110008</v>
      </c>
      <c r="B127" s="283" t="s">
        <v>1011</v>
      </c>
      <c r="C127" s="283" t="s">
        <v>1613</v>
      </c>
      <c r="D127" s="283" t="s">
        <v>562</v>
      </c>
      <c r="E127" s="655" t="s">
        <v>2482</v>
      </c>
      <c r="F127" s="655" t="s">
        <v>2483</v>
      </c>
      <c r="G127" s="655" t="s">
        <v>2484</v>
      </c>
      <c r="H127" s="29" t="s">
        <v>2485</v>
      </c>
      <c r="I127" s="1539" t="s">
        <v>2486</v>
      </c>
      <c r="J127" s="528" t="s">
        <v>111</v>
      </c>
      <c r="K127" s="399" t="s">
        <v>21</v>
      </c>
      <c r="L127" s="11" t="s">
        <v>237</v>
      </c>
      <c r="M127" s="11" t="s">
        <v>238</v>
      </c>
      <c r="N127" s="283" t="s">
        <v>7479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>
      <c r="A128" s="2639" t="str">
        <f t="shared" si="1"/>
        <v>8110009</v>
      </c>
      <c r="B128" s="283" t="s">
        <v>1011</v>
      </c>
      <c r="C128" s="283" t="s">
        <v>1613</v>
      </c>
      <c r="D128" s="283" t="s">
        <v>1073</v>
      </c>
      <c r="E128" s="655" t="s">
        <v>2487</v>
      </c>
      <c r="F128" s="655" t="s">
        <v>2488</v>
      </c>
      <c r="G128" s="655" t="s">
        <v>2489</v>
      </c>
      <c r="H128" s="29" t="s">
        <v>2490</v>
      </c>
      <c r="I128" s="1544" t="s">
        <v>2386</v>
      </c>
      <c r="J128" s="1545" t="s">
        <v>2491</v>
      </c>
      <c r="K128" s="399" t="s">
        <v>21</v>
      </c>
      <c r="L128" s="11" t="s">
        <v>237</v>
      </c>
      <c r="M128" s="11" t="s">
        <v>238</v>
      </c>
      <c r="N128" s="283" t="s">
        <v>7472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>
      <c r="A129" s="2639" t="str">
        <f t="shared" si="1"/>
        <v>8110010</v>
      </c>
      <c r="B129" s="283" t="s">
        <v>1011</v>
      </c>
      <c r="C129" s="283" t="s">
        <v>1613</v>
      </c>
      <c r="D129" s="283" t="s">
        <v>25</v>
      </c>
      <c r="E129" s="655" t="s">
        <v>2492</v>
      </c>
      <c r="F129" s="655" t="s">
        <v>2493</v>
      </c>
      <c r="G129" s="655" t="s">
        <v>2494</v>
      </c>
      <c r="H129" s="29" t="s">
        <v>2495</v>
      </c>
      <c r="I129" s="660" t="s">
        <v>2496</v>
      </c>
      <c r="J129" s="661" t="s">
        <v>2497</v>
      </c>
      <c r="K129" s="662" t="s">
        <v>2498</v>
      </c>
      <c r="L129" s="11" t="s">
        <v>237</v>
      </c>
      <c r="M129" s="11" t="s">
        <v>238</v>
      </c>
      <c r="N129" s="283" t="s">
        <v>7521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>
      <c r="A130" s="2639" t="str">
        <f t="shared" si="1"/>
        <v>8110011</v>
      </c>
      <c r="B130" s="237" t="s">
        <v>1011</v>
      </c>
      <c r="C130" s="283" t="s">
        <v>1613</v>
      </c>
      <c r="D130" s="283" t="s">
        <v>60</v>
      </c>
      <c r="E130" s="655" t="s">
        <v>1270</v>
      </c>
      <c r="F130" s="655" t="s">
        <v>2499</v>
      </c>
      <c r="G130" s="655" t="s">
        <v>2500</v>
      </c>
      <c r="H130" s="29" t="s">
        <v>2501</v>
      </c>
      <c r="I130" s="663" t="s">
        <v>2502</v>
      </c>
      <c r="J130" s="824" t="s">
        <v>2503</v>
      </c>
      <c r="K130" s="1045" t="s">
        <v>2504</v>
      </c>
      <c r="L130" s="11" t="s">
        <v>237</v>
      </c>
      <c r="M130" s="11" t="s">
        <v>238</v>
      </c>
      <c r="N130" s="2636">
        <v>3483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>
      <c r="A131" s="2639" t="str">
        <f t="shared" ref="A131:A160" si="2">_xlfn.CONCAT(B131:D131)</f>
        <v>8110012</v>
      </c>
      <c r="B131" s="237" t="s">
        <v>1011</v>
      </c>
      <c r="C131" s="283" t="s">
        <v>1613</v>
      </c>
      <c r="D131" s="283" t="s">
        <v>66</v>
      </c>
      <c r="E131" s="655" t="s">
        <v>2505</v>
      </c>
      <c r="F131" s="655" t="s">
        <v>2506</v>
      </c>
      <c r="G131" s="720" t="s">
        <v>2507</v>
      </c>
      <c r="H131" s="29" t="s">
        <v>2508</v>
      </c>
      <c r="I131" s="666" t="s">
        <v>2509</v>
      </c>
      <c r="J131" s="667" t="s">
        <v>2510</v>
      </c>
      <c r="K131" s="315" t="s">
        <v>137</v>
      </c>
      <c r="L131" s="11" t="s">
        <v>237</v>
      </c>
      <c r="M131" s="11" t="s">
        <v>238</v>
      </c>
      <c r="N131" s="283" t="s">
        <v>7565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>
      <c r="A132" s="2639" t="str">
        <f t="shared" si="2"/>
        <v>8110013</v>
      </c>
      <c r="B132" s="237" t="s">
        <v>1011</v>
      </c>
      <c r="C132" s="283" t="s">
        <v>1613</v>
      </c>
      <c r="D132" s="283" t="s">
        <v>72</v>
      </c>
      <c r="E132" s="655" t="s">
        <v>2511</v>
      </c>
      <c r="F132" s="655" t="s">
        <v>2512</v>
      </c>
      <c r="G132" s="655" t="s">
        <v>2513</v>
      </c>
      <c r="H132" s="29" t="s">
        <v>2514</v>
      </c>
      <c r="I132" s="1547" t="s">
        <v>750</v>
      </c>
      <c r="J132" s="1548" t="s">
        <v>2515</v>
      </c>
      <c r="K132" s="399" t="s">
        <v>21</v>
      </c>
      <c r="L132" s="11" t="s">
        <v>237</v>
      </c>
      <c r="M132" s="11" t="s">
        <v>238</v>
      </c>
      <c r="N132" s="283" t="s">
        <v>7546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>
      <c r="A133" s="2639" t="str">
        <f t="shared" si="2"/>
        <v>8110014</v>
      </c>
      <c r="B133" s="283" t="s">
        <v>1011</v>
      </c>
      <c r="C133" s="283" t="s">
        <v>1613</v>
      </c>
      <c r="D133" s="283" t="s">
        <v>260</v>
      </c>
      <c r="E133" s="655" t="s">
        <v>2516</v>
      </c>
      <c r="F133" s="655" t="s">
        <v>2517</v>
      </c>
      <c r="G133" s="655" t="s">
        <v>2518</v>
      </c>
      <c r="H133" s="29" t="s">
        <v>2519</v>
      </c>
      <c r="I133" s="395" t="s">
        <v>1043</v>
      </c>
      <c r="J133" s="315" t="s">
        <v>137</v>
      </c>
      <c r="K133" s="399" t="s">
        <v>21</v>
      </c>
      <c r="L133" s="11" t="s">
        <v>237</v>
      </c>
      <c r="M133" s="11" t="s">
        <v>238</v>
      </c>
      <c r="N133" s="283" t="s">
        <v>7476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>
      <c r="A134" s="2639" t="str">
        <f t="shared" si="2"/>
        <v>8111000</v>
      </c>
      <c r="B134" s="237" t="s">
        <v>1011</v>
      </c>
      <c r="C134" s="283" t="s">
        <v>1619</v>
      </c>
      <c r="D134" s="283" t="s">
        <v>16</v>
      </c>
      <c r="E134" s="655" t="s">
        <v>2520</v>
      </c>
      <c r="F134" s="655" t="s">
        <v>2521</v>
      </c>
      <c r="G134" s="655" t="s">
        <v>2522</v>
      </c>
      <c r="H134" s="280" t="s">
        <v>2523</v>
      </c>
      <c r="I134" s="669" t="s">
        <v>2524</v>
      </c>
      <c r="J134" s="670" t="s">
        <v>2525</v>
      </c>
      <c r="K134" s="399" t="s">
        <v>21</v>
      </c>
      <c r="L134" s="11" t="s">
        <v>237</v>
      </c>
      <c r="M134" s="11" t="s">
        <v>238</v>
      </c>
      <c r="N134" s="28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>
      <c r="A135" s="2639" t="str">
        <f t="shared" si="2"/>
        <v>8111001</v>
      </c>
      <c r="B135" s="283" t="s">
        <v>1011</v>
      </c>
      <c r="C135" s="283" t="s">
        <v>1619</v>
      </c>
      <c r="D135" s="283" t="s">
        <v>96</v>
      </c>
      <c r="E135" s="655" t="s">
        <v>2526</v>
      </c>
      <c r="F135" s="655" t="s">
        <v>2527</v>
      </c>
      <c r="G135" s="655" t="s">
        <v>2528</v>
      </c>
      <c r="H135" s="280" t="s">
        <v>2529</v>
      </c>
      <c r="I135" s="1872" t="s">
        <v>2530</v>
      </c>
      <c r="J135" s="1874" t="s">
        <v>2531</v>
      </c>
      <c r="K135" s="315" t="s">
        <v>137</v>
      </c>
      <c r="L135" s="11" t="s">
        <v>237</v>
      </c>
      <c r="M135" s="11" t="s">
        <v>238</v>
      </c>
      <c r="N135" s="283" t="s">
        <v>7569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>
      <c r="A136" s="2639" t="str">
        <f t="shared" si="2"/>
        <v>8111002</v>
      </c>
      <c r="B136" s="283" t="s">
        <v>1011</v>
      </c>
      <c r="C136" s="283" t="s">
        <v>1619</v>
      </c>
      <c r="D136" s="283" t="s">
        <v>105</v>
      </c>
      <c r="E136" s="720" t="s">
        <v>2532</v>
      </c>
      <c r="F136" s="19" t="s">
        <v>2533</v>
      </c>
      <c r="G136" s="720" t="s">
        <v>2534</v>
      </c>
      <c r="H136" s="280" t="s">
        <v>2535</v>
      </c>
      <c r="I136" s="1903" t="s">
        <v>2536</v>
      </c>
      <c r="J136" s="1928" t="s">
        <v>1504</v>
      </c>
      <c r="K136" s="399" t="s">
        <v>21</v>
      </c>
      <c r="L136" s="11" t="s">
        <v>237</v>
      </c>
      <c r="M136" s="11" t="s">
        <v>238</v>
      </c>
      <c r="N136" s="283" t="s">
        <v>7473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>
      <c r="A137" s="2639" t="str">
        <f t="shared" si="2"/>
        <v>8111003</v>
      </c>
      <c r="B137" s="237" t="s">
        <v>1011</v>
      </c>
      <c r="C137" s="283" t="s">
        <v>1619</v>
      </c>
      <c r="D137" s="283" t="s">
        <v>113</v>
      </c>
      <c r="E137" s="720" t="s">
        <v>2537</v>
      </c>
      <c r="F137" s="19" t="s">
        <v>2538</v>
      </c>
      <c r="G137" s="720" t="s">
        <v>2539</v>
      </c>
      <c r="H137" s="29" t="s">
        <v>2540</v>
      </c>
      <c r="I137" s="1956" t="s">
        <v>2541</v>
      </c>
      <c r="J137" s="315" t="s">
        <v>137</v>
      </c>
      <c r="K137" s="399" t="s">
        <v>21</v>
      </c>
      <c r="L137" s="11" t="s">
        <v>237</v>
      </c>
      <c r="M137" s="11" t="s">
        <v>238</v>
      </c>
      <c r="N137" s="283" t="s">
        <v>7477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>
      <c r="A138" s="2639" t="str">
        <f t="shared" si="2"/>
        <v>8111004</v>
      </c>
      <c r="B138" s="237" t="s">
        <v>1011</v>
      </c>
      <c r="C138" s="283" t="s">
        <v>1619</v>
      </c>
      <c r="D138" s="283" t="s">
        <v>122</v>
      </c>
      <c r="E138" s="720" t="s">
        <v>2542</v>
      </c>
      <c r="F138" s="19" t="s">
        <v>2543</v>
      </c>
      <c r="G138" s="720" t="s">
        <v>2544</v>
      </c>
      <c r="H138" s="238" t="s">
        <v>2545</v>
      </c>
      <c r="I138" s="1750" t="s">
        <v>2546</v>
      </c>
      <c r="J138" s="1753" t="s">
        <v>2547</v>
      </c>
      <c r="K138" s="315" t="s">
        <v>137</v>
      </c>
      <c r="L138" s="11" t="s">
        <v>237</v>
      </c>
      <c r="M138" s="11" t="s">
        <v>238</v>
      </c>
      <c r="N138" s="283" t="s">
        <v>7518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>
      <c r="A139" s="2639" t="str">
        <f t="shared" si="2"/>
        <v>8111005</v>
      </c>
      <c r="B139" s="237" t="s">
        <v>1011</v>
      </c>
      <c r="C139" s="283" t="s">
        <v>1619</v>
      </c>
      <c r="D139" s="283" t="s">
        <v>131</v>
      </c>
      <c r="E139" s="720" t="s">
        <v>2548</v>
      </c>
      <c r="F139" s="19" t="s">
        <v>2549</v>
      </c>
      <c r="G139" s="720" t="s">
        <v>2550</v>
      </c>
      <c r="H139" s="238" t="s">
        <v>2551</v>
      </c>
      <c r="I139" s="1809" t="s">
        <v>2552</v>
      </c>
      <c r="J139" s="1021" t="s">
        <v>289</v>
      </c>
      <c r="K139" s="315" t="s">
        <v>137</v>
      </c>
      <c r="L139" s="11" t="s">
        <v>237</v>
      </c>
      <c r="M139" s="11" t="s">
        <v>238</v>
      </c>
      <c r="N139" s="283" t="s">
        <v>7506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>
      <c r="A140" s="2639" t="str">
        <f t="shared" si="2"/>
        <v>8111006</v>
      </c>
      <c r="B140" s="283" t="s">
        <v>1011</v>
      </c>
      <c r="C140" s="283" t="s">
        <v>1619</v>
      </c>
      <c r="D140" s="283" t="s">
        <v>540</v>
      </c>
      <c r="E140" s="720" t="s">
        <v>2553</v>
      </c>
      <c r="F140" s="19" t="s">
        <v>2554</v>
      </c>
      <c r="G140" s="720" t="s">
        <v>2555</v>
      </c>
      <c r="H140" s="238" t="s">
        <v>2556</v>
      </c>
      <c r="I140" s="1812" t="s">
        <v>2557</v>
      </c>
      <c r="J140" s="1816" t="s">
        <v>2558</v>
      </c>
      <c r="K140" s="1817" t="s">
        <v>2559</v>
      </c>
      <c r="L140" s="11" t="s">
        <v>237</v>
      </c>
      <c r="M140" s="11" t="s">
        <v>238</v>
      </c>
      <c r="N140" s="283" t="s">
        <v>7505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>
      <c r="A141" s="2639" t="str">
        <f t="shared" si="2"/>
        <v>8111007</v>
      </c>
      <c r="B141" s="283" t="s">
        <v>1011</v>
      </c>
      <c r="C141" s="283" t="s">
        <v>1619</v>
      </c>
      <c r="D141" s="283" t="s">
        <v>549</v>
      </c>
      <c r="E141" s="720" t="s">
        <v>2560</v>
      </c>
      <c r="F141" s="19" t="s">
        <v>2561</v>
      </c>
      <c r="G141" s="720" t="s">
        <v>2562</v>
      </c>
      <c r="H141" s="238" t="s">
        <v>2563</v>
      </c>
      <c r="I141" s="1943" t="s">
        <v>2564</v>
      </c>
      <c r="J141" s="1950" t="s">
        <v>2565</v>
      </c>
      <c r="K141" s="399" t="s">
        <v>21</v>
      </c>
      <c r="L141" s="11" t="s">
        <v>237</v>
      </c>
      <c r="M141" s="11" t="s">
        <v>238</v>
      </c>
      <c r="N141" s="283" t="s">
        <v>7566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>
      <c r="A142" s="2639" t="str">
        <f t="shared" si="2"/>
        <v>8111008</v>
      </c>
      <c r="B142" s="283" t="s">
        <v>1011</v>
      </c>
      <c r="C142" s="283" t="s">
        <v>1619</v>
      </c>
      <c r="D142" s="283" t="s">
        <v>562</v>
      </c>
      <c r="E142" s="720" t="s">
        <v>2566</v>
      </c>
      <c r="F142" s="19" t="s">
        <v>2567</v>
      </c>
      <c r="G142" s="720" t="s">
        <v>2568</v>
      </c>
      <c r="H142" s="238" t="s">
        <v>2569</v>
      </c>
      <c r="I142" s="1830" t="s">
        <v>2570</v>
      </c>
      <c r="J142" s="1831" t="s">
        <v>2571</v>
      </c>
      <c r="K142" s="1832" t="s">
        <v>2572</v>
      </c>
      <c r="L142" s="11" t="s">
        <v>237</v>
      </c>
      <c r="M142" s="11" t="s">
        <v>238</v>
      </c>
      <c r="N142" s="283" t="s">
        <v>7520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>
      <c r="A143" s="2639" t="str">
        <f t="shared" si="2"/>
        <v>8111009</v>
      </c>
      <c r="B143" s="237" t="s">
        <v>1011</v>
      </c>
      <c r="C143" s="283" t="s">
        <v>1619</v>
      </c>
      <c r="D143" s="283" t="s">
        <v>1073</v>
      </c>
      <c r="E143" s="720" t="s">
        <v>2573</v>
      </c>
      <c r="F143" s="19" t="s">
        <v>2574</v>
      </c>
      <c r="G143" s="720" t="s">
        <v>2575</v>
      </c>
      <c r="H143" s="29" t="s">
        <v>2576</v>
      </c>
      <c r="I143" s="1954" t="s">
        <v>1469</v>
      </c>
      <c r="J143" s="357" t="s">
        <v>1079</v>
      </c>
      <c r="K143" s="399" t="s">
        <v>21</v>
      </c>
      <c r="L143" s="11" t="s">
        <v>237</v>
      </c>
      <c r="M143" s="11" t="s">
        <v>238</v>
      </c>
      <c r="N143" s="283" t="s">
        <v>7557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>
      <c r="A144" s="2639" t="str">
        <f t="shared" si="2"/>
        <v>8111010</v>
      </c>
      <c r="B144" s="237" t="s">
        <v>1011</v>
      </c>
      <c r="C144" s="283" t="s">
        <v>1619</v>
      </c>
      <c r="D144" s="283" t="s">
        <v>25</v>
      </c>
      <c r="E144" s="720" t="s">
        <v>2577</v>
      </c>
      <c r="F144" s="19" t="s">
        <v>2578</v>
      </c>
      <c r="G144" s="720" t="s">
        <v>2579</v>
      </c>
      <c r="H144" s="29" t="s">
        <v>2580</v>
      </c>
      <c r="I144" s="1930" t="s">
        <v>2581</v>
      </c>
      <c r="J144" s="1931" t="s">
        <v>2582</v>
      </c>
      <c r="K144" s="1933" t="s">
        <v>953</v>
      </c>
      <c r="L144" s="11" t="s">
        <v>237</v>
      </c>
      <c r="M144" s="11" t="s">
        <v>238</v>
      </c>
      <c r="N144" s="283" t="s">
        <v>7492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14" s="2642" customFormat="1" ht="15.75" customHeight="1">
      <c r="A145" s="2641" t="str">
        <f t="shared" si="2"/>
        <v>8200000</v>
      </c>
      <c r="B145" s="2659">
        <v>8</v>
      </c>
      <c r="C145" s="2659">
        <v>200</v>
      </c>
      <c r="D145" s="2643" t="s">
        <v>16</v>
      </c>
      <c r="E145" s="2644" t="s">
        <v>7597</v>
      </c>
      <c r="F145" s="2645" t="s">
        <v>7598</v>
      </c>
      <c r="G145" s="2644" t="s">
        <v>7599</v>
      </c>
      <c r="H145" s="2646" t="s">
        <v>7600</v>
      </c>
      <c r="I145" s="2659" t="s">
        <v>7601</v>
      </c>
      <c r="J145" s="2659" t="s">
        <v>7602</v>
      </c>
      <c r="K145" s="2659" t="s">
        <v>7603</v>
      </c>
      <c r="L145" s="2647" t="s">
        <v>237</v>
      </c>
      <c r="M145" s="2647" t="s">
        <v>238</v>
      </c>
      <c r="N145" s="2648"/>
    </row>
    <row r="146" spans="1:14" ht="15.75" customHeight="1">
      <c r="A146" s="2639" t="str">
        <f t="shared" si="2"/>
        <v>8201000</v>
      </c>
      <c r="B146" s="2660">
        <v>8</v>
      </c>
      <c r="C146" s="2660">
        <v>201</v>
      </c>
      <c r="D146" s="283" t="s">
        <v>16</v>
      </c>
      <c r="E146" s="720" t="s">
        <v>7604</v>
      </c>
      <c r="F146" s="19" t="s">
        <v>2820</v>
      </c>
      <c r="G146" s="720" t="s">
        <v>2821</v>
      </c>
      <c r="H146" s="238" t="str">
        <f>CONCATENATE(H145," : ",G146)</f>
        <v>NCAA : Football Championship Subdivision : Big Sky Conference</v>
      </c>
      <c r="I146" s="2660" t="s">
        <v>7601</v>
      </c>
      <c r="J146" s="2660" t="s">
        <v>7602</v>
      </c>
      <c r="K146" s="2660" t="s">
        <v>7603</v>
      </c>
      <c r="L146" s="11" t="s">
        <v>237</v>
      </c>
      <c r="M146" s="11" t="s">
        <v>238</v>
      </c>
    </row>
    <row r="147" spans="1:14" ht="15.75" customHeight="1">
      <c r="A147" s="2639" t="str">
        <f>_xlfn.CONCAT(B147:D147)</f>
        <v>8201001</v>
      </c>
      <c r="B147" s="2660">
        <v>8</v>
      </c>
      <c r="C147" s="2660">
        <v>201</v>
      </c>
      <c r="D147" s="283" t="s">
        <v>96</v>
      </c>
      <c r="E147" s="720" t="s">
        <v>7605</v>
      </c>
      <c r="F147" s="19" t="s">
        <v>7606</v>
      </c>
      <c r="G147" s="720" t="s">
        <v>3215</v>
      </c>
      <c r="H147" s="238" t="str">
        <f>CONCATENATE(H146," : ",G147)</f>
        <v>NCAA : Football Championship Subdivision : Big Sky Conference : Cal Poly Mustangs</v>
      </c>
      <c r="I147" s="2660" t="s">
        <v>7601</v>
      </c>
      <c r="J147" s="2660" t="s">
        <v>7602</v>
      </c>
      <c r="K147" s="2660" t="s">
        <v>7603</v>
      </c>
      <c r="L147" s="11" t="s">
        <v>237</v>
      </c>
      <c r="M147" s="11" t="s">
        <v>238</v>
      </c>
      <c r="N147" s="2636">
        <v>3513</v>
      </c>
    </row>
    <row r="148" spans="1:14" ht="15.75" customHeight="1">
      <c r="A148" s="2639" t="str">
        <f t="shared" si="2"/>
        <v>8201003</v>
      </c>
      <c r="B148" s="2660">
        <v>8</v>
      </c>
      <c r="C148" s="2660">
        <v>201</v>
      </c>
      <c r="D148" s="283" t="s">
        <v>113</v>
      </c>
      <c r="E148" s="720" t="s">
        <v>2851</v>
      </c>
      <c r="F148" s="19" t="s">
        <v>2852</v>
      </c>
      <c r="G148" s="720" t="s">
        <v>2853</v>
      </c>
      <c r="H148" s="238" t="str">
        <f>CONCATENATE(H146," : ",G148)</f>
        <v>NCAA : Football Championship Subdivision : Big Sky Conference : Eastern Washington Eagles</v>
      </c>
      <c r="I148" s="2660" t="s">
        <v>7601</v>
      </c>
      <c r="J148" s="2660" t="s">
        <v>7602</v>
      </c>
      <c r="K148" s="2660" t="s">
        <v>7603</v>
      </c>
      <c r="L148" s="11" t="s">
        <v>237</v>
      </c>
      <c r="M148" s="11" t="s">
        <v>238</v>
      </c>
      <c r="N148" s="2636">
        <v>3518</v>
      </c>
    </row>
    <row r="149" spans="1:14" ht="15.75" customHeight="1">
      <c r="A149" s="2639" t="str">
        <f t="shared" si="2"/>
        <v>8201004</v>
      </c>
      <c r="B149" s="2660">
        <v>8</v>
      </c>
      <c r="C149" s="2660">
        <v>201</v>
      </c>
      <c r="D149" s="283" t="s">
        <v>122</v>
      </c>
      <c r="E149" s="720" t="s">
        <v>7607</v>
      </c>
      <c r="F149" s="19" t="s">
        <v>7608</v>
      </c>
      <c r="G149" s="720" t="s">
        <v>7609</v>
      </c>
      <c r="H149" s="238" t="str">
        <f>CONCATENATE(H146 &amp; " : ",G149)</f>
        <v>NCAA : Football Championship Subdivision : Big Sky Conference : Idaho Vandals</v>
      </c>
      <c r="I149" s="2660" t="s">
        <v>7601</v>
      </c>
      <c r="J149" s="2660" t="s">
        <v>7602</v>
      </c>
      <c r="K149" s="2660" t="s">
        <v>7603</v>
      </c>
      <c r="L149" s="11" t="s">
        <v>237</v>
      </c>
      <c r="M149" s="11" t="s">
        <v>238</v>
      </c>
      <c r="N149" s="2636">
        <v>3519</v>
      </c>
    </row>
    <row r="150" spans="1:14" ht="15.75" customHeight="1">
      <c r="A150" s="2639" t="str">
        <f t="shared" si="2"/>
        <v>8201005</v>
      </c>
      <c r="B150" s="2660">
        <v>8</v>
      </c>
      <c r="C150" s="2660">
        <v>201</v>
      </c>
      <c r="D150" s="283" t="s">
        <v>131</v>
      </c>
      <c r="E150" s="720" t="s">
        <v>1230</v>
      </c>
      <c r="F150" s="19" t="s">
        <v>2869</v>
      </c>
      <c r="G150" s="720" t="s">
        <v>2870</v>
      </c>
      <c r="H150" s="238" t="str">
        <f>CONCATENATE("NCAA : Football Championship Subdivision"&amp;" : " &amp; "Big Sky Conference" &amp; " : ",G150)</f>
        <v>NCAA : Football Championship Subdivision : Big Sky Conference : Idaho State Bengals</v>
      </c>
      <c r="I150" s="2660" t="s">
        <v>7601</v>
      </c>
      <c r="J150" s="2660" t="s">
        <v>7602</v>
      </c>
      <c r="K150" s="2660" t="s">
        <v>7603</v>
      </c>
      <c r="L150" s="11" t="s">
        <v>237</v>
      </c>
      <c r="M150" s="11" t="s">
        <v>238</v>
      </c>
      <c r="N150" s="2636">
        <v>3520</v>
      </c>
    </row>
    <row r="151" spans="1:14" ht="15.75" customHeight="1">
      <c r="A151" s="2639" t="str">
        <f t="shared" si="2"/>
        <v>8201006</v>
      </c>
      <c r="B151" s="2660">
        <v>8</v>
      </c>
      <c r="C151" s="2660">
        <v>201</v>
      </c>
      <c r="D151" s="283" t="s">
        <v>540</v>
      </c>
      <c r="E151" s="720" t="s">
        <v>2831</v>
      </c>
      <c r="F151" s="19" t="s">
        <v>2832</v>
      </c>
      <c r="G151" s="720" t="s">
        <v>2833</v>
      </c>
      <c r="H151" s="238" t="str">
        <f>CONCATENATE("NCAA : Football Championship Subdivision"&amp;" : " &amp; "Big Sky Conference" &amp; " : ",G151)</f>
        <v>NCAA : Football Championship Subdivision : Big Sky Conference : Montana Grizzlies</v>
      </c>
      <c r="I151" s="2660" t="s">
        <v>7601</v>
      </c>
      <c r="J151" s="2660" t="s">
        <v>7602</v>
      </c>
      <c r="K151" s="2660" t="s">
        <v>7603</v>
      </c>
      <c r="L151" s="11" t="s">
        <v>237</v>
      </c>
      <c r="M151" s="11" t="s">
        <v>238</v>
      </c>
      <c r="N151" s="2636">
        <v>3521</v>
      </c>
    </row>
    <row r="152" spans="1:14" ht="15.75" customHeight="1">
      <c r="A152" s="2639" t="str">
        <f t="shared" si="2"/>
        <v>8201007</v>
      </c>
      <c r="B152" s="2660">
        <v>8</v>
      </c>
      <c r="C152" s="2660">
        <v>201</v>
      </c>
      <c r="D152" s="283" t="s">
        <v>549</v>
      </c>
      <c r="E152" s="720" t="s">
        <v>4316</v>
      </c>
      <c r="F152" s="19" t="s">
        <v>2874</v>
      </c>
      <c r="G152" s="720" t="s">
        <v>2875</v>
      </c>
      <c r="H152" s="238" t="str">
        <f t="shared" ref="H152:H159" si="3">CONCATENATE("NCAA : Football Championship Subdivision"&amp;" : " &amp; "Big Sky Conference" &amp; " : ",G152)</f>
        <v>NCAA : Football Championship Subdivision : Big Sky Conference : Montana State Bobcats</v>
      </c>
      <c r="I152" s="2660" t="s">
        <v>7601</v>
      </c>
      <c r="J152" s="2660" t="s">
        <v>7602</v>
      </c>
      <c r="K152" s="2660" t="s">
        <v>7603</v>
      </c>
      <c r="L152" s="11" t="s">
        <v>237</v>
      </c>
      <c r="M152" s="11" t="s">
        <v>238</v>
      </c>
      <c r="N152" s="2636">
        <v>3522</v>
      </c>
    </row>
    <row r="153" spans="1:14" ht="15.75" customHeight="1">
      <c r="A153" s="2639" t="str">
        <f t="shared" si="2"/>
        <v>8201008</v>
      </c>
      <c r="B153" s="2660">
        <v>8</v>
      </c>
      <c r="C153" s="2660">
        <v>201</v>
      </c>
      <c r="D153" s="283" t="s">
        <v>562</v>
      </c>
      <c r="E153" s="720" t="s">
        <v>7610</v>
      </c>
      <c r="F153" s="19" t="s">
        <v>2887</v>
      </c>
      <c r="G153" s="720" t="s">
        <v>2888</v>
      </c>
      <c r="H153" s="238" t="str">
        <f t="shared" si="3"/>
        <v>NCAA : Football Championship Subdivision : Big Sky Conference : Northern Arizona Lumberjacks</v>
      </c>
      <c r="I153" s="2660" t="s">
        <v>7601</v>
      </c>
      <c r="J153" s="2660" t="s">
        <v>7602</v>
      </c>
      <c r="K153" s="2660" t="s">
        <v>7603</v>
      </c>
      <c r="L153" s="11" t="s">
        <v>237</v>
      </c>
      <c r="M153" s="11" t="s">
        <v>238</v>
      </c>
      <c r="N153" s="2636">
        <v>3523</v>
      </c>
    </row>
    <row r="154" spans="1:14" ht="15.75" customHeight="1">
      <c r="A154" s="2639" t="str">
        <f t="shared" si="2"/>
        <v>8201009</v>
      </c>
      <c r="B154" s="2660">
        <v>8</v>
      </c>
      <c r="C154" s="2660">
        <v>201</v>
      </c>
      <c r="D154" s="283" t="s">
        <v>1073</v>
      </c>
      <c r="E154" s="720" t="s">
        <v>2857</v>
      </c>
      <c r="F154" s="19" t="s">
        <v>7615</v>
      </c>
      <c r="G154" s="720" t="s">
        <v>2859</v>
      </c>
      <c r="H154" s="238" t="str">
        <f t="shared" si="3"/>
        <v>NCAA : Football Championship Subdivision : Big Sky Conference : Northern Colorado Bears</v>
      </c>
      <c r="I154" s="2660" t="s">
        <v>7601</v>
      </c>
      <c r="J154" s="2660" t="s">
        <v>7602</v>
      </c>
      <c r="K154" s="2660" t="s">
        <v>7603</v>
      </c>
      <c r="L154" s="11" t="s">
        <v>237</v>
      </c>
      <c r="M154" s="11" t="s">
        <v>238</v>
      </c>
      <c r="N154" s="2636">
        <v>3710</v>
      </c>
    </row>
    <row r="155" spans="1:14" ht="15.75" customHeight="1">
      <c r="A155" s="2639" t="str">
        <f t="shared" si="2"/>
        <v>8201010</v>
      </c>
      <c r="B155" s="2660">
        <v>8</v>
      </c>
      <c r="C155" s="2660">
        <v>201</v>
      </c>
      <c r="D155" s="283" t="s">
        <v>25</v>
      </c>
      <c r="E155" s="720" t="s">
        <v>2863</v>
      </c>
      <c r="F155" s="19" t="s">
        <v>2864</v>
      </c>
      <c r="G155" s="720" t="s">
        <v>2865</v>
      </c>
      <c r="H155" s="238" t="str">
        <f t="shared" si="3"/>
        <v>NCAA : Football Championship Subdivision : Big Sky Conference : Portland State Vikings</v>
      </c>
      <c r="I155" s="2660" t="s">
        <v>7601</v>
      </c>
      <c r="J155" s="2660" t="s">
        <v>7602</v>
      </c>
      <c r="K155" s="2660" t="s">
        <v>7603</v>
      </c>
      <c r="L155" s="11" t="s">
        <v>237</v>
      </c>
      <c r="M155" s="11" t="s">
        <v>238</v>
      </c>
      <c r="N155" s="2636">
        <v>3660</v>
      </c>
    </row>
    <row r="156" spans="1:14" ht="15.75" customHeight="1">
      <c r="A156" s="2639" t="str">
        <f t="shared" si="2"/>
        <v>8201011</v>
      </c>
      <c r="B156" s="2660">
        <v>8</v>
      </c>
      <c r="C156" s="2660">
        <v>201</v>
      </c>
      <c r="D156" s="283" t="s">
        <v>60</v>
      </c>
      <c r="E156" s="720" t="s">
        <v>7611</v>
      </c>
      <c r="F156" s="19" t="s">
        <v>7616</v>
      </c>
      <c r="G156" s="720" t="s">
        <v>2883</v>
      </c>
      <c r="H156" s="238" t="str">
        <f t="shared" si="3"/>
        <v>NCAA : Football Championship Subdivision : Big Sky Conference : Sacramento State Hornets</v>
      </c>
      <c r="I156" s="2660" t="s">
        <v>7601</v>
      </c>
      <c r="J156" s="2660" t="s">
        <v>7602</v>
      </c>
      <c r="K156" s="2660" t="s">
        <v>7603</v>
      </c>
      <c r="L156" s="11" t="s">
        <v>237</v>
      </c>
      <c r="M156" s="11" t="s">
        <v>238</v>
      </c>
      <c r="N156" s="2636">
        <v>3515</v>
      </c>
    </row>
    <row r="157" spans="1:14" ht="15.75" customHeight="1">
      <c r="A157" s="2639" t="str">
        <f t="shared" si="2"/>
        <v>8201012</v>
      </c>
      <c r="B157" s="2660">
        <v>8</v>
      </c>
      <c r="C157" s="2660">
        <v>201</v>
      </c>
      <c r="D157" s="283" t="s">
        <v>66</v>
      </c>
      <c r="E157" s="720" t="s">
        <v>7612</v>
      </c>
      <c r="F157" s="19" t="s">
        <v>2877</v>
      </c>
      <c r="G157" s="720" t="s">
        <v>2878</v>
      </c>
      <c r="H157" s="238" t="str">
        <f t="shared" si="3"/>
        <v>NCAA : Football Championship Subdivision : Big Sky Conference : Southern Utah Thunderbirds</v>
      </c>
      <c r="I157" s="2660" t="s">
        <v>7601</v>
      </c>
      <c r="J157" s="2660" t="s">
        <v>7602</v>
      </c>
      <c r="K157" s="2660" t="s">
        <v>7603</v>
      </c>
      <c r="L157" s="11" t="s">
        <v>237</v>
      </c>
      <c r="M157" s="11" t="s">
        <v>238</v>
      </c>
      <c r="N157" s="2636">
        <v>3516</v>
      </c>
    </row>
    <row r="158" spans="1:14" ht="15.75" customHeight="1">
      <c r="A158" s="2639" t="str">
        <f t="shared" si="2"/>
        <v>8201013</v>
      </c>
      <c r="B158" s="2660">
        <v>8</v>
      </c>
      <c r="C158" s="2660">
        <v>201</v>
      </c>
      <c r="D158" s="283" t="s">
        <v>72</v>
      </c>
      <c r="E158" s="720" t="s">
        <v>3098</v>
      </c>
      <c r="F158" s="19" t="s">
        <v>3099</v>
      </c>
      <c r="G158" s="720" t="s">
        <v>3100</v>
      </c>
      <c r="H158" s="238" t="str">
        <f t="shared" si="3"/>
        <v>NCAA : Football Championship Subdivision : Big Sky Conference : UC Davis Aggies</v>
      </c>
      <c r="I158" s="2660" t="s">
        <v>7601</v>
      </c>
      <c r="J158" s="2660" t="s">
        <v>7602</v>
      </c>
      <c r="K158" s="2660" t="s">
        <v>7603</v>
      </c>
      <c r="L158" s="11" t="s">
        <v>237</v>
      </c>
      <c r="M158" s="11" t="s">
        <v>238</v>
      </c>
      <c r="N158" s="2636">
        <v>3666</v>
      </c>
    </row>
    <row r="159" spans="1:14" ht="15.75" customHeight="1">
      <c r="A159" s="2639" t="str">
        <f t="shared" si="2"/>
        <v>8201014</v>
      </c>
      <c r="B159" s="2660">
        <v>8</v>
      </c>
      <c r="C159" s="2660">
        <v>201</v>
      </c>
      <c r="D159" s="283" t="s">
        <v>260</v>
      </c>
      <c r="E159" s="720" t="s">
        <v>2843</v>
      </c>
      <c r="F159" s="19" t="s">
        <v>2844</v>
      </c>
      <c r="G159" s="720" t="s">
        <v>2845</v>
      </c>
      <c r="H159" s="238" t="str">
        <f t="shared" si="3"/>
        <v>NCAA : Football Championship Subdivision : Big Sky Conference : Weber State Wildcats</v>
      </c>
      <c r="I159" s="2660" t="s">
        <v>7601</v>
      </c>
      <c r="J159" s="2660" t="s">
        <v>7602</v>
      </c>
      <c r="K159" s="2660" t="s">
        <v>7603</v>
      </c>
      <c r="L159" s="11" t="s">
        <v>237</v>
      </c>
      <c r="M159" s="11" t="s">
        <v>238</v>
      </c>
      <c r="N159" s="2636">
        <v>3524</v>
      </c>
    </row>
    <row r="160" spans="1:14" ht="15.75" customHeight="1">
      <c r="A160" s="2639" t="str">
        <f t="shared" si="2"/>
        <v>8202000</v>
      </c>
      <c r="B160" s="2660">
        <v>8</v>
      </c>
      <c r="C160" s="2660">
        <v>202</v>
      </c>
      <c r="D160" s="283" t="s">
        <v>16</v>
      </c>
      <c r="E160" s="720" t="s">
        <v>5270</v>
      </c>
      <c r="F160" s="19" t="s">
        <v>2894</v>
      </c>
      <c r="G160" s="720" t="s">
        <v>2895</v>
      </c>
      <c r="H160" s="238" t="str">
        <f>CONCATENATE("NCAA : Football Championship Subdivision"&amp;" : " &amp; "Big South Conference")</f>
        <v>NCAA : Football Championship Subdivision : Big South Conference</v>
      </c>
      <c r="I160" s="2660" t="s">
        <v>7601</v>
      </c>
      <c r="J160" s="2660" t="s">
        <v>7602</v>
      </c>
      <c r="K160" s="2660" t="s">
        <v>7603</v>
      </c>
      <c r="L160" s="11" t="s">
        <v>237</v>
      </c>
      <c r="M160" s="11" t="s">
        <v>238</v>
      </c>
    </row>
    <row r="161" spans="1:14" ht="15.75" customHeight="1">
      <c r="A161" s="2639" t="str">
        <f t="shared" ref="A161:A204" si="4">_xlfn.CONCAT(B161:D161)</f>
        <v>8202001</v>
      </c>
      <c r="B161" s="2660">
        <v>8</v>
      </c>
      <c r="C161" s="2660">
        <v>202</v>
      </c>
      <c r="D161" s="283" t="s">
        <v>96</v>
      </c>
      <c r="E161" s="720" t="s">
        <v>2355</v>
      </c>
      <c r="F161" s="19" t="s">
        <v>2922</v>
      </c>
      <c r="G161" s="720" t="s">
        <v>2923</v>
      </c>
      <c r="H161" s="238" t="str">
        <f>CONCATENATE("NCAA : Football Championship Subdivision"&amp;" : " &amp; "Big South Conference" &amp; " : ",G161)</f>
        <v>NCAA : Football Championship Subdivision : Big South Conference : Campbell Fighting Camels</v>
      </c>
      <c r="I161" s="2660" t="s">
        <v>7601</v>
      </c>
      <c r="J161" s="2660" t="s">
        <v>7602</v>
      </c>
      <c r="K161" s="2660" t="s">
        <v>7603</v>
      </c>
      <c r="L161" s="11" t="s">
        <v>237</v>
      </c>
      <c r="M161" s="11" t="s">
        <v>238</v>
      </c>
      <c r="N161" s="2636">
        <v>8792</v>
      </c>
    </row>
    <row r="162" spans="1:14" ht="15.75" customHeight="1">
      <c r="A162" s="2639" t="str">
        <f t="shared" si="4"/>
        <v>8202002</v>
      </c>
      <c r="B162" s="2660">
        <v>8</v>
      </c>
      <c r="C162" s="2660">
        <v>202</v>
      </c>
      <c r="D162" s="283" t="s">
        <v>105</v>
      </c>
      <c r="E162" s="720" t="s">
        <v>7613</v>
      </c>
      <c r="F162" s="19" t="s">
        <v>2933</v>
      </c>
      <c r="G162" s="720" t="s">
        <v>2934</v>
      </c>
      <c r="H162" s="238" t="str">
        <f t="shared" ref="H162:H167" si="5">CONCATENATE("NCAA : Football Championship Subdivision"&amp;" : " &amp; "Big South Conference" &amp; " : ",G162)</f>
        <v>NCAA : Football Championship Subdivision : Big South Conference : Charleston Southern Buccaneers</v>
      </c>
      <c r="I162" s="2660" t="s">
        <v>7601</v>
      </c>
      <c r="J162" s="2660" t="s">
        <v>7602</v>
      </c>
      <c r="K162" s="2660" t="s">
        <v>7603</v>
      </c>
      <c r="L162" s="11" t="s">
        <v>237</v>
      </c>
      <c r="M162" s="11" t="s">
        <v>238</v>
      </c>
      <c r="N162" s="2636">
        <v>3616</v>
      </c>
    </row>
    <row r="163" spans="1:14" ht="15.75" customHeight="1">
      <c r="A163" s="2639" t="str">
        <f t="shared" si="4"/>
        <v>8202003</v>
      </c>
      <c r="B163" s="2660">
        <v>8</v>
      </c>
      <c r="C163" s="2660">
        <v>202</v>
      </c>
      <c r="D163" s="283" t="s">
        <v>113</v>
      </c>
      <c r="E163" s="720" t="s">
        <v>7614</v>
      </c>
      <c r="F163" s="19" t="s">
        <v>2973</v>
      </c>
      <c r="G163" s="720" t="s">
        <v>7617</v>
      </c>
      <c r="H163" s="238" t="str">
        <f t="shared" si="5"/>
        <v>NCAA : Football Championship Subdivision : Big South Conference : Gardner-Webb Runnin' Bulldogs</v>
      </c>
      <c r="I163" s="2660" t="s">
        <v>7601</v>
      </c>
      <c r="J163" s="2660" t="s">
        <v>7602</v>
      </c>
      <c r="K163" s="2660" t="s">
        <v>7603</v>
      </c>
      <c r="L163" s="11" t="s">
        <v>237</v>
      </c>
      <c r="M163" s="11" t="s">
        <v>238</v>
      </c>
      <c r="N163" s="2636">
        <v>3751</v>
      </c>
    </row>
    <row r="164" spans="1:14" ht="15.75" customHeight="1">
      <c r="A164" s="2639" t="str">
        <f t="shared" si="4"/>
        <v>8202004</v>
      </c>
      <c r="B164" s="2660">
        <v>8</v>
      </c>
      <c r="C164" s="2660">
        <v>202</v>
      </c>
      <c r="D164" s="283" t="s">
        <v>122</v>
      </c>
      <c r="E164" s="720" t="s">
        <v>2899</v>
      </c>
      <c r="F164" s="19" t="s">
        <v>2900</v>
      </c>
      <c r="G164" s="720" t="s">
        <v>2901</v>
      </c>
      <c r="H164" s="238" t="str">
        <f t="shared" si="5"/>
        <v>NCAA : Football Championship Subdivision : Big South Conference : Hampton Pirates</v>
      </c>
      <c r="I164" s="2660" t="s">
        <v>7601</v>
      </c>
      <c r="J164" s="2660" t="s">
        <v>7602</v>
      </c>
      <c r="K164" s="2660" t="s">
        <v>7603</v>
      </c>
      <c r="L164" s="11" t="s">
        <v>237</v>
      </c>
      <c r="M164" s="11" t="s">
        <v>238</v>
      </c>
      <c r="N164" s="2636">
        <v>3633</v>
      </c>
    </row>
    <row r="165" spans="1:14" ht="15.75" customHeight="1">
      <c r="A165" s="2639" t="str">
        <f t="shared" si="4"/>
        <v>8202005</v>
      </c>
      <c r="B165" s="2660">
        <v>8</v>
      </c>
      <c r="C165" s="2660">
        <v>202</v>
      </c>
      <c r="D165" s="283" t="s">
        <v>131</v>
      </c>
      <c r="E165" s="720" t="s">
        <v>7618</v>
      </c>
      <c r="F165" s="19" t="s">
        <v>2711</v>
      </c>
      <c r="G165" s="720" t="s">
        <v>7619</v>
      </c>
      <c r="H165" s="238" t="str">
        <f t="shared" si="5"/>
        <v>NCAA : Football Championship Subdivision : Big South Conference : Kennesaw State Owls</v>
      </c>
      <c r="I165" s="2660" t="s">
        <v>7601</v>
      </c>
      <c r="J165" s="2660" t="s">
        <v>7602</v>
      </c>
      <c r="K165" s="2660" t="s">
        <v>7603</v>
      </c>
      <c r="L165" s="11" t="s">
        <v>237</v>
      </c>
      <c r="M165" s="11" t="s">
        <v>238</v>
      </c>
      <c r="N165" s="2636">
        <v>28391</v>
      </c>
    </row>
    <row r="166" spans="1:14" ht="15.75" customHeight="1">
      <c r="A166" s="2639" t="str">
        <f t="shared" si="4"/>
        <v>8202006</v>
      </c>
      <c r="B166" s="2660">
        <v>8</v>
      </c>
      <c r="C166" s="2660">
        <v>202</v>
      </c>
      <c r="D166" s="283" t="s">
        <v>540</v>
      </c>
      <c r="E166" s="720" t="s">
        <v>2831</v>
      </c>
      <c r="F166" s="19" t="s">
        <v>3749</v>
      </c>
      <c r="G166" s="720" t="s">
        <v>3750</v>
      </c>
      <c r="H166" s="238" t="str">
        <f t="shared" si="5"/>
        <v>NCAA : Football Championship Subdivision : Big South Conference : Monmouth Hawks</v>
      </c>
      <c r="I166" s="2660" t="s">
        <v>7601</v>
      </c>
      <c r="J166" s="2660" t="s">
        <v>7602</v>
      </c>
      <c r="K166" s="2660" t="s">
        <v>7603</v>
      </c>
      <c r="L166" s="11" t="s">
        <v>237</v>
      </c>
      <c r="M166" s="11" t="s">
        <v>238</v>
      </c>
      <c r="N166" s="2636">
        <v>3620</v>
      </c>
    </row>
    <row r="167" spans="1:14" ht="15.75" customHeight="1">
      <c r="A167" s="2639" t="str">
        <f t="shared" si="4"/>
        <v>8202007</v>
      </c>
      <c r="B167" s="2660">
        <v>8</v>
      </c>
      <c r="C167" s="2660">
        <v>202</v>
      </c>
      <c r="D167" s="283" t="s">
        <v>549</v>
      </c>
      <c r="E167" s="720" t="s">
        <v>2981</v>
      </c>
      <c r="F167" s="19" t="s">
        <v>2982</v>
      </c>
      <c r="G167" s="720" t="s">
        <v>2983</v>
      </c>
      <c r="H167" s="238" t="str">
        <f t="shared" si="5"/>
        <v>NCAA : Football Championship Subdivision : Big South Conference : Presbyterian Blue Hose</v>
      </c>
      <c r="I167" s="2660" t="s">
        <v>7601</v>
      </c>
      <c r="J167" s="2660" t="s">
        <v>7602</v>
      </c>
      <c r="K167" s="2660" t="s">
        <v>7603</v>
      </c>
      <c r="L167" s="11" t="s">
        <v>237</v>
      </c>
      <c r="M167" s="11" t="s">
        <v>238</v>
      </c>
      <c r="N167" s="2636">
        <v>3754</v>
      </c>
    </row>
    <row r="168" spans="1:14" ht="15.75" customHeight="1">
      <c r="A168" s="2639" t="str">
        <f t="shared" si="4"/>
        <v>8203000</v>
      </c>
      <c r="B168" s="2660">
        <v>8</v>
      </c>
      <c r="C168" s="2660">
        <v>203</v>
      </c>
      <c r="D168" s="283" t="s">
        <v>16</v>
      </c>
      <c r="E168" s="720" t="s">
        <v>3250</v>
      </c>
      <c r="F168" s="19" t="s">
        <v>3251</v>
      </c>
      <c r="G168" s="720" t="s">
        <v>7622</v>
      </c>
      <c r="H168" s="238" t="str">
        <f>CONCATENATE("NCAA : Football Championship Subdivision"&amp;" : ",G168)</f>
        <v>NCAA : Football Championship Subdivision : Colonial Athletic Association</v>
      </c>
      <c r="I168" s="2660" t="s">
        <v>7601</v>
      </c>
      <c r="J168" s="2660" t="s">
        <v>7602</v>
      </c>
      <c r="K168" s="2660" t="s">
        <v>7603</v>
      </c>
      <c r="L168" s="11" t="s">
        <v>237</v>
      </c>
      <c r="M168" s="11" t="s">
        <v>238</v>
      </c>
    </row>
    <row r="169" spans="1:14" ht="15.75" customHeight="1">
      <c r="A169" s="2639" t="str">
        <f t="shared" si="4"/>
        <v>8203001</v>
      </c>
      <c r="B169" s="2660">
        <v>8</v>
      </c>
      <c r="C169" s="2660">
        <v>203</v>
      </c>
      <c r="D169" s="283" t="s">
        <v>96</v>
      </c>
      <c r="E169" s="720" t="s">
        <v>3405</v>
      </c>
      <c r="F169" s="19" t="s">
        <v>3406</v>
      </c>
      <c r="G169" s="720" t="s">
        <v>3407</v>
      </c>
      <c r="H169" s="238" t="str">
        <f>CONCATENATE("NCAA : Football Championship Subdivision"&amp;" : "&amp;"Colonial Athletic Association" &amp;" : ",G169)</f>
        <v>NCAA : Football Championship Subdivision : Colonial Athletic Association : Delaware Fightin' Blue Hens</v>
      </c>
      <c r="I169" s="2660" t="s">
        <v>7601</v>
      </c>
      <c r="J169" s="2660" t="s">
        <v>7602</v>
      </c>
      <c r="K169" s="2660" t="s">
        <v>7603</v>
      </c>
      <c r="L169" s="11" t="s">
        <v>237</v>
      </c>
      <c r="M169" s="11" t="s">
        <v>238</v>
      </c>
      <c r="N169" s="2636">
        <v>3600</v>
      </c>
    </row>
    <row r="170" spans="1:14" ht="15.75" customHeight="1">
      <c r="A170" s="2639" t="str">
        <f t="shared" si="4"/>
        <v>8203002</v>
      </c>
      <c r="B170" s="2660">
        <v>8</v>
      </c>
      <c r="C170" s="2660">
        <v>203</v>
      </c>
      <c r="D170" s="283" t="s">
        <v>105</v>
      </c>
      <c r="E170" s="720" t="s">
        <v>7621</v>
      </c>
      <c r="F170" s="19" t="s">
        <v>3371</v>
      </c>
      <c r="G170" s="720" t="s">
        <v>3372</v>
      </c>
      <c r="H170" s="238" t="str">
        <f>CONCATENATE("NCAA : Football Championship Subdivision"&amp;" : "&amp;"Colonial Athletic Association" &amp;" : ",G170)</f>
        <v>NCAA : Football Championship Subdivision : Colonial Athletic Association : Elon Phoenix</v>
      </c>
      <c r="I170" s="2660" t="s">
        <v>7601</v>
      </c>
      <c r="J170" s="2660" t="s">
        <v>7602</v>
      </c>
      <c r="K170" s="2660" t="s">
        <v>7603</v>
      </c>
      <c r="L170" s="11" t="s">
        <v>237</v>
      </c>
      <c r="M170" s="11" t="s">
        <v>238</v>
      </c>
      <c r="N170" s="2636">
        <v>3750</v>
      </c>
    </row>
    <row r="171" spans="1:14" ht="15.75" customHeight="1">
      <c r="A171" s="2639" t="str">
        <f t="shared" si="4"/>
        <v>8203003</v>
      </c>
      <c r="B171" s="2660">
        <v>8</v>
      </c>
      <c r="C171" s="2660">
        <v>203</v>
      </c>
      <c r="D171" s="283" t="s">
        <v>113</v>
      </c>
      <c r="E171" s="720" t="s">
        <v>3418</v>
      </c>
      <c r="F171" s="19" t="s">
        <v>3419</v>
      </c>
      <c r="G171" s="720" t="s">
        <v>3420</v>
      </c>
      <c r="H171" s="238" t="str">
        <f t="shared" ref="H171:H180" si="6">CONCATENATE("NCAA : Football Championship Subdivision"&amp;" : "&amp;"Colonial Athletic Association" &amp;" : ",G171)</f>
        <v>NCAA : Football Championship Subdivision : Colonial Athletic Association : James Madison Dukes</v>
      </c>
      <c r="I171" s="2660" t="s">
        <v>7601</v>
      </c>
      <c r="J171" s="2660" t="s">
        <v>7602</v>
      </c>
      <c r="K171" s="2660" t="s">
        <v>7603</v>
      </c>
      <c r="L171" s="11" t="s">
        <v>237</v>
      </c>
      <c r="M171" s="11" t="s">
        <v>238</v>
      </c>
      <c r="N171" s="2636">
        <v>3601</v>
      </c>
    </row>
    <row r="172" spans="1:14" ht="15.75" customHeight="1">
      <c r="A172" s="2639" t="str">
        <f t="shared" si="4"/>
        <v>8203004</v>
      </c>
      <c r="B172" s="2660">
        <v>8</v>
      </c>
      <c r="C172" s="2660">
        <v>203</v>
      </c>
      <c r="D172" s="283" t="s">
        <v>122</v>
      </c>
      <c r="E172" s="720" t="s">
        <v>1656</v>
      </c>
      <c r="F172" s="19" t="s">
        <v>7623</v>
      </c>
      <c r="G172" s="720" t="s">
        <v>7620</v>
      </c>
      <c r="H172" s="238" t="str">
        <f t="shared" si="6"/>
        <v>NCAA : Football Championship Subdivision : Colonial Athletic Association : Albany Great Danes</v>
      </c>
      <c r="I172" s="2660" t="s">
        <v>7601</v>
      </c>
      <c r="J172" s="2660" t="s">
        <v>7602</v>
      </c>
      <c r="K172" s="2660" t="s">
        <v>7603</v>
      </c>
      <c r="L172" s="11" t="s">
        <v>237</v>
      </c>
      <c r="M172" s="11" t="s">
        <v>238</v>
      </c>
      <c r="N172" s="2636">
        <v>3932</v>
      </c>
    </row>
    <row r="173" spans="1:14" ht="15.75" customHeight="1">
      <c r="A173" s="2639" t="str">
        <f t="shared" si="4"/>
        <v>8203005</v>
      </c>
      <c r="B173" s="2660">
        <v>8</v>
      </c>
      <c r="C173" s="2660">
        <v>203</v>
      </c>
      <c r="D173" s="283" t="s">
        <v>131</v>
      </c>
      <c r="E173" s="720" t="s">
        <v>7624</v>
      </c>
      <c r="F173" s="19" t="s">
        <v>1455</v>
      </c>
      <c r="G173" s="720" t="s">
        <v>1456</v>
      </c>
      <c r="H173" s="238" t="str">
        <f t="shared" si="6"/>
        <v>NCAA : Football Championship Subdivision : Colonial Athletic Association : Maine Black Bears</v>
      </c>
      <c r="I173" s="2660" t="s">
        <v>7601</v>
      </c>
      <c r="J173" s="2660" t="s">
        <v>7602</v>
      </c>
      <c r="K173" s="2660" t="s">
        <v>7603</v>
      </c>
      <c r="L173" s="11" t="s">
        <v>237</v>
      </c>
      <c r="M173" s="11" t="s">
        <v>238</v>
      </c>
      <c r="N173" s="2636">
        <v>3608</v>
      </c>
    </row>
    <row r="174" spans="1:14" ht="15.75" customHeight="1">
      <c r="A174" s="2639" t="str">
        <f t="shared" si="4"/>
        <v>8203006</v>
      </c>
      <c r="B174" s="2660">
        <v>8</v>
      </c>
      <c r="C174" s="2660">
        <v>203</v>
      </c>
      <c r="D174" s="283" t="s">
        <v>540</v>
      </c>
      <c r="E174" s="720" t="s">
        <v>2218</v>
      </c>
      <c r="F174" s="19" t="s">
        <v>7625</v>
      </c>
      <c r="G174" s="720" t="s">
        <v>2220</v>
      </c>
      <c r="H174" s="238" t="str">
        <f t="shared" si="6"/>
        <v>NCAA : Football Championship Subdivision : Colonial Athletic Association : Rhode Island Rams</v>
      </c>
      <c r="I174" s="2660" t="s">
        <v>7601</v>
      </c>
      <c r="J174" s="2660" t="s">
        <v>7602</v>
      </c>
      <c r="K174" s="2660" t="s">
        <v>7603</v>
      </c>
      <c r="L174" s="11" t="s">
        <v>237</v>
      </c>
      <c r="M174" s="11" t="s">
        <v>238</v>
      </c>
      <c r="N174" s="2636">
        <v>3611</v>
      </c>
    </row>
    <row r="175" spans="1:14" ht="15.75" customHeight="1">
      <c r="A175" s="2639" t="str">
        <f t="shared" si="4"/>
        <v>8203007</v>
      </c>
      <c r="B175" s="2660">
        <v>8</v>
      </c>
      <c r="C175" s="2660">
        <v>203</v>
      </c>
      <c r="D175" s="283" t="s">
        <v>549</v>
      </c>
      <c r="E175" s="720" t="s">
        <v>2401</v>
      </c>
      <c r="F175" s="19" t="s">
        <v>2402</v>
      </c>
      <c r="G175" s="720" t="s">
        <v>2403</v>
      </c>
      <c r="H175" s="238" t="str">
        <f t="shared" si="6"/>
        <v>NCAA : Football Championship Subdivision : Colonial Athletic Association : Richmond Spiders</v>
      </c>
      <c r="I175" s="2660" t="s">
        <v>7601</v>
      </c>
      <c r="J175" s="2660" t="s">
        <v>7602</v>
      </c>
      <c r="K175" s="2660" t="s">
        <v>7603</v>
      </c>
      <c r="L175" s="11" t="s">
        <v>237</v>
      </c>
      <c r="M175" s="11" t="s">
        <v>238</v>
      </c>
      <c r="N175" s="2636">
        <v>3603</v>
      </c>
    </row>
    <row r="176" spans="1:14" ht="15.75" customHeight="1">
      <c r="A176" s="2639" t="str">
        <f t="shared" si="4"/>
        <v>8203008</v>
      </c>
      <c r="B176" s="2660">
        <v>8</v>
      </c>
      <c r="C176" s="2660">
        <v>203</v>
      </c>
      <c r="D176" s="283" t="s">
        <v>562</v>
      </c>
      <c r="E176" s="720" t="s">
        <v>1099</v>
      </c>
      <c r="F176" s="19" t="s">
        <v>1100</v>
      </c>
      <c r="G176" s="720" t="s">
        <v>1101</v>
      </c>
      <c r="H176" s="238" t="str">
        <f t="shared" si="6"/>
        <v>NCAA : Football Championship Subdivision : Colonial Athletic Association : Stony Brook Seawolves</v>
      </c>
      <c r="I176" s="2660" t="s">
        <v>7601</v>
      </c>
      <c r="J176" s="2660" t="s">
        <v>7602</v>
      </c>
      <c r="K176" s="2660" t="s">
        <v>7603</v>
      </c>
      <c r="L176" s="11" t="s">
        <v>237</v>
      </c>
      <c r="M176" s="11" t="s">
        <v>238</v>
      </c>
      <c r="N176" s="2636">
        <v>4006</v>
      </c>
    </row>
    <row r="177" spans="1:14" ht="15.75" customHeight="1">
      <c r="A177" s="2639" t="str">
        <f t="shared" si="4"/>
        <v>8203009</v>
      </c>
      <c r="B177" s="2660">
        <v>8</v>
      </c>
      <c r="C177" s="2660">
        <v>203</v>
      </c>
      <c r="D177" s="283" t="s">
        <v>1073</v>
      </c>
      <c r="E177" s="720" t="s">
        <v>3339</v>
      </c>
      <c r="F177" s="19" t="s">
        <v>3340</v>
      </c>
      <c r="G177" s="720" t="s">
        <v>3341</v>
      </c>
      <c r="H177" s="238" t="str">
        <f t="shared" si="6"/>
        <v>NCAA : Football Championship Subdivision : Colonial Athletic Association : Towson Tigers</v>
      </c>
      <c r="I177" s="2660" t="s">
        <v>7601</v>
      </c>
      <c r="J177" s="2660" t="s">
        <v>7602</v>
      </c>
      <c r="K177" s="2660" t="s">
        <v>7603</v>
      </c>
      <c r="L177" s="11" t="s">
        <v>237</v>
      </c>
      <c r="M177" s="11" t="s">
        <v>238</v>
      </c>
      <c r="N177" s="2636">
        <v>3625</v>
      </c>
    </row>
    <row r="178" spans="1:14" ht="15.75" customHeight="1">
      <c r="A178" s="2639" t="str">
        <f t="shared" si="4"/>
        <v>8203010</v>
      </c>
      <c r="B178" s="2660">
        <v>8</v>
      </c>
      <c r="C178" s="2660">
        <v>203</v>
      </c>
      <c r="D178" s="283" t="s">
        <v>25</v>
      </c>
      <c r="E178" s="720" t="s">
        <v>7626</v>
      </c>
      <c r="F178" s="19" t="s">
        <v>2747</v>
      </c>
      <c r="G178" s="720" t="s">
        <v>2748</v>
      </c>
      <c r="H178" s="238" t="str">
        <f t="shared" si="6"/>
        <v>NCAA : Football Championship Subdivision : Colonial Athletic Association : Villanova Wildcats</v>
      </c>
      <c r="I178" s="2660" t="s">
        <v>7601</v>
      </c>
      <c r="J178" s="2660" t="s">
        <v>7602</v>
      </c>
      <c r="K178" s="2660" t="s">
        <v>7603</v>
      </c>
      <c r="L178" s="11" t="s">
        <v>237</v>
      </c>
      <c r="M178" s="11" t="s">
        <v>238</v>
      </c>
      <c r="N178" s="2636">
        <v>3604</v>
      </c>
    </row>
    <row r="179" spans="1:14" ht="15.75" customHeight="1">
      <c r="A179" s="2639" t="str">
        <f t="shared" si="4"/>
        <v>8203011</v>
      </c>
      <c r="B179" s="2660">
        <v>8</v>
      </c>
      <c r="C179" s="2660">
        <v>203</v>
      </c>
      <c r="D179" s="283" t="s">
        <v>60</v>
      </c>
      <c r="E179" s="720" t="s">
        <v>7627</v>
      </c>
      <c r="F179" s="19" t="s">
        <v>7628</v>
      </c>
      <c r="G179" s="720" t="s">
        <v>3311</v>
      </c>
      <c r="H179" s="238" t="str">
        <f t="shared" si="6"/>
        <v>NCAA : Football Championship Subdivision : Colonial Athletic Association : William &amp; Mary Tribe</v>
      </c>
      <c r="I179" s="2660" t="s">
        <v>7601</v>
      </c>
      <c r="J179" s="2660" t="s">
        <v>7602</v>
      </c>
      <c r="K179" s="2660" t="s">
        <v>7603</v>
      </c>
      <c r="L179" s="11" t="s">
        <v>237</v>
      </c>
      <c r="M179" s="11" t="s">
        <v>238</v>
      </c>
      <c r="N179" s="2636">
        <v>3605</v>
      </c>
    </row>
    <row r="180" spans="1:14" ht="15.75" customHeight="1">
      <c r="A180" s="2639" t="str">
        <f t="shared" si="4"/>
        <v>8203012</v>
      </c>
      <c r="B180" s="2660">
        <v>8</v>
      </c>
      <c r="C180" s="2660">
        <v>203</v>
      </c>
      <c r="D180" s="283" t="s">
        <v>66</v>
      </c>
      <c r="E180" s="720" t="s">
        <v>1447</v>
      </c>
      <c r="F180" s="19" t="s">
        <v>1448</v>
      </c>
      <c r="G180" s="720" t="s">
        <v>7629</v>
      </c>
      <c r="H180" s="238" t="str">
        <f t="shared" si="6"/>
        <v>NCAA : Football Championship Subdivision : Colonial Athletic Association : New Hampshire Wildcats</v>
      </c>
      <c r="I180" s="2660" t="s">
        <v>7601</v>
      </c>
      <c r="J180" s="2660" t="s">
        <v>7602</v>
      </c>
      <c r="K180" s="2660" t="s">
        <v>7603</v>
      </c>
      <c r="L180" s="11" t="s">
        <v>237</v>
      </c>
      <c r="M180" s="11" t="s">
        <v>238</v>
      </c>
      <c r="N180" s="2636">
        <v>3610</v>
      </c>
    </row>
    <row r="181" spans="1:14" ht="15.75" customHeight="1">
      <c r="A181" s="2639" t="str">
        <f t="shared" si="4"/>
        <v>8203013</v>
      </c>
      <c r="B181" s="2660">
        <v>8</v>
      </c>
      <c r="C181" s="2660">
        <v>203</v>
      </c>
      <c r="D181" s="283" t="s">
        <v>72</v>
      </c>
      <c r="E181" s="720" t="s">
        <v>7630</v>
      </c>
      <c r="F181" s="19" t="s">
        <v>5342</v>
      </c>
      <c r="G181" s="720" t="s">
        <v>5343</v>
      </c>
      <c r="H181" s="238" t="str">
        <f>CONCATENATE("NCAA : Football Championship Subdivision"&amp;" : ",G181)</f>
        <v>NCAA : Football Championship Subdivision : North Dakota Fighting Hawks</v>
      </c>
      <c r="I181" s="2660" t="s">
        <v>7601</v>
      </c>
      <c r="J181" s="2660" t="s">
        <v>7602</v>
      </c>
      <c r="K181" s="2660" t="s">
        <v>7603</v>
      </c>
      <c r="L181" s="11" t="s">
        <v>237</v>
      </c>
      <c r="M181" s="11" t="s">
        <v>238</v>
      </c>
      <c r="N181" s="2636">
        <v>3708</v>
      </c>
    </row>
    <row r="182" spans="1:14" ht="15.75" customHeight="1">
      <c r="A182" s="2639" t="str">
        <f t="shared" si="4"/>
        <v>8204000</v>
      </c>
      <c r="B182" s="2660">
        <v>8</v>
      </c>
      <c r="C182" s="2660">
        <v>204</v>
      </c>
      <c r="D182" s="283" t="s">
        <v>16</v>
      </c>
      <c r="E182" s="720" t="s">
        <v>7631</v>
      </c>
      <c r="F182" s="19" t="s">
        <v>7632</v>
      </c>
      <c r="G182" s="720" t="s">
        <v>7632</v>
      </c>
      <c r="H182" s="238" t="str">
        <f>CONCATENATE("NCAA : Football Championship Subdivision"&amp;" : "&amp;"Ivy League")</f>
        <v>NCAA : Football Championship Subdivision : Ivy League</v>
      </c>
      <c r="I182" s="2660" t="s">
        <v>7601</v>
      </c>
      <c r="J182" s="2660" t="s">
        <v>7602</v>
      </c>
      <c r="K182" s="2660" t="s">
        <v>7603</v>
      </c>
      <c r="L182" s="11" t="s">
        <v>237</v>
      </c>
      <c r="M182" s="11" t="s">
        <v>238</v>
      </c>
    </row>
    <row r="183" spans="1:14" ht="15.75" customHeight="1">
      <c r="A183" s="2639" t="str">
        <f t="shared" si="4"/>
        <v>8204001</v>
      </c>
      <c r="B183" s="2660">
        <v>8</v>
      </c>
      <c r="C183" s="2660">
        <v>204</v>
      </c>
      <c r="D183" s="283" t="s">
        <v>96</v>
      </c>
      <c r="E183" s="720" t="s">
        <v>7633</v>
      </c>
      <c r="F183" s="19" t="s">
        <v>3605</v>
      </c>
      <c r="G183" s="720" t="s">
        <v>3606</v>
      </c>
      <c r="H183" s="238" t="str">
        <f>CONCATENATE("NCAA : Football Championship Subdivision"&amp;" : "&amp;"Ivy League" &amp;" : ",G183)</f>
        <v>NCAA : Football Championship Subdivision : Ivy League : Brown Bears</v>
      </c>
      <c r="I183" s="2660" t="s">
        <v>7601</v>
      </c>
      <c r="J183" s="2660" t="s">
        <v>7602</v>
      </c>
      <c r="K183" s="2660" t="s">
        <v>7603</v>
      </c>
      <c r="L183" s="11" t="s">
        <v>237</v>
      </c>
      <c r="M183" s="11" t="s">
        <v>238</v>
      </c>
      <c r="N183" s="2636">
        <v>3532</v>
      </c>
    </row>
    <row r="184" spans="1:14" ht="15.75" customHeight="1">
      <c r="A184" s="2639" t="str">
        <f t="shared" si="4"/>
        <v>8204002</v>
      </c>
      <c r="B184" s="2660">
        <v>8</v>
      </c>
      <c r="C184" s="2660">
        <v>204</v>
      </c>
      <c r="D184" s="283" t="s">
        <v>105</v>
      </c>
      <c r="E184" s="720" t="s">
        <v>466</v>
      </c>
      <c r="F184" s="19" t="s">
        <v>3599</v>
      </c>
      <c r="G184" s="720" t="s">
        <v>3600</v>
      </c>
      <c r="H184" s="238" t="str">
        <f t="shared" ref="H184:H190" si="7">CONCATENATE("NCAA : Football Championship Subdivision"&amp;" : "&amp;"Ivy League" &amp;" : ",G184)</f>
        <v>NCAA : Football Championship Subdivision : Ivy League : Columbia Lions</v>
      </c>
      <c r="I184" s="2660" t="s">
        <v>7601</v>
      </c>
      <c r="J184" s="2660" t="s">
        <v>7602</v>
      </c>
      <c r="K184" s="2660" t="s">
        <v>7603</v>
      </c>
      <c r="L184" s="11" t="s">
        <v>237</v>
      </c>
      <c r="M184" s="11" t="s">
        <v>238</v>
      </c>
      <c r="N184" s="2636">
        <v>3533</v>
      </c>
    </row>
    <row r="185" spans="1:14" ht="15.75" customHeight="1">
      <c r="A185" s="2639" t="str">
        <f t="shared" si="4"/>
        <v>8204003</v>
      </c>
      <c r="B185" s="2660">
        <v>8</v>
      </c>
      <c r="C185" s="2660">
        <v>204</v>
      </c>
      <c r="D185" s="283" t="s">
        <v>113</v>
      </c>
      <c r="E185" s="720" t="s">
        <v>3588</v>
      </c>
      <c r="F185" s="19" t="s">
        <v>3589</v>
      </c>
      <c r="G185" s="720" t="s">
        <v>3590</v>
      </c>
      <c r="H185" s="238" t="str">
        <f t="shared" si="7"/>
        <v>NCAA : Football Championship Subdivision : Ivy League : Cornell Big Red</v>
      </c>
      <c r="I185" s="2660" t="s">
        <v>7601</v>
      </c>
      <c r="J185" s="2660" t="s">
        <v>7602</v>
      </c>
      <c r="K185" s="2660" t="s">
        <v>7603</v>
      </c>
      <c r="L185" s="11" t="s">
        <v>237</v>
      </c>
      <c r="M185" s="11" t="s">
        <v>238</v>
      </c>
      <c r="N185" s="2636">
        <v>3534</v>
      </c>
    </row>
    <row r="186" spans="1:14" ht="15.75" customHeight="1">
      <c r="A186" s="2639" t="str">
        <f t="shared" si="4"/>
        <v>8204004</v>
      </c>
      <c r="B186" s="2660">
        <v>8</v>
      </c>
      <c r="C186" s="2660">
        <v>204</v>
      </c>
      <c r="D186" s="283" t="s">
        <v>122</v>
      </c>
      <c r="E186" s="720" t="s">
        <v>3634</v>
      </c>
      <c r="F186" s="19" t="s">
        <v>3635</v>
      </c>
      <c r="G186" s="720" t="s">
        <v>3636</v>
      </c>
      <c r="H186" s="238" t="str">
        <f t="shared" si="7"/>
        <v>NCAA : Football Championship Subdivision : Ivy League : Dartmouth Big Green</v>
      </c>
      <c r="I186" s="2660" t="s">
        <v>7601</v>
      </c>
      <c r="J186" s="2660" t="s">
        <v>7602</v>
      </c>
      <c r="K186" s="2660" t="s">
        <v>7603</v>
      </c>
      <c r="L186" s="11" t="s">
        <v>237</v>
      </c>
      <c r="M186" s="11" t="s">
        <v>238</v>
      </c>
      <c r="N186" s="2636">
        <v>3535</v>
      </c>
    </row>
    <row r="187" spans="1:14" ht="15.75" customHeight="1">
      <c r="A187" s="2639" t="str">
        <f t="shared" si="4"/>
        <v>8204005</v>
      </c>
      <c r="B187" s="2660">
        <v>8</v>
      </c>
      <c r="C187" s="2660">
        <v>204</v>
      </c>
      <c r="D187" s="283" t="s">
        <v>131</v>
      </c>
      <c r="E187" s="720" t="s">
        <v>3571</v>
      </c>
      <c r="F187" s="19" t="s">
        <v>3572</v>
      </c>
      <c r="G187" s="720" t="s">
        <v>3573</v>
      </c>
      <c r="H187" s="238" t="str">
        <f t="shared" si="7"/>
        <v>NCAA : Football Championship Subdivision : Ivy League : Harvard Crimson</v>
      </c>
      <c r="I187" s="2660" t="s">
        <v>7601</v>
      </c>
      <c r="J187" s="2660" t="s">
        <v>7602</v>
      </c>
      <c r="K187" s="2660" t="s">
        <v>7603</v>
      </c>
      <c r="L187" s="11" t="s">
        <v>237</v>
      </c>
      <c r="M187" s="11" t="s">
        <v>238</v>
      </c>
      <c r="N187" s="2636">
        <v>3536</v>
      </c>
    </row>
    <row r="188" spans="1:14" ht="15.75" customHeight="1">
      <c r="A188" s="2639" t="str">
        <f t="shared" si="4"/>
        <v>8204006</v>
      </c>
      <c r="B188" s="2660">
        <v>8</v>
      </c>
      <c r="C188" s="2660">
        <v>204</v>
      </c>
      <c r="D188" s="283" t="s">
        <v>540</v>
      </c>
      <c r="E188" s="720" t="s">
        <v>3565</v>
      </c>
      <c r="F188" s="19" t="s">
        <v>7634</v>
      </c>
      <c r="G188" s="720" t="s">
        <v>3567</v>
      </c>
      <c r="H188" s="238" t="str">
        <f t="shared" si="7"/>
        <v>NCAA : Football Championship Subdivision : Ivy League : Penn Quakers</v>
      </c>
      <c r="I188" s="2660" t="s">
        <v>7601</v>
      </c>
      <c r="J188" s="2660" t="s">
        <v>7602</v>
      </c>
      <c r="K188" s="2660" t="s">
        <v>7603</v>
      </c>
      <c r="L188" s="11" t="s">
        <v>237</v>
      </c>
      <c r="M188" s="11" t="s">
        <v>238</v>
      </c>
      <c r="N188" s="2636">
        <v>3537</v>
      </c>
    </row>
    <row r="189" spans="1:14" ht="15.75" customHeight="1">
      <c r="A189" s="2639" t="str">
        <f t="shared" si="4"/>
        <v>8204007</v>
      </c>
      <c r="B189" s="2660">
        <v>8</v>
      </c>
      <c r="C189" s="2660">
        <v>204</v>
      </c>
      <c r="D189" s="283" t="s">
        <v>549</v>
      </c>
      <c r="E189" s="720" t="s">
        <v>3595</v>
      </c>
      <c r="F189" s="19" t="s">
        <v>3596</v>
      </c>
      <c r="G189" s="720" t="s">
        <v>3597</v>
      </c>
      <c r="H189" s="238" t="str">
        <f t="shared" si="7"/>
        <v>NCAA : Football Championship Subdivision : Ivy League : Princeton Tigers</v>
      </c>
      <c r="I189" s="2660" t="s">
        <v>7601</v>
      </c>
      <c r="J189" s="2660" t="s">
        <v>7602</v>
      </c>
      <c r="K189" s="2660" t="s">
        <v>7603</v>
      </c>
      <c r="L189" s="11" t="s">
        <v>237</v>
      </c>
      <c r="M189" s="11" t="s">
        <v>238</v>
      </c>
      <c r="N189" s="2636">
        <v>3538</v>
      </c>
    </row>
    <row r="190" spans="1:14" ht="15.75" customHeight="1">
      <c r="A190" s="2639" t="str">
        <f t="shared" si="4"/>
        <v>8204008</v>
      </c>
      <c r="B190" s="2660">
        <v>8</v>
      </c>
      <c r="C190" s="2660">
        <v>204</v>
      </c>
      <c r="D190" s="283" t="s">
        <v>562</v>
      </c>
      <c r="E190" s="720" t="s">
        <v>3578</v>
      </c>
      <c r="F190" s="19" t="s">
        <v>3579</v>
      </c>
      <c r="G190" s="720" t="s">
        <v>3580</v>
      </c>
      <c r="H190" s="238" t="str">
        <f t="shared" si="7"/>
        <v>NCAA : Football Championship Subdivision : Ivy League : Yale Bulldogs</v>
      </c>
      <c r="I190" s="2660" t="s">
        <v>7601</v>
      </c>
      <c r="J190" s="2660" t="s">
        <v>7602</v>
      </c>
      <c r="K190" s="2660" t="s">
        <v>7603</v>
      </c>
      <c r="L190" s="11" t="s">
        <v>237</v>
      </c>
      <c r="M190" s="11" t="s">
        <v>238</v>
      </c>
      <c r="N190" s="2636">
        <v>3539</v>
      </c>
    </row>
    <row r="191" spans="1:14" ht="15.75" customHeight="1">
      <c r="A191" s="2639" t="str">
        <f t="shared" si="4"/>
        <v>8205000</v>
      </c>
      <c r="B191" s="2660">
        <v>8</v>
      </c>
      <c r="C191" s="2660">
        <v>205</v>
      </c>
      <c r="D191" s="283" t="s">
        <v>16</v>
      </c>
      <c r="E191" s="720" t="s">
        <v>4018</v>
      </c>
      <c r="F191" s="19" t="s">
        <v>4018</v>
      </c>
      <c r="G191" s="720" t="s">
        <v>4019</v>
      </c>
      <c r="H191" s="238" t="str">
        <f>CONCATENATE("NCAA : Football Championship Subdivision"&amp;" : "&amp;"Mid-Eastern Athletic Conference")</f>
        <v>NCAA : Football Championship Subdivision : Mid-Eastern Athletic Conference</v>
      </c>
      <c r="I191" s="2660" t="s">
        <v>7601</v>
      </c>
      <c r="J191" s="2660" t="s">
        <v>7602</v>
      </c>
      <c r="K191" s="2660" t="s">
        <v>7603</v>
      </c>
      <c r="L191" s="11" t="s">
        <v>237</v>
      </c>
      <c r="M191" s="11" t="s">
        <v>238</v>
      </c>
    </row>
    <row r="192" spans="1:14" ht="15.75" customHeight="1">
      <c r="A192" s="2639" t="str">
        <f t="shared" si="4"/>
        <v>8205001</v>
      </c>
      <c r="B192" s="2660">
        <v>8</v>
      </c>
      <c r="C192" s="2660">
        <v>205</v>
      </c>
      <c r="D192" s="283" t="s">
        <v>96</v>
      </c>
      <c r="E192" s="720" t="s">
        <v>4031</v>
      </c>
      <c r="F192" s="19" t="s">
        <v>4032</v>
      </c>
      <c r="G192" s="720" t="s">
        <v>4033</v>
      </c>
      <c r="H192" s="238" t="str">
        <f t="shared" ref="H192:H200" si="8">CONCATENATE("NCAA : Football Championship Subdivision"&amp;" : "&amp;"Mid-Eastern Athletic Conference" &amp;" : ",G192)</f>
        <v>NCAA : Football Championship Subdivision : Mid-Eastern Athletic Conference : Bethune-Cookman Wildcats</v>
      </c>
      <c r="I192" s="2660" t="s">
        <v>7601</v>
      </c>
      <c r="J192" s="2660" t="s">
        <v>7602</v>
      </c>
      <c r="K192" s="2660" t="s">
        <v>7603</v>
      </c>
      <c r="L192" s="11" t="s">
        <v>237</v>
      </c>
      <c r="M192" s="11" t="s">
        <v>238</v>
      </c>
      <c r="N192" s="2636">
        <v>3548</v>
      </c>
    </row>
    <row r="193" spans="1:14" ht="15.75" customHeight="1">
      <c r="A193" s="2639" t="str">
        <f t="shared" si="4"/>
        <v>8205002</v>
      </c>
      <c r="B193" s="2660">
        <v>8</v>
      </c>
      <c r="C193" s="2660">
        <v>205</v>
      </c>
      <c r="D193" s="283" t="s">
        <v>105</v>
      </c>
      <c r="E193" s="720" t="s">
        <v>4217</v>
      </c>
      <c r="F193" s="19" t="s">
        <v>4218</v>
      </c>
      <c r="G193" s="720" t="s">
        <v>4219</v>
      </c>
      <c r="H193" s="238" t="str">
        <f t="shared" si="8"/>
        <v>NCAA : Football Championship Subdivision : Mid-Eastern Athletic Conference : Delaware State Hornets</v>
      </c>
      <c r="I193" s="2660" t="s">
        <v>7601</v>
      </c>
      <c r="J193" s="2660" t="s">
        <v>7602</v>
      </c>
      <c r="K193" s="2660" t="s">
        <v>7603</v>
      </c>
      <c r="L193" s="11" t="s">
        <v>237</v>
      </c>
      <c r="M193" s="11" t="s">
        <v>238</v>
      </c>
      <c r="N193" s="2636">
        <v>3549</v>
      </c>
    </row>
    <row r="194" spans="1:14" ht="15.75" customHeight="1">
      <c r="A194" s="2639" t="str">
        <f t="shared" si="4"/>
        <v>8205003</v>
      </c>
      <c r="B194" s="2660">
        <v>8</v>
      </c>
      <c r="C194" s="2660">
        <v>205</v>
      </c>
      <c r="D194" s="283" t="s">
        <v>113</v>
      </c>
      <c r="E194" s="720" t="s">
        <v>4125</v>
      </c>
      <c r="F194" s="19" t="s">
        <v>4126</v>
      </c>
      <c r="G194" s="720" t="s">
        <v>4127</v>
      </c>
      <c r="H194" s="238" t="str">
        <f t="shared" si="8"/>
        <v>NCAA : Football Championship Subdivision : Mid-Eastern Athletic Conference : Florida A&amp;M Rattlers</v>
      </c>
      <c r="I194" s="2660" t="s">
        <v>7601</v>
      </c>
      <c r="J194" s="2660" t="s">
        <v>7602</v>
      </c>
      <c r="K194" s="2660" t="s">
        <v>7603</v>
      </c>
      <c r="L194" s="11" t="s">
        <v>237</v>
      </c>
      <c r="M194" s="11" t="s">
        <v>238</v>
      </c>
      <c r="N194" s="2636">
        <v>3550</v>
      </c>
    </row>
    <row r="195" spans="1:14" ht="15.75" customHeight="1">
      <c r="A195" s="2639" t="str">
        <f t="shared" si="4"/>
        <v>8205004</v>
      </c>
      <c r="B195" s="2660">
        <v>8</v>
      </c>
      <c r="C195" s="2660">
        <v>205</v>
      </c>
      <c r="D195" s="283" t="s">
        <v>122</v>
      </c>
      <c r="E195" s="720" t="s">
        <v>4118</v>
      </c>
      <c r="F195" s="19" t="s">
        <v>4119</v>
      </c>
      <c r="G195" s="720" t="s">
        <v>4120</v>
      </c>
      <c r="H195" s="238" t="str">
        <f t="shared" si="8"/>
        <v>NCAA : Football Championship Subdivision : Mid-Eastern Athletic Conference : Howard Bison</v>
      </c>
      <c r="I195" s="2660" t="s">
        <v>7601</v>
      </c>
      <c r="J195" s="2660" t="s">
        <v>7602</v>
      </c>
      <c r="K195" s="2660" t="s">
        <v>7603</v>
      </c>
      <c r="L195" s="11" t="s">
        <v>237</v>
      </c>
      <c r="M195" s="11" t="s">
        <v>238</v>
      </c>
      <c r="N195" s="2636">
        <v>3551</v>
      </c>
    </row>
    <row r="196" spans="1:14" ht="15.75" customHeight="1">
      <c r="A196" s="2639" t="str">
        <f t="shared" si="4"/>
        <v>8205005</v>
      </c>
      <c r="B196" s="2660">
        <v>8</v>
      </c>
      <c r="C196" s="2660">
        <v>205</v>
      </c>
      <c r="D196" s="283" t="s">
        <v>131</v>
      </c>
      <c r="E196" s="720" t="s">
        <v>7635</v>
      </c>
      <c r="F196" s="19" t="s">
        <v>4112</v>
      </c>
      <c r="G196" s="720" t="s">
        <v>4113</v>
      </c>
      <c r="H196" s="238" t="str">
        <f t="shared" si="8"/>
        <v>NCAA : Football Championship Subdivision : Mid-Eastern Athletic Conference : Morgan State Bears</v>
      </c>
      <c r="I196" s="2660" t="s">
        <v>7601</v>
      </c>
      <c r="J196" s="2660" t="s">
        <v>7602</v>
      </c>
      <c r="K196" s="2660" t="s">
        <v>7603</v>
      </c>
      <c r="L196" s="11" t="s">
        <v>237</v>
      </c>
      <c r="M196" s="11" t="s">
        <v>238</v>
      </c>
      <c r="N196" s="2636">
        <v>3552</v>
      </c>
    </row>
    <row r="197" spans="1:14" ht="15.75" customHeight="1">
      <c r="A197" s="2639" t="str">
        <f t="shared" si="4"/>
        <v>8205006</v>
      </c>
      <c r="B197" s="2660">
        <v>8</v>
      </c>
      <c r="C197" s="2660">
        <v>205</v>
      </c>
      <c r="D197" s="283" t="s">
        <v>540</v>
      </c>
      <c r="E197" s="720" t="s">
        <v>7636</v>
      </c>
      <c r="F197" s="19" t="s">
        <v>4077</v>
      </c>
      <c r="G197" s="720" t="s">
        <v>4078</v>
      </c>
      <c r="H197" s="238" t="str">
        <f t="shared" si="8"/>
        <v>NCAA : Football Championship Subdivision : Mid-Eastern Athletic Conference : Norfolk State Spartans</v>
      </c>
      <c r="I197" s="2660" t="s">
        <v>7601</v>
      </c>
      <c r="J197" s="2660" t="s">
        <v>7602</v>
      </c>
      <c r="K197" s="2660" t="s">
        <v>7603</v>
      </c>
      <c r="L197" s="11" t="s">
        <v>237</v>
      </c>
      <c r="M197" s="11" t="s">
        <v>238</v>
      </c>
      <c r="N197" s="2636">
        <v>3636</v>
      </c>
    </row>
    <row r="198" spans="1:14" ht="15.75" customHeight="1">
      <c r="A198" s="2639" t="str">
        <f t="shared" si="4"/>
        <v>8205007</v>
      </c>
      <c r="B198" s="2660">
        <v>8</v>
      </c>
      <c r="C198" s="2660">
        <v>205</v>
      </c>
      <c r="D198" s="283" t="s">
        <v>549</v>
      </c>
      <c r="E198" s="720" t="s">
        <v>4070</v>
      </c>
      <c r="F198" s="19" t="s">
        <v>7637</v>
      </c>
      <c r="G198" s="720" t="s">
        <v>7638</v>
      </c>
      <c r="H198" s="238" t="str">
        <f t="shared" si="8"/>
        <v>NCAA : Football Championship Subdivision : Mid-Eastern Athletic Conference : North Carolina A&amp;T Aggies</v>
      </c>
      <c r="I198" s="2660" t="s">
        <v>7601</v>
      </c>
      <c r="J198" s="2660" t="s">
        <v>7602</v>
      </c>
      <c r="K198" s="2660" t="s">
        <v>7603</v>
      </c>
      <c r="L198" s="11" t="s">
        <v>237</v>
      </c>
      <c r="M198" s="11" t="s">
        <v>238</v>
      </c>
      <c r="N198" s="2636">
        <v>3553</v>
      </c>
    </row>
    <row r="199" spans="1:14" ht="15.75" customHeight="1">
      <c r="A199" s="2639" t="str">
        <f t="shared" si="4"/>
        <v>8205008</v>
      </c>
      <c r="B199" s="2660">
        <v>8</v>
      </c>
      <c r="C199" s="2660">
        <v>205</v>
      </c>
      <c r="D199" s="283" t="s">
        <v>562</v>
      </c>
      <c r="E199" s="720" t="s">
        <v>4094</v>
      </c>
      <c r="F199" s="19" t="s">
        <v>4095</v>
      </c>
      <c r="G199" s="720" t="s">
        <v>4096</v>
      </c>
      <c r="H199" s="238" t="str">
        <f t="shared" si="8"/>
        <v>NCAA : Football Championship Subdivision : Mid-Eastern Athletic Conference : NC Central Eagles</v>
      </c>
      <c r="I199" s="2660" t="s">
        <v>7601</v>
      </c>
      <c r="J199" s="2660" t="s">
        <v>7602</v>
      </c>
      <c r="K199" s="2660" t="s">
        <v>7603</v>
      </c>
      <c r="L199" s="11" t="s">
        <v>237</v>
      </c>
      <c r="M199" s="11" t="s">
        <v>238</v>
      </c>
      <c r="N199" s="2636">
        <v>3998</v>
      </c>
    </row>
    <row r="200" spans="1:14" ht="15.75" customHeight="1">
      <c r="A200" s="2639" t="str">
        <f t="shared" si="4"/>
        <v>8205009</v>
      </c>
      <c r="B200" s="2660">
        <v>8</v>
      </c>
      <c r="C200" s="2660">
        <v>205</v>
      </c>
      <c r="D200" s="283" t="s">
        <v>1073</v>
      </c>
      <c r="E200" s="720" t="s">
        <v>4152</v>
      </c>
      <c r="F200" s="19" t="s">
        <v>4153</v>
      </c>
      <c r="G200" s="720" t="s">
        <v>7639</v>
      </c>
      <c r="H200" s="238" t="str">
        <f t="shared" si="8"/>
        <v>NCAA : Football Championship Subdivision : Mid-Eastern Athletic Conference : South Carolina State Bulldogs</v>
      </c>
      <c r="I200" s="2660" t="s">
        <v>7601</v>
      </c>
      <c r="J200" s="2660" t="s">
        <v>7602</v>
      </c>
      <c r="K200" s="2660" t="s">
        <v>7603</v>
      </c>
      <c r="L200" s="11" t="s">
        <v>237</v>
      </c>
      <c r="M200" s="11" t="s">
        <v>238</v>
      </c>
      <c r="N200" s="2636">
        <v>3554</v>
      </c>
    </row>
    <row r="201" spans="1:14" ht="15.75" customHeight="1">
      <c r="A201" s="2639" t="str">
        <f t="shared" si="4"/>
        <v>8206000</v>
      </c>
      <c r="B201" s="2660">
        <v>8</v>
      </c>
      <c r="C201" s="2660">
        <v>206</v>
      </c>
      <c r="D201" s="283" t="s">
        <v>16</v>
      </c>
      <c r="E201" s="720" t="s">
        <v>7641</v>
      </c>
      <c r="F201" s="19" t="s">
        <v>4232</v>
      </c>
      <c r="G201" s="720" t="s">
        <v>7640</v>
      </c>
      <c r="H201" s="238" t="str">
        <f>CONCATENATE("NCAA : Football Championship Subdivision"&amp;" : "&amp;"Missouri Valley Football Conference")</f>
        <v>NCAA : Football Championship Subdivision : Missouri Valley Football Conference</v>
      </c>
      <c r="I201" s="2660" t="s">
        <v>7601</v>
      </c>
      <c r="J201" s="2660" t="s">
        <v>7602</v>
      </c>
      <c r="K201" s="2660" t="s">
        <v>7603</v>
      </c>
      <c r="L201" s="11" t="s">
        <v>237</v>
      </c>
      <c r="M201" s="11" t="s">
        <v>238</v>
      </c>
    </row>
    <row r="202" spans="1:14" ht="15.75" customHeight="1">
      <c r="A202" s="2639" t="str">
        <f t="shared" si="4"/>
        <v>8206001</v>
      </c>
      <c r="B202" s="2660">
        <v>8</v>
      </c>
      <c r="C202" s="2660">
        <v>206</v>
      </c>
      <c r="D202" s="283" t="s">
        <v>96</v>
      </c>
      <c r="E202" s="720" t="s">
        <v>4284</v>
      </c>
      <c r="F202" s="19" t="s">
        <v>4285</v>
      </c>
      <c r="G202" s="720" t="s">
        <v>4286</v>
      </c>
      <c r="H202" s="238" t="str">
        <f>CONCATENATE("NCAA : Football Championship Subdivision"&amp;" : "&amp;"Missouri Valley Football Conference" &amp;" : ",G202)</f>
        <v>NCAA : Football Championship Subdivision : Missouri Valley Football Conference : Illinois State Redbirds</v>
      </c>
      <c r="I202" s="2660" t="s">
        <v>7601</v>
      </c>
      <c r="J202" s="2660" t="s">
        <v>7602</v>
      </c>
      <c r="K202" s="2660" t="s">
        <v>7603</v>
      </c>
      <c r="L202" s="11" t="s">
        <v>237</v>
      </c>
      <c r="M202" s="11" t="s">
        <v>238</v>
      </c>
      <c r="N202" s="2636">
        <v>1445</v>
      </c>
    </row>
    <row r="203" spans="1:14" ht="15.75" customHeight="1">
      <c r="A203" s="2639" t="str">
        <f t="shared" si="4"/>
        <v>8206002</v>
      </c>
      <c r="B203" s="2660">
        <v>8</v>
      </c>
      <c r="C203" s="2660">
        <v>206</v>
      </c>
      <c r="D203" s="283" t="s">
        <v>105</v>
      </c>
      <c r="E203" s="720" t="s">
        <v>4310</v>
      </c>
      <c r="F203" s="19" t="s">
        <v>4311</v>
      </c>
      <c r="G203" s="720" t="s">
        <v>4312</v>
      </c>
      <c r="H203" s="238" t="str">
        <f t="shared" ref="H203:H211" si="9">CONCATENATE("NCAA : Football Championship Subdivision"&amp;" : "&amp;"Missouri Valley Football Conference" &amp;" : ",G203)</f>
        <v>NCAA : Football Championship Subdivision : Missouri Valley Football Conference : Indiana State Sycamores</v>
      </c>
      <c r="I203" s="2660" t="s">
        <v>7601</v>
      </c>
      <c r="J203" s="2660" t="s">
        <v>7602</v>
      </c>
      <c r="K203" s="2660" t="s">
        <v>7603</v>
      </c>
      <c r="L203" s="11" t="s">
        <v>237</v>
      </c>
      <c r="M203" s="11" t="s">
        <v>238</v>
      </c>
      <c r="N203" s="2636">
        <v>1447</v>
      </c>
    </row>
    <row r="204" spans="1:14" ht="15.75" customHeight="1">
      <c r="A204" s="2639" t="str">
        <f t="shared" si="4"/>
        <v>8206003</v>
      </c>
      <c r="B204" s="2660">
        <v>8</v>
      </c>
      <c r="C204" s="2660">
        <v>206</v>
      </c>
      <c r="D204" s="283" t="s">
        <v>113</v>
      </c>
      <c r="E204" s="720" t="s">
        <v>7642</v>
      </c>
      <c r="F204" s="19" t="s">
        <v>4317</v>
      </c>
      <c r="G204" s="720" t="s">
        <v>4318</v>
      </c>
      <c r="H204" s="238" t="str">
        <f t="shared" si="9"/>
        <v>NCAA : Football Championship Subdivision : Missouri Valley Football Conference : Missouri State Bears</v>
      </c>
      <c r="I204" s="2660" t="s">
        <v>7601</v>
      </c>
      <c r="J204" s="2660" t="s">
        <v>7602</v>
      </c>
      <c r="K204" s="2660" t="s">
        <v>7603</v>
      </c>
      <c r="L204" s="11" t="s">
        <v>237</v>
      </c>
      <c r="M204" s="11" t="s">
        <v>238</v>
      </c>
      <c r="N204" s="2636">
        <v>1631</v>
      </c>
    </row>
    <row r="205" spans="1:14" ht="15.75" customHeight="1">
      <c r="A205" s="2639" t="str">
        <f t="shared" ref="A205:A214" si="10">_xlfn.CONCAT(B205:D205)</f>
        <v>8206004</v>
      </c>
      <c r="B205" s="2660">
        <v>8</v>
      </c>
      <c r="C205" s="2660">
        <v>206</v>
      </c>
      <c r="D205" s="283" t="s">
        <v>122</v>
      </c>
      <c r="E205" s="720" t="s">
        <v>5327</v>
      </c>
      <c r="F205" s="19" t="s">
        <v>5328</v>
      </c>
      <c r="G205" s="720" t="s">
        <v>5329</v>
      </c>
      <c r="H205" s="238" t="str">
        <f t="shared" si="9"/>
        <v>NCAA : Football Championship Subdivision : Missouri Valley Football Conference : North Dakota State Bison</v>
      </c>
      <c r="I205" s="2660" t="s">
        <v>7601</v>
      </c>
      <c r="J205" s="2660" t="s">
        <v>7602</v>
      </c>
      <c r="K205" s="2660" t="s">
        <v>7603</v>
      </c>
      <c r="L205" s="11" t="s">
        <v>237</v>
      </c>
      <c r="M205" s="11" t="s">
        <v>238</v>
      </c>
      <c r="N205" s="2636">
        <v>5307</v>
      </c>
    </row>
    <row r="206" spans="1:14" ht="15.75" customHeight="1">
      <c r="A206" s="2639" t="str">
        <f t="shared" si="10"/>
        <v>8206005</v>
      </c>
      <c r="B206" s="2660">
        <v>8</v>
      </c>
      <c r="C206" s="2660">
        <v>206</v>
      </c>
      <c r="D206" s="283" t="s">
        <v>131</v>
      </c>
      <c r="E206" s="720" t="s">
        <v>4334</v>
      </c>
      <c r="F206" s="19" t="s">
        <v>4335</v>
      </c>
      <c r="G206" s="720" t="s">
        <v>4336</v>
      </c>
      <c r="H206" s="238" t="str">
        <f t="shared" si="9"/>
        <v>NCAA : Football Championship Subdivision : Missouri Valley Football Conference : Northern Iowa Panthers</v>
      </c>
      <c r="I206" s="2660" t="s">
        <v>7601</v>
      </c>
      <c r="J206" s="2660" t="s">
        <v>7602</v>
      </c>
      <c r="K206" s="2660" t="s">
        <v>7603</v>
      </c>
      <c r="L206" s="11" t="s">
        <v>237</v>
      </c>
      <c r="M206" s="11" t="s">
        <v>238</v>
      </c>
      <c r="N206" s="2650">
        <v>3528</v>
      </c>
    </row>
    <row r="207" spans="1:14" ht="15.75" customHeight="1">
      <c r="A207" s="2639" t="str">
        <f t="shared" si="10"/>
        <v>8206006</v>
      </c>
      <c r="B207" s="2660">
        <v>8</v>
      </c>
      <c r="C207" s="2660">
        <v>206</v>
      </c>
      <c r="D207" s="283" t="s">
        <v>540</v>
      </c>
      <c r="E207" s="720" t="s">
        <v>7643</v>
      </c>
      <c r="F207" s="19" t="s">
        <v>5312</v>
      </c>
      <c r="G207" s="720" t="s">
        <v>5313</v>
      </c>
      <c r="H207" s="238" t="str">
        <f t="shared" si="9"/>
        <v>NCAA : Football Championship Subdivision : Missouri Valley Football Conference : South Dakota Coyotes</v>
      </c>
      <c r="I207" s="2660" t="s">
        <v>7601</v>
      </c>
      <c r="J207" s="2660" t="s">
        <v>7602</v>
      </c>
      <c r="K207" s="2660" t="s">
        <v>7603</v>
      </c>
      <c r="L207" s="11" t="s">
        <v>237</v>
      </c>
      <c r="M207" s="11" t="s">
        <v>238</v>
      </c>
      <c r="N207" s="2636">
        <v>5310</v>
      </c>
    </row>
    <row r="208" spans="1:14" ht="15.75" customHeight="1">
      <c r="A208" s="2639" t="str">
        <f t="shared" si="10"/>
        <v>8206007</v>
      </c>
      <c r="B208" s="2660">
        <v>8</v>
      </c>
      <c r="C208" s="2660">
        <v>206</v>
      </c>
      <c r="D208" s="283" t="s">
        <v>549</v>
      </c>
      <c r="E208" s="720" t="s">
        <v>7644</v>
      </c>
      <c r="F208" s="19" t="s">
        <v>5308</v>
      </c>
      <c r="G208" s="720" t="s">
        <v>5309</v>
      </c>
      <c r="H208" s="238" t="str">
        <f t="shared" si="9"/>
        <v>NCAA : Football Championship Subdivision : Missouri Valley Football Conference : South Dakota State Jackrabbits</v>
      </c>
      <c r="I208" s="2660" t="s">
        <v>7601</v>
      </c>
      <c r="J208" s="2660" t="s">
        <v>7602</v>
      </c>
      <c r="K208" s="2660" t="s">
        <v>7603</v>
      </c>
      <c r="L208" s="11" t="s">
        <v>237</v>
      </c>
      <c r="M208" s="11" t="s">
        <v>238</v>
      </c>
      <c r="N208" s="2636">
        <v>5330</v>
      </c>
    </row>
    <row r="209" spans="1:14" ht="15.75" customHeight="1">
      <c r="A209" s="2639" t="str">
        <f t="shared" si="10"/>
        <v>8206008</v>
      </c>
      <c r="B209" s="2660">
        <v>8</v>
      </c>
      <c r="C209" s="2660">
        <v>206</v>
      </c>
      <c r="D209" s="283" t="s">
        <v>562</v>
      </c>
      <c r="E209" s="720" t="s">
        <v>7645</v>
      </c>
      <c r="F209" s="19" t="s">
        <v>7646</v>
      </c>
      <c r="G209" s="720" t="s">
        <v>7647</v>
      </c>
      <c r="H209" s="238" t="str">
        <f t="shared" si="9"/>
        <v>NCAA : Football Championship Subdivision : Missouri Valley Football Conference : Southern Illinois Salukis</v>
      </c>
      <c r="I209" s="2660" t="s">
        <v>7601</v>
      </c>
      <c r="J209" s="2660" t="s">
        <v>7602</v>
      </c>
      <c r="K209" s="2660" t="s">
        <v>7603</v>
      </c>
      <c r="L209" s="11" t="s">
        <v>237</v>
      </c>
      <c r="M209" s="11" t="s">
        <v>238</v>
      </c>
      <c r="N209" s="2636">
        <v>1613</v>
      </c>
    </row>
    <row r="210" spans="1:14" ht="15.75" customHeight="1">
      <c r="A210" s="2639" t="str">
        <f t="shared" si="10"/>
        <v>8206009</v>
      </c>
      <c r="B210" s="2660">
        <v>8</v>
      </c>
      <c r="C210" s="2660">
        <v>206</v>
      </c>
      <c r="D210" s="283" t="s">
        <v>1073</v>
      </c>
      <c r="E210" s="720" t="s">
        <v>5397</v>
      </c>
      <c r="F210" s="19" t="s">
        <v>5398</v>
      </c>
      <c r="G210" s="720" t="s">
        <v>5399</v>
      </c>
      <c r="H210" s="238" t="str">
        <f t="shared" si="9"/>
        <v>NCAA : Football Championship Subdivision : Missouri Valley Football Conference : Western Illinois Leathernecks</v>
      </c>
      <c r="I210" s="2660" t="s">
        <v>7601</v>
      </c>
      <c r="J210" s="2660" t="s">
        <v>7602</v>
      </c>
      <c r="K210" s="2660" t="s">
        <v>7603</v>
      </c>
      <c r="L210" s="11" t="s">
        <v>237</v>
      </c>
      <c r="M210" s="11" t="s">
        <v>238</v>
      </c>
      <c r="N210" s="2636">
        <v>1690</v>
      </c>
    </row>
    <row r="211" spans="1:14" ht="15.75" customHeight="1">
      <c r="A211" s="2639" t="str">
        <f t="shared" si="10"/>
        <v>8206010</v>
      </c>
      <c r="B211" s="2660">
        <v>8</v>
      </c>
      <c r="C211" s="2660">
        <v>206</v>
      </c>
      <c r="D211" s="283" t="s">
        <v>25</v>
      </c>
      <c r="E211" s="720" t="s">
        <v>7648</v>
      </c>
      <c r="F211" s="19" t="s">
        <v>3506</v>
      </c>
      <c r="G211" s="720" t="s">
        <v>3507</v>
      </c>
      <c r="H211" s="238" t="str">
        <f t="shared" si="9"/>
        <v>NCAA : Football Championship Subdivision : Missouri Valley Football Conference : Youngstown State Penguins</v>
      </c>
      <c r="I211" s="2660" t="s">
        <v>7601</v>
      </c>
      <c r="J211" s="2660" t="s">
        <v>7602</v>
      </c>
      <c r="K211" s="2660" t="s">
        <v>7603</v>
      </c>
      <c r="L211" s="11" t="s">
        <v>237</v>
      </c>
      <c r="M211" s="11" t="s">
        <v>238</v>
      </c>
      <c r="N211" s="2636">
        <v>1717</v>
      </c>
    </row>
    <row r="212" spans="1:14" ht="15.75" customHeight="1">
      <c r="A212" s="2639" t="str">
        <f t="shared" si="10"/>
        <v>8207000</v>
      </c>
      <c r="B212" s="2660">
        <v>8</v>
      </c>
      <c r="C212" s="2660">
        <v>207</v>
      </c>
      <c r="D212" s="283" t="s">
        <v>16</v>
      </c>
      <c r="E212" s="720" t="s">
        <v>4490</v>
      </c>
      <c r="F212" s="19" t="s">
        <v>4490</v>
      </c>
      <c r="G212" s="720" t="s">
        <v>4492</v>
      </c>
      <c r="H212" s="238" t="str">
        <f>CONCATENATE("NCAA : Football Championship Subdivision"&amp;" : "&amp;"Northeast Conference")</f>
        <v>NCAA : Football Championship Subdivision : Northeast Conference</v>
      </c>
      <c r="I212" s="2660" t="s">
        <v>7601</v>
      </c>
      <c r="J212" s="2660" t="s">
        <v>7602</v>
      </c>
      <c r="K212" s="2660" t="s">
        <v>7603</v>
      </c>
      <c r="L212" s="11" t="s">
        <v>237</v>
      </c>
      <c r="M212" s="11" t="s">
        <v>238</v>
      </c>
    </row>
    <row r="213" spans="1:14" ht="15.75" customHeight="1">
      <c r="A213" s="2639" t="str">
        <f t="shared" si="10"/>
        <v>8207001</v>
      </c>
      <c r="B213" s="2660">
        <v>8</v>
      </c>
      <c r="C213" s="2660">
        <v>207</v>
      </c>
      <c r="D213" s="283" t="s">
        <v>96</v>
      </c>
      <c r="E213" s="720" t="s">
        <v>4613</v>
      </c>
      <c r="F213" s="19" t="s">
        <v>4614</v>
      </c>
      <c r="G213" s="720" t="s">
        <v>4615</v>
      </c>
      <c r="H213" s="238" t="str">
        <f>CONCATENATE("NCAA : Football Championship Subdivision"&amp;" : "&amp;"Northeast Conference" &amp;" : ",G213)</f>
        <v>NCAA : Football Championship Subdivision : Northeast Conference : Bryant Bulldogs</v>
      </c>
      <c r="I213" s="2660" t="s">
        <v>7601</v>
      </c>
      <c r="J213" s="2660" t="s">
        <v>7602</v>
      </c>
      <c r="K213" s="2660" t="s">
        <v>7603</v>
      </c>
      <c r="L213" s="11" t="s">
        <v>237</v>
      </c>
      <c r="M213" s="11" t="s">
        <v>238</v>
      </c>
      <c r="N213" s="2636">
        <v>4931</v>
      </c>
    </row>
    <row r="214" spans="1:14" ht="15.75" customHeight="1">
      <c r="A214" s="2639" t="str">
        <f t="shared" si="10"/>
        <v>8207002</v>
      </c>
      <c r="B214" s="2660">
        <v>8</v>
      </c>
      <c r="C214" s="2660">
        <v>207</v>
      </c>
      <c r="D214" s="283" t="s">
        <v>105</v>
      </c>
      <c r="E214" s="720" t="s">
        <v>4590</v>
      </c>
      <c r="F214" s="19" t="s">
        <v>4591</v>
      </c>
      <c r="G214" s="720" t="s">
        <v>7649</v>
      </c>
      <c r="H214" s="238" t="str">
        <f t="shared" ref="H214:H220" si="11">CONCATENATE("NCAA : Football Championship Subdivision"&amp;" : "&amp;"Northeast Conference" &amp;" : ",G214)</f>
        <v>NCAA : Football Championship Subdivision : Northeast Conference : Central Connecticut Blue Devils</v>
      </c>
      <c r="I214" s="2660" t="s">
        <v>7601</v>
      </c>
      <c r="J214" s="2660" t="s">
        <v>7602</v>
      </c>
      <c r="K214" s="2660" t="s">
        <v>7603</v>
      </c>
      <c r="L214" s="11" t="s">
        <v>237</v>
      </c>
      <c r="M214" s="11" t="s">
        <v>238</v>
      </c>
      <c r="N214" s="2636">
        <v>3614</v>
      </c>
    </row>
    <row r="215" spans="1:14" ht="15.75" customHeight="1">
      <c r="A215" s="2639" t="str">
        <f t="shared" ref="A215:A228" si="12">_xlfn.CONCAT(B215:D215)</f>
        <v>8207003</v>
      </c>
      <c r="B215" s="2660">
        <v>8</v>
      </c>
      <c r="C215" s="2660">
        <v>207</v>
      </c>
      <c r="D215" s="283" t="s">
        <v>113</v>
      </c>
      <c r="E215" s="720" t="s">
        <v>2589</v>
      </c>
      <c r="F215" s="19" t="s">
        <v>2590</v>
      </c>
      <c r="G215" s="720" t="s">
        <v>2591</v>
      </c>
      <c r="H215" s="238" t="str">
        <f t="shared" si="11"/>
        <v>NCAA : Football Championship Subdivision : Northeast Conference : Duquesne Dukes</v>
      </c>
      <c r="I215" s="2660" t="s">
        <v>7601</v>
      </c>
      <c r="J215" s="2660" t="s">
        <v>7602</v>
      </c>
      <c r="K215" s="2660" t="s">
        <v>7603</v>
      </c>
      <c r="L215" s="11" t="s">
        <v>237</v>
      </c>
      <c r="M215" s="11" t="s">
        <v>238</v>
      </c>
      <c r="N215" s="2636">
        <v>3541</v>
      </c>
    </row>
    <row r="216" spans="1:14" ht="15.75" customHeight="1">
      <c r="A216" s="2639" t="str">
        <f t="shared" si="12"/>
        <v>8207004</v>
      </c>
      <c r="B216" s="2660">
        <v>8</v>
      </c>
      <c r="C216" s="2660">
        <v>207</v>
      </c>
      <c r="D216" s="283" t="s">
        <v>122</v>
      </c>
      <c r="E216" s="720" t="s">
        <v>4565</v>
      </c>
      <c r="F216" s="19" t="s">
        <v>4566</v>
      </c>
      <c r="G216" s="720" t="s">
        <v>4567</v>
      </c>
      <c r="H216" s="238" t="str">
        <f t="shared" si="11"/>
        <v>NCAA : Football Championship Subdivision : Northeast Conference : Robert Morris Colonials</v>
      </c>
      <c r="I216" s="2660" t="s">
        <v>7601</v>
      </c>
      <c r="J216" s="2660" t="s">
        <v>7602</v>
      </c>
      <c r="K216" s="2660" t="s">
        <v>7603</v>
      </c>
      <c r="L216" s="11" t="s">
        <v>237</v>
      </c>
      <c r="M216" s="11" t="s">
        <v>238</v>
      </c>
      <c r="N216" s="2636">
        <v>3621</v>
      </c>
    </row>
    <row r="217" spans="1:14" ht="15.75" customHeight="1">
      <c r="A217" s="2639" t="str">
        <f t="shared" si="12"/>
        <v>8207005</v>
      </c>
      <c r="B217" s="2660">
        <v>8</v>
      </c>
      <c r="C217" s="2660">
        <v>207</v>
      </c>
      <c r="D217" s="283" t="s">
        <v>131</v>
      </c>
      <c r="E217" s="720" t="s">
        <v>4602</v>
      </c>
      <c r="F217" s="19" t="s">
        <v>4603</v>
      </c>
      <c r="G217" s="720" t="s">
        <v>4604</v>
      </c>
      <c r="H217" s="238" t="str">
        <f t="shared" si="11"/>
        <v>NCAA : Football Championship Subdivision : Northeast Conference : Sacred Heart Pioneers</v>
      </c>
      <c r="I217" s="2660" t="s">
        <v>7601</v>
      </c>
      <c r="J217" s="2660" t="s">
        <v>7602</v>
      </c>
      <c r="K217" s="2660" t="s">
        <v>7603</v>
      </c>
      <c r="L217" s="11" t="s">
        <v>237</v>
      </c>
      <c r="M217" s="11" t="s">
        <v>238</v>
      </c>
      <c r="N217" s="2636">
        <v>3662</v>
      </c>
    </row>
    <row r="218" spans="1:14" ht="15.75" customHeight="1">
      <c r="A218" s="2639" t="str">
        <f t="shared" si="12"/>
        <v>8207006</v>
      </c>
      <c r="B218" s="2660">
        <v>8</v>
      </c>
      <c r="C218" s="2660">
        <v>207</v>
      </c>
      <c r="D218" s="283" t="s">
        <v>540</v>
      </c>
      <c r="E218" s="720" t="s">
        <v>4555</v>
      </c>
      <c r="F218" s="19" t="s">
        <v>7650</v>
      </c>
      <c r="G218" s="720" t="s">
        <v>7651</v>
      </c>
      <c r="H218" s="238" t="str">
        <f t="shared" si="11"/>
        <v>NCAA : Football Championship Subdivision : Northeast Conference : Saint Francis Red Flash</v>
      </c>
      <c r="I218" s="2660" t="s">
        <v>7601</v>
      </c>
      <c r="J218" s="2660" t="s">
        <v>7602</v>
      </c>
      <c r="K218" s="2660" t="s">
        <v>7603</v>
      </c>
      <c r="L218" s="11" t="s">
        <v>237</v>
      </c>
      <c r="M218" s="11" t="s">
        <v>238</v>
      </c>
      <c r="N218" s="2636">
        <v>3623</v>
      </c>
    </row>
    <row r="219" spans="1:14" ht="15.75" customHeight="1">
      <c r="A219" s="2639" t="str">
        <f t="shared" ref="A219" si="13">_xlfn.CONCAT(B219:D219)</f>
        <v>8207007</v>
      </c>
      <c r="B219" s="2660">
        <v>8</v>
      </c>
      <c r="C219" s="2660">
        <v>207</v>
      </c>
      <c r="D219" s="283" t="s">
        <v>549</v>
      </c>
      <c r="E219" s="720" t="s">
        <v>4819</v>
      </c>
      <c r="F219" s="19" t="s">
        <v>8099</v>
      </c>
      <c r="G219" s="720" t="s">
        <v>8100</v>
      </c>
      <c r="H219" s="238" t="str">
        <f t="shared" si="11"/>
        <v>NCAA : Football Championship Subdivision : Northeast Conference : Merrimack Warriors</v>
      </c>
      <c r="I219" s="2660" t="s">
        <v>7601</v>
      </c>
      <c r="J219" s="2660" t="s">
        <v>7602</v>
      </c>
      <c r="K219" s="2660" t="s">
        <v>7603</v>
      </c>
      <c r="L219" s="11" t="s">
        <v>237</v>
      </c>
      <c r="M219" s="11" t="s">
        <v>238</v>
      </c>
      <c r="N219" s="2636">
        <v>5623</v>
      </c>
    </row>
    <row r="220" spans="1:14" ht="15.75" customHeight="1">
      <c r="A220" s="2639" t="str">
        <f t="shared" si="12"/>
        <v>8207008</v>
      </c>
      <c r="B220" s="2660">
        <v>8</v>
      </c>
      <c r="C220" s="2660">
        <v>207</v>
      </c>
      <c r="D220" s="283" t="s">
        <v>562</v>
      </c>
      <c r="E220" s="720" t="s">
        <v>4499</v>
      </c>
      <c r="F220" s="19" t="s">
        <v>7652</v>
      </c>
      <c r="G220" s="720" t="s">
        <v>4501</v>
      </c>
      <c r="H220" s="238" t="str">
        <f t="shared" si="11"/>
        <v>NCAA : Football Championship Subdivision : Northeast Conference : Wagner Seahawks</v>
      </c>
      <c r="I220" s="2660" t="s">
        <v>7601</v>
      </c>
      <c r="J220" s="2660" t="s">
        <v>7602</v>
      </c>
      <c r="K220" s="2660" t="s">
        <v>7603</v>
      </c>
      <c r="L220" s="11" t="s">
        <v>237</v>
      </c>
      <c r="M220" s="11" t="s">
        <v>238</v>
      </c>
      <c r="N220" s="2636">
        <v>3627</v>
      </c>
    </row>
    <row r="221" spans="1:14" ht="15.75" customHeight="1">
      <c r="A221" s="2639" t="str">
        <f t="shared" si="12"/>
        <v>8208000</v>
      </c>
      <c r="B221" s="2660">
        <v>8</v>
      </c>
      <c r="C221" s="2660">
        <v>208</v>
      </c>
      <c r="D221" s="283" t="s">
        <v>16</v>
      </c>
      <c r="E221" s="720" t="s">
        <v>4624</v>
      </c>
      <c r="F221" s="19" t="s">
        <v>4626</v>
      </c>
      <c r="G221" s="720" t="s">
        <v>4626</v>
      </c>
      <c r="H221" s="238" t="str">
        <f>CONCATENATE("NCAA : Football Championship Subdivision"&amp;" : "&amp;"Ohio Valley Conference")</f>
        <v>NCAA : Football Championship Subdivision : Ohio Valley Conference</v>
      </c>
      <c r="I221" s="2660" t="s">
        <v>7601</v>
      </c>
      <c r="J221" s="2660" t="s">
        <v>7602</v>
      </c>
      <c r="K221" s="2660" t="s">
        <v>7603</v>
      </c>
      <c r="L221" s="11" t="s">
        <v>237</v>
      </c>
      <c r="M221" s="11" t="s">
        <v>238</v>
      </c>
    </row>
    <row r="222" spans="1:14" ht="15.75" customHeight="1">
      <c r="A222" s="2639" t="str">
        <f t="shared" si="12"/>
        <v>8208001</v>
      </c>
      <c r="B222" s="2660">
        <v>8</v>
      </c>
      <c r="C222" s="2660">
        <v>208</v>
      </c>
      <c r="D222" s="283" t="s">
        <v>96</v>
      </c>
      <c r="E222" s="720" t="s">
        <v>7653</v>
      </c>
      <c r="F222" s="19" t="s">
        <v>4652</v>
      </c>
      <c r="G222" s="720" t="s">
        <v>4653</v>
      </c>
      <c r="H222" s="238" t="str">
        <f>CONCATENATE("NCAA : Football Championship Subdivision"&amp;" : "&amp;"Ohio Valley Conference" &amp;" : ",G222)</f>
        <v>NCAA : Football Championship Subdivision : Ohio Valley Conference : Austin Peay Governors</v>
      </c>
      <c r="I222" s="2660" t="s">
        <v>7601</v>
      </c>
      <c r="J222" s="2660" t="s">
        <v>7602</v>
      </c>
      <c r="K222" s="2660" t="s">
        <v>7603</v>
      </c>
      <c r="L222" s="11" t="s">
        <v>237</v>
      </c>
      <c r="M222" s="11" t="s">
        <v>238</v>
      </c>
      <c r="N222" s="2636">
        <v>3555</v>
      </c>
    </row>
    <row r="223" spans="1:14" ht="15.75" customHeight="1">
      <c r="A223" s="2639" t="str">
        <f t="shared" si="12"/>
        <v>8208002</v>
      </c>
      <c r="B223" s="2660">
        <v>8</v>
      </c>
      <c r="C223" s="2660">
        <v>208</v>
      </c>
      <c r="D223" s="283" t="s">
        <v>105</v>
      </c>
      <c r="E223" s="720" t="s">
        <v>4681</v>
      </c>
      <c r="F223" s="19" t="s">
        <v>4682</v>
      </c>
      <c r="G223" s="720" t="s">
        <v>4683</v>
      </c>
      <c r="H223" s="238" t="str">
        <f t="shared" ref="H223:H230" si="14">CONCATENATE("NCAA : Football Championship Subdivision"&amp;" : "&amp;"Ohio Valley Conference" &amp;" : ",G223)</f>
        <v>NCAA : Football Championship Subdivision : Ohio Valley Conference : Eastern Illinois Panthers</v>
      </c>
      <c r="I223" s="2660" t="s">
        <v>7601</v>
      </c>
      <c r="J223" s="2660" t="s">
        <v>7602</v>
      </c>
      <c r="K223" s="2660" t="s">
        <v>7603</v>
      </c>
      <c r="L223" s="11" t="s">
        <v>237</v>
      </c>
      <c r="M223" s="11" t="s">
        <v>238</v>
      </c>
      <c r="N223" s="2636">
        <v>3525</v>
      </c>
    </row>
    <row r="224" spans="1:14" ht="15.75" customHeight="1">
      <c r="A224" s="2639" t="str">
        <f t="shared" si="12"/>
        <v>8208003</v>
      </c>
      <c r="B224" s="2660">
        <v>8</v>
      </c>
      <c r="C224" s="2660">
        <v>208</v>
      </c>
      <c r="D224" s="283" t="s">
        <v>113</v>
      </c>
      <c r="E224" s="720" t="s">
        <v>4686</v>
      </c>
      <c r="F224" s="19" t="s">
        <v>4687</v>
      </c>
      <c r="G224" s="720" t="s">
        <v>4688</v>
      </c>
      <c r="H224" s="238" t="str">
        <f t="shared" si="14"/>
        <v>NCAA : Football Championship Subdivision : Ohio Valley Conference : Eastern Kentucky Colonels</v>
      </c>
      <c r="I224" s="2660" t="s">
        <v>7601</v>
      </c>
      <c r="J224" s="2660" t="s">
        <v>7602</v>
      </c>
      <c r="K224" s="2660" t="s">
        <v>7603</v>
      </c>
      <c r="L224" s="11" t="s">
        <v>237</v>
      </c>
      <c r="M224" s="11" t="s">
        <v>238</v>
      </c>
      <c r="N224" s="2636">
        <v>3556</v>
      </c>
    </row>
    <row r="225" spans="1:14" ht="15.75" customHeight="1">
      <c r="A225" s="2639" t="str">
        <f t="shared" si="12"/>
        <v>8208004</v>
      </c>
      <c r="B225" s="2660">
        <v>8</v>
      </c>
      <c r="C225" s="2660">
        <v>208</v>
      </c>
      <c r="D225" s="283" t="s">
        <v>122</v>
      </c>
      <c r="E225" s="720" t="s">
        <v>4655</v>
      </c>
      <c r="F225" s="19" t="s">
        <v>4656</v>
      </c>
      <c r="G225" s="720" t="s">
        <v>4657</v>
      </c>
      <c r="H225" s="238" t="str">
        <f t="shared" si="14"/>
        <v>NCAA : Football Championship Subdivision : Ohio Valley Conference : Jacksonville State Gamecocks</v>
      </c>
      <c r="I225" s="2660" t="s">
        <v>7601</v>
      </c>
      <c r="J225" s="2660" t="s">
        <v>7602</v>
      </c>
      <c r="K225" s="2660" t="s">
        <v>7603</v>
      </c>
      <c r="L225" s="11" t="s">
        <v>237</v>
      </c>
      <c r="M225" s="11" t="s">
        <v>238</v>
      </c>
      <c r="N225" s="2636">
        <v>3650</v>
      </c>
    </row>
    <row r="226" spans="1:14" ht="15.75" customHeight="1">
      <c r="A226" s="2639" t="str">
        <f t="shared" si="12"/>
        <v>8208005</v>
      </c>
      <c r="B226" s="2660">
        <v>8</v>
      </c>
      <c r="C226" s="2660">
        <v>208</v>
      </c>
      <c r="D226" s="283" t="s">
        <v>131</v>
      </c>
      <c r="E226" s="720" t="s">
        <v>4637</v>
      </c>
      <c r="F226" s="19" t="s">
        <v>4638</v>
      </c>
      <c r="G226" s="720" t="s">
        <v>4639</v>
      </c>
      <c r="H226" s="238" t="str">
        <f t="shared" si="14"/>
        <v>NCAA : Football Championship Subdivision : Ohio Valley Conference : Murray State Racers</v>
      </c>
      <c r="I226" s="2660" t="s">
        <v>7601</v>
      </c>
      <c r="J226" s="2660" t="s">
        <v>7602</v>
      </c>
      <c r="K226" s="2660" t="s">
        <v>7603</v>
      </c>
      <c r="L226" s="11" t="s">
        <v>237</v>
      </c>
      <c r="M226" s="11" t="s">
        <v>238</v>
      </c>
      <c r="N226" s="2636">
        <v>3559</v>
      </c>
    </row>
    <row r="227" spans="1:14" ht="15.75" customHeight="1">
      <c r="A227" s="2639" t="str">
        <f t="shared" si="12"/>
        <v>8208006</v>
      </c>
      <c r="B227" s="2660">
        <v>8</v>
      </c>
      <c r="C227" s="2660">
        <v>208</v>
      </c>
      <c r="D227" s="283" t="s">
        <v>540</v>
      </c>
      <c r="E227" s="720" t="s">
        <v>7654</v>
      </c>
      <c r="F227" s="19" t="s">
        <v>4677</v>
      </c>
      <c r="G227" s="720" t="s">
        <v>7655</v>
      </c>
      <c r="H227" s="238" t="str">
        <f t="shared" si="14"/>
        <v>NCAA : Football Championship Subdivision : Ohio Valley Conference : Southeast Missouri State Redhawks</v>
      </c>
      <c r="I227" s="2660" t="s">
        <v>7601</v>
      </c>
      <c r="J227" s="2660" t="s">
        <v>7602</v>
      </c>
      <c r="K227" s="2660" t="s">
        <v>7603</v>
      </c>
      <c r="L227" s="11" t="s">
        <v>237</v>
      </c>
      <c r="M227" s="11" t="s">
        <v>238</v>
      </c>
      <c r="N227" s="2636">
        <v>3560</v>
      </c>
    </row>
    <row r="228" spans="1:14" ht="15.75" customHeight="1">
      <c r="A228" s="2639" t="str">
        <f t="shared" si="12"/>
        <v>8208007</v>
      </c>
      <c r="B228" s="2660">
        <v>8</v>
      </c>
      <c r="C228" s="2660">
        <v>208</v>
      </c>
      <c r="D228" s="283" t="s">
        <v>549</v>
      </c>
      <c r="E228" s="720" t="s">
        <v>4671</v>
      </c>
      <c r="F228" s="19" t="s">
        <v>4672</v>
      </c>
      <c r="G228" s="720" t="s">
        <v>4673</v>
      </c>
      <c r="H228" s="238" t="str">
        <f t="shared" si="14"/>
        <v>NCAA : Football Championship Subdivision : Ohio Valley Conference : Tennessee State Tigers</v>
      </c>
      <c r="I228" s="2660" t="s">
        <v>7601</v>
      </c>
      <c r="J228" s="2660" t="s">
        <v>7602</v>
      </c>
      <c r="K228" s="2660" t="s">
        <v>7603</v>
      </c>
      <c r="L228" s="11" t="s">
        <v>237</v>
      </c>
      <c r="M228" s="11" t="s">
        <v>238</v>
      </c>
      <c r="N228" s="2636">
        <v>3562</v>
      </c>
    </row>
    <row r="229" spans="1:14" ht="15.75" customHeight="1">
      <c r="A229" s="2639" t="str">
        <f t="shared" ref="A229:A230" si="15">_xlfn.CONCAT(B229:D229)</f>
        <v>8208008</v>
      </c>
      <c r="B229" s="2660">
        <v>8</v>
      </c>
      <c r="C229" s="2660">
        <v>208</v>
      </c>
      <c r="D229" s="283" t="s">
        <v>562</v>
      </c>
      <c r="E229" s="720" t="s">
        <v>7656</v>
      </c>
      <c r="F229" s="19" t="s">
        <v>7657</v>
      </c>
      <c r="G229" s="720" t="s">
        <v>4665</v>
      </c>
      <c r="H229" s="238" t="str">
        <f t="shared" si="14"/>
        <v>NCAA : Football Championship Subdivision : Ohio Valley Conference : Tennessee Tech Golden Eagles</v>
      </c>
      <c r="I229" s="2660" t="s">
        <v>7601</v>
      </c>
      <c r="J229" s="2660" t="s">
        <v>7602</v>
      </c>
      <c r="K229" s="2660" t="s">
        <v>7603</v>
      </c>
      <c r="L229" s="11" t="s">
        <v>237</v>
      </c>
      <c r="M229" s="11" t="s">
        <v>238</v>
      </c>
      <c r="N229" s="2636">
        <v>3563</v>
      </c>
    </row>
    <row r="230" spans="1:14" ht="15.75" customHeight="1">
      <c r="A230" s="2639" t="str">
        <f t="shared" si="15"/>
        <v>8208009</v>
      </c>
      <c r="B230" s="2660">
        <v>8</v>
      </c>
      <c r="C230" s="2660">
        <v>208</v>
      </c>
      <c r="D230" s="283" t="s">
        <v>1073</v>
      </c>
      <c r="E230" s="720" t="s">
        <v>7658</v>
      </c>
      <c r="F230" s="19" t="s">
        <v>7659</v>
      </c>
      <c r="G230" s="720" t="s">
        <v>4694</v>
      </c>
      <c r="H230" s="238" t="str">
        <f t="shared" si="14"/>
        <v>NCAA : Football Championship Subdivision : Ohio Valley Conference : UT Martin Skyhawks</v>
      </c>
      <c r="I230" s="2660" t="s">
        <v>7601</v>
      </c>
      <c r="J230" s="2660" t="s">
        <v>7602</v>
      </c>
      <c r="K230" s="2660" t="s">
        <v>7603</v>
      </c>
      <c r="L230" s="11" t="s">
        <v>237</v>
      </c>
      <c r="M230" s="11" t="s">
        <v>238</v>
      </c>
      <c r="N230" s="2636">
        <v>3561</v>
      </c>
    </row>
    <row r="231" spans="1:14" ht="15.75" customHeight="1">
      <c r="A231" s="2639" t="str">
        <f t="shared" ref="A231:A236" si="16">_xlfn.CONCAT(B231:D231)</f>
        <v>8209000</v>
      </c>
      <c r="B231" s="2660">
        <v>8</v>
      </c>
      <c r="C231" s="2660">
        <v>209</v>
      </c>
      <c r="D231" s="283" t="s">
        <v>16</v>
      </c>
      <c r="E231" s="720" t="s">
        <v>6335</v>
      </c>
      <c r="F231" s="19" t="s">
        <v>4724</v>
      </c>
      <c r="G231" s="720" t="s">
        <v>4724</v>
      </c>
      <c r="H231" s="238" t="str">
        <f>CONCATENATE("NCAA : Football Championship Subdivision"&amp;" : "&amp;"Patriot League")</f>
        <v>NCAA : Football Championship Subdivision : Patriot League</v>
      </c>
      <c r="I231" s="2660" t="s">
        <v>7601</v>
      </c>
      <c r="J231" s="2660" t="s">
        <v>7602</v>
      </c>
      <c r="K231" s="2660" t="s">
        <v>7603</v>
      </c>
      <c r="L231" s="11" t="s">
        <v>237</v>
      </c>
      <c r="M231" s="11" t="s">
        <v>238</v>
      </c>
    </row>
    <row r="232" spans="1:14" ht="15.75" customHeight="1">
      <c r="A232" s="2639" t="str">
        <f t="shared" si="16"/>
        <v>8209001</v>
      </c>
      <c r="B232" s="2660">
        <v>8</v>
      </c>
      <c r="C232" s="2660">
        <v>209</v>
      </c>
      <c r="D232" s="283" t="s">
        <v>96</v>
      </c>
      <c r="E232" s="720" t="s">
        <v>4728</v>
      </c>
      <c r="F232" s="19" t="s">
        <v>4729</v>
      </c>
      <c r="G232" s="720" t="s">
        <v>4730</v>
      </c>
      <c r="H232" s="238" t="str">
        <f>CONCATENATE("NCAA : Football Championship Subdivision"&amp;" : "&amp;"Patriot League" &amp;" : ",G232)</f>
        <v>NCAA : Football Championship Subdivision : Patriot League : Bucknell Bison</v>
      </c>
      <c r="I232" s="2660" t="s">
        <v>7601</v>
      </c>
      <c r="J232" s="2660" t="s">
        <v>7602</v>
      </c>
      <c r="K232" s="2660" t="s">
        <v>7603</v>
      </c>
      <c r="L232" s="11" t="s">
        <v>237</v>
      </c>
      <c r="M232" s="11" t="s">
        <v>238</v>
      </c>
      <c r="N232" s="2636">
        <v>3564</v>
      </c>
    </row>
    <row r="233" spans="1:14" ht="15.75" customHeight="1">
      <c r="A233" s="2639" t="str">
        <f t="shared" si="16"/>
        <v>8209002</v>
      </c>
      <c r="B233" s="2660">
        <v>8</v>
      </c>
      <c r="C233" s="2660">
        <v>209</v>
      </c>
      <c r="D233" s="283" t="s">
        <v>105</v>
      </c>
      <c r="E233" s="720" t="s">
        <v>466</v>
      </c>
      <c r="F233" s="19" t="s">
        <v>4732</v>
      </c>
      <c r="G233" s="720" t="s">
        <v>7660</v>
      </c>
      <c r="H233" s="238" t="str">
        <f t="shared" ref="H233:H238" si="17">CONCATENATE("NCAA : Football Championship Subdivision"&amp;" : "&amp;"Patriot League" &amp;" : ",G233)</f>
        <v>NCAA : Football Championship Subdivision : Patriot League : Colgate Raider</v>
      </c>
      <c r="I233" s="2660" t="s">
        <v>7601</v>
      </c>
      <c r="J233" s="2660" t="s">
        <v>7602</v>
      </c>
      <c r="K233" s="2660" t="s">
        <v>7603</v>
      </c>
      <c r="L233" s="11" t="s">
        <v>237</v>
      </c>
      <c r="M233" s="11" t="s">
        <v>238</v>
      </c>
      <c r="N233" s="2636">
        <v>3565</v>
      </c>
    </row>
    <row r="234" spans="1:14" ht="15.75" customHeight="1">
      <c r="A234" s="2639" t="str">
        <f t="shared" si="16"/>
        <v>8209003</v>
      </c>
      <c r="B234" s="2660">
        <v>8</v>
      </c>
      <c r="C234" s="2660">
        <v>209</v>
      </c>
      <c r="D234" s="283" t="s">
        <v>113</v>
      </c>
      <c r="E234" s="720" t="s">
        <v>7661</v>
      </c>
      <c r="F234" s="19" t="s">
        <v>2619</v>
      </c>
      <c r="G234" s="720" t="s">
        <v>2620</v>
      </c>
      <c r="H234" s="238" t="str">
        <f t="shared" si="17"/>
        <v>NCAA : Football Championship Subdivision : Patriot League : Fordham Rams</v>
      </c>
      <c r="I234" s="2660" t="s">
        <v>7601</v>
      </c>
      <c r="J234" s="2660" t="s">
        <v>7602</v>
      </c>
      <c r="K234" s="2660" t="s">
        <v>7603</v>
      </c>
      <c r="L234" s="11" t="s">
        <v>237</v>
      </c>
      <c r="M234" s="11" t="s">
        <v>238</v>
      </c>
      <c r="N234" s="2636">
        <v>3566</v>
      </c>
    </row>
    <row r="235" spans="1:14" ht="15.75" customHeight="1">
      <c r="A235" s="2639" t="str">
        <f t="shared" si="16"/>
        <v>8209004</v>
      </c>
      <c r="B235" s="2660">
        <v>8</v>
      </c>
      <c r="C235" s="2660">
        <v>209</v>
      </c>
      <c r="D235" s="283" t="s">
        <v>122</v>
      </c>
      <c r="E235" s="720" t="s">
        <v>7662</v>
      </c>
      <c r="F235" s="19" t="s">
        <v>2794</v>
      </c>
      <c r="G235" s="720" t="s">
        <v>2796</v>
      </c>
      <c r="H235" s="238" t="str">
        <f t="shared" si="17"/>
        <v>NCAA : Football Championship Subdivision : Patriot League : Georgetown Hoyas</v>
      </c>
      <c r="I235" s="2660" t="s">
        <v>7601</v>
      </c>
      <c r="J235" s="2660" t="s">
        <v>7602</v>
      </c>
      <c r="K235" s="2660" t="s">
        <v>7603</v>
      </c>
      <c r="L235" s="11" t="s">
        <v>237</v>
      </c>
      <c r="M235" s="11" t="s">
        <v>238</v>
      </c>
      <c r="N235" s="2636">
        <v>3542</v>
      </c>
    </row>
    <row r="236" spans="1:14" ht="15.75" customHeight="1">
      <c r="A236" s="2639" t="str">
        <f t="shared" si="16"/>
        <v>8209005</v>
      </c>
      <c r="B236" s="2660">
        <v>8</v>
      </c>
      <c r="C236" s="2660">
        <v>209</v>
      </c>
      <c r="D236" s="283" t="s">
        <v>131</v>
      </c>
      <c r="E236" s="720" t="s">
        <v>4748</v>
      </c>
      <c r="F236" s="19" t="s">
        <v>4749</v>
      </c>
      <c r="G236" s="720" t="s">
        <v>4750</v>
      </c>
      <c r="H236" s="238" t="str">
        <f t="shared" si="17"/>
        <v>NCAA : Football Championship Subdivision : Patriot League : Holy Cross Crusaders</v>
      </c>
      <c r="I236" s="2660" t="s">
        <v>7601</v>
      </c>
      <c r="J236" s="2660" t="s">
        <v>7602</v>
      </c>
      <c r="K236" s="2660" t="s">
        <v>7603</v>
      </c>
      <c r="L236" s="11" t="s">
        <v>237</v>
      </c>
      <c r="M236" s="11" t="s">
        <v>238</v>
      </c>
      <c r="N236" s="2636">
        <v>3567</v>
      </c>
    </row>
    <row r="237" spans="1:14" ht="15.75" customHeight="1">
      <c r="A237" s="2639" t="str">
        <f t="shared" ref="A237:A244" si="18">_xlfn.CONCAT(B237:D237)</f>
        <v>8209006</v>
      </c>
      <c r="B237" s="2660">
        <v>8</v>
      </c>
      <c r="C237" s="2660">
        <v>209</v>
      </c>
      <c r="D237" s="283" t="s">
        <v>540</v>
      </c>
      <c r="E237" s="720" t="s">
        <v>4753</v>
      </c>
      <c r="F237" s="19" t="s">
        <v>4754</v>
      </c>
      <c r="G237" s="720" t="s">
        <v>4755</v>
      </c>
      <c r="H237" s="238" t="str">
        <f t="shared" si="17"/>
        <v>NCAA : Football Championship Subdivision : Patriot League : Lafayette Leopards</v>
      </c>
      <c r="I237" s="2660" t="s">
        <v>7601</v>
      </c>
      <c r="J237" s="2660" t="s">
        <v>7602</v>
      </c>
      <c r="K237" s="2660" t="s">
        <v>7603</v>
      </c>
      <c r="L237" s="11" t="s">
        <v>237</v>
      </c>
      <c r="M237" s="11" t="s">
        <v>238</v>
      </c>
      <c r="N237" s="2636">
        <v>3568</v>
      </c>
    </row>
    <row r="238" spans="1:14" ht="15.75" customHeight="1">
      <c r="A238" s="2639" t="str">
        <f t="shared" si="18"/>
        <v>8209007</v>
      </c>
      <c r="B238" s="2660">
        <v>8</v>
      </c>
      <c r="C238" s="2660">
        <v>209</v>
      </c>
      <c r="D238" s="283" t="s">
        <v>549</v>
      </c>
      <c r="E238" s="720" t="s">
        <v>4738</v>
      </c>
      <c r="F238" s="19" t="s">
        <v>4739</v>
      </c>
      <c r="G238" s="720" t="s">
        <v>4740</v>
      </c>
      <c r="H238" s="238" t="str">
        <f t="shared" si="17"/>
        <v>NCAA : Football Championship Subdivision : Patriot League : Lehigh Mountain Hawks</v>
      </c>
      <c r="I238" s="2660" t="s">
        <v>7601</v>
      </c>
      <c r="J238" s="2660" t="s">
        <v>7602</v>
      </c>
      <c r="K238" s="2660" t="s">
        <v>7603</v>
      </c>
      <c r="L238" s="11" t="s">
        <v>237</v>
      </c>
      <c r="M238" s="11" t="s">
        <v>238</v>
      </c>
      <c r="N238" s="2636">
        <v>3569</v>
      </c>
    </row>
    <row r="239" spans="1:14" ht="15.75" customHeight="1">
      <c r="A239" s="2639" t="str">
        <f t="shared" si="18"/>
        <v>8210000</v>
      </c>
      <c r="B239" s="2660">
        <v>8</v>
      </c>
      <c r="C239" s="2660">
        <v>210</v>
      </c>
      <c r="D239" s="283" t="s">
        <v>16</v>
      </c>
      <c r="E239" s="720" t="s">
        <v>3118</v>
      </c>
      <c r="F239" s="19" t="s">
        <v>8191</v>
      </c>
      <c r="G239" s="720" t="s">
        <v>7663</v>
      </c>
      <c r="H239" s="238" t="str">
        <f>CONCATENATE("NCAA : Football Championship Subdivision"&amp;" : "&amp;"Pioneer Football League")</f>
        <v>NCAA : Football Championship Subdivision : Pioneer Football League</v>
      </c>
      <c r="I239" s="2660" t="s">
        <v>7601</v>
      </c>
      <c r="J239" s="2660" t="s">
        <v>7602</v>
      </c>
      <c r="K239" s="2660" t="s">
        <v>7603</v>
      </c>
      <c r="L239" s="11" t="s">
        <v>237</v>
      </c>
      <c r="M239" s="11" t="s">
        <v>238</v>
      </c>
    </row>
    <row r="240" spans="1:14" ht="15.75" customHeight="1">
      <c r="A240" s="2639" t="str">
        <f t="shared" si="18"/>
        <v>8210001</v>
      </c>
      <c r="B240" s="2660">
        <v>8</v>
      </c>
      <c r="C240" s="2660">
        <v>210</v>
      </c>
      <c r="D240" s="283" t="s">
        <v>96</v>
      </c>
      <c r="E240" s="720" t="s">
        <v>2778</v>
      </c>
      <c r="F240" s="19" t="s">
        <v>2779</v>
      </c>
      <c r="G240" s="720" t="s">
        <v>2780</v>
      </c>
      <c r="H240" s="238" t="str">
        <f>CONCATENATE("NCAA : Football Championship Subdivision"&amp;" : "&amp;"Pioneer Football League" &amp;" : ",G240)</f>
        <v>NCAA : Football Championship Subdivision : Pioneer Football League : Butler Bulldogs</v>
      </c>
      <c r="I240" s="2660" t="s">
        <v>7601</v>
      </c>
      <c r="J240" s="2660" t="s">
        <v>7602</v>
      </c>
      <c r="K240" s="2660" t="s">
        <v>7603</v>
      </c>
      <c r="L240" s="11" t="s">
        <v>237</v>
      </c>
      <c r="M240" s="11" t="s">
        <v>238</v>
      </c>
      <c r="N240" s="2636">
        <v>3570</v>
      </c>
    </row>
    <row r="241" spans="1:14" ht="15.75" customHeight="1">
      <c r="A241" s="2639" t="str">
        <f t="shared" si="18"/>
        <v>8210002</v>
      </c>
      <c r="B241" s="2660">
        <v>8</v>
      </c>
      <c r="C241" s="2660">
        <v>210</v>
      </c>
      <c r="D241" s="283" t="s">
        <v>105</v>
      </c>
      <c r="E241" s="720" t="s">
        <v>2377</v>
      </c>
      <c r="F241" s="19" t="s">
        <v>7664</v>
      </c>
      <c r="G241" s="720" t="s">
        <v>2379</v>
      </c>
      <c r="H241" s="238" t="str">
        <f t="shared" ref="H241:H249" si="19">CONCATENATE("NCAA : Football Championship Subdivision"&amp;" : "&amp;"Pioneer Football League" &amp;" : ",G241)</f>
        <v>NCAA : Football Championship Subdivision : Pioneer Football League : Davidson Wildcats</v>
      </c>
      <c r="I241" s="2660" t="s">
        <v>7601</v>
      </c>
      <c r="J241" s="2660" t="s">
        <v>7602</v>
      </c>
      <c r="K241" s="2660" t="s">
        <v>7603</v>
      </c>
      <c r="L241" s="11" t="s">
        <v>237</v>
      </c>
      <c r="M241" s="11" t="s">
        <v>238</v>
      </c>
      <c r="N241" s="2636">
        <v>3617</v>
      </c>
    </row>
    <row r="242" spans="1:14" ht="15.75" customHeight="1">
      <c r="A242" s="2639" t="str">
        <f t="shared" si="18"/>
        <v>8210003</v>
      </c>
      <c r="B242" s="2660">
        <v>8</v>
      </c>
      <c r="C242" s="2660">
        <v>210</v>
      </c>
      <c r="D242" s="283" t="s">
        <v>113</v>
      </c>
      <c r="E242" s="720" t="s">
        <v>2583</v>
      </c>
      <c r="F242" s="19" t="s">
        <v>2584</v>
      </c>
      <c r="G242" s="720" t="s">
        <v>7665</v>
      </c>
      <c r="H242" s="238" t="str">
        <f t="shared" si="19"/>
        <v>NCAA : Football Championship Subdivision : Pioneer Football League : Dayton Flyers</v>
      </c>
      <c r="I242" s="2660" t="s">
        <v>7601</v>
      </c>
      <c r="J242" s="2660" t="s">
        <v>7602</v>
      </c>
      <c r="K242" s="2660" t="s">
        <v>7603</v>
      </c>
      <c r="L242" s="11" t="s">
        <v>237</v>
      </c>
      <c r="M242" s="11" t="s">
        <v>238</v>
      </c>
      <c r="N242" s="2636">
        <v>3571</v>
      </c>
    </row>
    <row r="243" spans="1:14" ht="15.75" customHeight="1">
      <c r="A243" s="2639" t="str">
        <f t="shared" si="18"/>
        <v>8210004</v>
      </c>
      <c r="B243" s="2660">
        <v>8</v>
      </c>
      <c r="C243" s="2660">
        <v>210</v>
      </c>
      <c r="D243" s="283" t="s">
        <v>122</v>
      </c>
      <c r="E243" s="720" t="s">
        <v>7666</v>
      </c>
      <c r="F243" s="19" t="s">
        <v>4296</v>
      </c>
      <c r="G243" s="720" t="s">
        <v>4297</v>
      </c>
      <c r="H243" s="238" t="str">
        <f t="shared" si="19"/>
        <v>NCAA : Football Championship Subdivision : Pioneer Football League : Drake Bulldogs</v>
      </c>
      <c r="I243" s="2660" t="s">
        <v>7601</v>
      </c>
      <c r="J243" s="2660" t="s">
        <v>7602</v>
      </c>
      <c r="K243" s="2660" t="s">
        <v>7603</v>
      </c>
      <c r="L243" s="11" t="s">
        <v>237</v>
      </c>
      <c r="M243" s="11" t="s">
        <v>238</v>
      </c>
      <c r="N243" s="2636">
        <v>3572</v>
      </c>
    </row>
    <row r="244" spans="1:14" ht="15.75" customHeight="1">
      <c r="A244" s="2639" t="str">
        <f t="shared" si="18"/>
        <v>8210005</v>
      </c>
      <c r="B244" s="2660">
        <v>8</v>
      </c>
      <c r="C244" s="2660">
        <v>210</v>
      </c>
      <c r="D244" s="283" t="s">
        <v>131</v>
      </c>
      <c r="E244" s="720" t="s">
        <v>7667</v>
      </c>
      <c r="F244" s="19" t="s">
        <v>7668</v>
      </c>
      <c r="G244" s="720" t="s">
        <v>2690</v>
      </c>
      <c r="H244" s="238" t="str">
        <f t="shared" si="19"/>
        <v>NCAA : Football Championship Subdivision : Pioneer Football League : Jacksonville Dolphins</v>
      </c>
      <c r="I244" s="2660" t="s">
        <v>7601</v>
      </c>
      <c r="J244" s="2660" t="s">
        <v>7602</v>
      </c>
      <c r="K244" s="2660" t="s">
        <v>7603</v>
      </c>
      <c r="L244" s="11" t="s">
        <v>237</v>
      </c>
      <c r="M244" s="11" t="s">
        <v>238</v>
      </c>
      <c r="N244" s="2636">
        <v>4937</v>
      </c>
    </row>
    <row r="245" spans="1:14" ht="15.75" customHeight="1">
      <c r="A245" s="2639" t="str">
        <f t="shared" ref="A245:A262" si="20">_xlfn.CONCAT(B245:D245)</f>
        <v>8210006</v>
      </c>
      <c r="B245" s="2660">
        <v>8</v>
      </c>
      <c r="C245" s="2660">
        <v>210</v>
      </c>
      <c r="D245" s="283" t="s">
        <v>540</v>
      </c>
      <c r="E245" s="720" t="s">
        <v>1351</v>
      </c>
      <c r="F245" s="19" t="s">
        <v>3770</v>
      </c>
      <c r="G245" s="720" t="s">
        <v>3771</v>
      </c>
      <c r="H245" s="238" t="str">
        <f t="shared" si="19"/>
        <v>NCAA : Football Championship Subdivision : Pioneer Football League : Marist Red Foxes</v>
      </c>
      <c r="I245" s="2660" t="s">
        <v>7601</v>
      </c>
      <c r="J245" s="2660" t="s">
        <v>7602</v>
      </c>
      <c r="K245" s="2660" t="s">
        <v>7603</v>
      </c>
      <c r="L245" s="11" t="s">
        <v>237</v>
      </c>
      <c r="M245" s="11" t="s">
        <v>238</v>
      </c>
      <c r="N245" s="2636">
        <v>3544</v>
      </c>
    </row>
    <row r="246" spans="1:14" ht="15.75" customHeight="1">
      <c r="A246" s="2639" t="str">
        <f t="shared" si="20"/>
        <v>8210007</v>
      </c>
      <c r="B246" s="2660">
        <v>8</v>
      </c>
      <c r="C246" s="2660">
        <v>210</v>
      </c>
      <c r="D246" s="283" t="s">
        <v>549</v>
      </c>
      <c r="E246" s="720" t="s">
        <v>4700</v>
      </c>
      <c r="F246" s="19" t="s">
        <v>4701</v>
      </c>
      <c r="G246" s="720" t="s">
        <v>4702</v>
      </c>
      <c r="H246" s="238" t="str">
        <f t="shared" si="19"/>
        <v>NCAA : Football Championship Subdivision : Pioneer Football League : Morehead State Eagles</v>
      </c>
      <c r="I246" s="2660" t="s">
        <v>7601</v>
      </c>
      <c r="J246" s="2660" t="s">
        <v>7602</v>
      </c>
      <c r="K246" s="2660" t="s">
        <v>7603</v>
      </c>
      <c r="L246" s="11" t="s">
        <v>237</v>
      </c>
      <c r="M246" s="11" t="s">
        <v>238</v>
      </c>
      <c r="N246" s="2636">
        <v>3558</v>
      </c>
    </row>
    <row r="247" spans="1:14" ht="15.75" customHeight="1">
      <c r="A247" s="2639" t="str">
        <f t="shared" si="20"/>
        <v>8210008</v>
      </c>
      <c r="B247" s="2660">
        <v>8</v>
      </c>
      <c r="C247" s="2660">
        <v>210</v>
      </c>
      <c r="D247" s="283" t="s">
        <v>562</v>
      </c>
      <c r="E247" s="720" t="s">
        <v>6092</v>
      </c>
      <c r="F247" s="19" t="s">
        <v>6093</v>
      </c>
      <c r="G247" s="720" t="s">
        <v>6094</v>
      </c>
      <c r="H247" s="238" t="str">
        <f t="shared" si="19"/>
        <v>NCAA : Football Championship Subdivision : Pioneer Football League : San Diego Toreros</v>
      </c>
      <c r="I247" s="2660" t="s">
        <v>7601</v>
      </c>
      <c r="J247" s="2660" t="s">
        <v>7602</v>
      </c>
      <c r="K247" s="2660" t="s">
        <v>7603</v>
      </c>
      <c r="L247" s="11" t="s">
        <v>237</v>
      </c>
      <c r="M247" s="11" t="s">
        <v>238</v>
      </c>
      <c r="N247" s="2636">
        <v>3574</v>
      </c>
    </row>
    <row r="248" spans="1:14" ht="15.75" customHeight="1">
      <c r="A248" s="2639" t="str">
        <f t="shared" si="20"/>
        <v>8210009</v>
      </c>
      <c r="B248" s="2660">
        <v>8</v>
      </c>
      <c r="C248" s="2660">
        <v>210</v>
      </c>
      <c r="D248" s="283" t="s">
        <v>1073</v>
      </c>
      <c r="E248" s="720" t="s">
        <v>7669</v>
      </c>
      <c r="F248" s="19" t="s">
        <v>2717</v>
      </c>
      <c r="G248" s="720" t="s">
        <v>2718</v>
      </c>
      <c r="H248" s="238" t="str">
        <f t="shared" si="19"/>
        <v>NCAA : Football Championship Subdivision : Pioneer Football League : Stetson Hatters</v>
      </c>
      <c r="I248" s="2660" t="s">
        <v>7601</v>
      </c>
      <c r="J248" s="2660" t="s">
        <v>7602</v>
      </c>
      <c r="K248" s="2660" t="s">
        <v>7603</v>
      </c>
      <c r="L248" s="11" t="s">
        <v>237</v>
      </c>
      <c r="M248" s="11" t="s">
        <v>238</v>
      </c>
      <c r="N248" s="2636">
        <v>26596</v>
      </c>
    </row>
    <row r="249" spans="1:14" ht="15.75" customHeight="1">
      <c r="A249" s="2639" t="str">
        <f t="shared" si="20"/>
        <v>8210010</v>
      </c>
      <c r="B249" s="2660">
        <v>8</v>
      </c>
      <c r="C249" s="2660">
        <v>210</v>
      </c>
      <c r="D249" s="283" t="s">
        <v>25</v>
      </c>
      <c r="E249" s="720" t="s">
        <v>4342</v>
      </c>
      <c r="F249" s="19" t="s">
        <v>4343</v>
      </c>
      <c r="G249" s="720" t="s">
        <v>4344</v>
      </c>
      <c r="H249" s="238" t="str">
        <f t="shared" si="19"/>
        <v>NCAA : Football Championship Subdivision : Pioneer Football League : Valparaiso Crusaders</v>
      </c>
      <c r="I249" s="2660" t="s">
        <v>7601</v>
      </c>
      <c r="J249" s="2660" t="s">
        <v>7602</v>
      </c>
      <c r="K249" s="2660" t="s">
        <v>7603</v>
      </c>
      <c r="L249" s="11" t="s">
        <v>237</v>
      </c>
      <c r="M249" s="11" t="s">
        <v>238</v>
      </c>
      <c r="N249" s="2636">
        <v>3575</v>
      </c>
    </row>
    <row r="250" spans="1:14" ht="15.75" customHeight="1">
      <c r="A250" s="2639" t="str">
        <f t="shared" si="20"/>
        <v>8211000</v>
      </c>
      <c r="B250" s="2660">
        <v>8</v>
      </c>
      <c r="C250" s="2660">
        <v>211</v>
      </c>
      <c r="D250" s="283" t="s">
        <v>16</v>
      </c>
      <c r="E250" s="720" t="s">
        <v>7672</v>
      </c>
      <c r="F250" s="19" t="s">
        <v>4771</v>
      </c>
      <c r="G250" s="720" t="s">
        <v>4771</v>
      </c>
      <c r="H250" s="238" t="str">
        <f>CONCATENATE("NCAA : Football Championship Subdivision"&amp;" : "&amp;"Southern Conference"&amp;"")</f>
        <v>NCAA : Football Championship Subdivision : Southern Conference</v>
      </c>
      <c r="I250" s="2660" t="s">
        <v>7601</v>
      </c>
      <c r="J250" s="2660" t="s">
        <v>7602</v>
      </c>
      <c r="K250" s="2660" t="s">
        <v>7603</v>
      </c>
      <c r="L250" s="11" t="s">
        <v>237</v>
      </c>
      <c r="M250" s="11" t="s">
        <v>238</v>
      </c>
    </row>
    <row r="251" spans="1:14" ht="15.75" customHeight="1">
      <c r="A251" s="2639" t="str">
        <f t="shared" si="20"/>
        <v>8211001</v>
      </c>
      <c r="B251" s="2660">
        <v>8</v>
      </c>
      <c r="C251" s="2660">
        <v>211</v>
      </c>
      <c r="D251" s="283" t="s">
        <v>96</v>
      </c>
      <c r="E251" s="720" t="s">
        <v>7670</v>
      </c>
      <c r="F251" s="19" t="s">
        <v>4960</v>
      </c>
      <c r="G251" s="720" t="s">
        <v>7671</v>
      </c>
      <c r="H251" s="238" t="str">
        <f>CONCATENATE("NCAA : Football Championship Subdivision"&amp;" : "&amp;"Southern Conference" &amp;" : ",G251)</f>
        <v>NCAA : Football Championship Subdivision : Southern Conference : UT Chattanooga Mocs</v>
      </c>
      <c r="I251" s="2660" t="s">
        <v>7601</v>
      </c>
      <c r="J251" s="2660" t="s">
        <v>7602</v>
      </c>
      <c r="K251" s="2660" t="s">
        <v>7603</v>
      </c>
      <c r="L251" s="11" t="s">
        <v>237</v>
      </c>
      <c r="M251" s="11" t="s">
        <v>238</v>
      </c>
      <c r="N251" s="2636">
        <v>3582</v>
      </c>
    </row>
    <row r="252" spans="1:14" ht="15.75" customHeight="1">
      <c r="A252" s="2639" t="str">
        <f t="shared" si="20"/>
        <v>8211002</v>
      </c>
      <c r="B252" s="2660">
        <v>8</v>
      </c>
      <c r="C252" s="2660">
        <v>211</v>
      </c>
      <c r="D252" s="283" t="s">
        <v>105</v>
      </c>
      <c r="E252" s="720" t="s">
        <v>4910</v>
      </c>
      <c r="F252" s="19" t="s">
        <v>8187</v>
      </c>
      <c r="G252" s="720" t="s">
        <v>7673</v>
      </c>
      <c r="H252" s="238" t="str">
        <f t="shared" ref="H252:H260" si="21">CONCATENATE("NCAA : Football Championship Subdivision"&amp;" : "&amp;"Southern Conference" &amp;" : ",G252)</f>
        <v>NCAA : Football Championship Subdivision : Southern Conference : Citadel Bulldogs</v>
      </c>
      <c r="I252" s="2660" t="s">
        <v>7601</v>
      </c>
      <c r="J252" s="2660" t="s">
        <v>7602</v>
      </c>
      <c r="K252" s="2660" t="s">
        <v>7603</v>
      </c>
      <c r="L252" s="11" t="s">
        <v>237</v>
      </c>
      <c r="M252" s="11" t="s">
        <v>238</v>
      </c>
      <c r="N252" s="2636">
        <v>3577</v>
      </c>
    </row>
    <row r="253" spans="1:14" ht="15.75" customHeight="1">
      <c r="A253" s="2639" t="str">
        <f t="shared" si="20"/>
        <v>8211003</v>
      </c>
      <c r="B253" s="2660">
        <v>8</v>
      </c>
      <c r="C253" s="2660">
        <v>211</v>
      </c>
      <c r="D253" s="283" t="s">
        <v>113</v>
      </c>
      <c r="E253" s="720" t="s">
        <v>4825</v>
      </c>
      <c r="F253" s="19" t="s">
        <v>4826</v>
      </c>
      <c r="G253" s="720" t="s">
        <v>7674</v>
      </c>
      <c r="H253" s="238" t="str">
        <f t="shared" si="21"/>
        <v>NCAA : Football Championship Subdivision : Southern Conference : East Tennessee Buccaneers</v>
      </c>
      <c r="I253" s="2660" t="s">
        <v>7601</v>
      </c>
      <c r="J253" s="2660" t="s">
        <v>7602</v>
      </c>
      <c r="K253" s="2660" t="s">
        <v>7603</v>
      </c>
      <c r="L253" s="11" t="s">
        <v>237</v>
      </c>
      <c r="M253" s="11" t="s">
        <v>238</v>
      </c>
      <c r="N253" s="2636">
        <v>3578</v>
      </c>
    </row>
    <row r="254" spans="1:14" ht="15.75" customHeight="1">
      <c r="A254" s="2639" t="str">
        <f t="shared" si="20"/>
        <v>8211004</v>
      </c>
      <c r="B254" s="2660">
        <v>8</v>
      </c>
      <c r="C254" s="2660">
        <v>211</v>
      </c>
      <c r="D254" s="283" t="s">
        <v>122</v>
      </c>
      <c r="E254" s="720" t="s">
        <v>4321</v>
      </c>
      <c r="F254" s="19" t="s">
        <v>4829</v>
      </c>
      <c r="G254" s="720" t="s">
        <v>4830</v>
      </c>
      <c r="H254" s="238" t="str">
        <f t="shared" si="21"/>
        <v>NCAA : Football Championship Subdivision : Southern Conference : Furman Paladins</v>
      </c>
      <c r="I254" s="2660" t="s">
        <v>7601</v>
      </c>
      <c r="J254" s="2660" t="s">
        <v>7602</v>
      </c>
      <c r="K254" s="2660" t="s">
        <v>7603</v>
      </c>
      <c r="L254" s="11" t="s">
        <v>237</v>
      </c>
      <c r="M254" s="11" t="s">
        <v>238</v>
      </c>
      <c r="N254" s="2636">
        <v>3579</v>
      </c>
    </row>
    <row r="255" spans="1:14" ht="15.75" customHeight="1">
      <c r="A255" s="2639" t="str">
        <f t="shared" si="20"/>
        <v>8211005</v>
      </c>
      <c r="B255" s="2660">
        <v>8</v>
      </c>
      <c r="C255" s="2660">
        <v>211</v>
      </c>
      <c r="D255" s="283" t="s">
        <v>131</v>
      </c>
      <c r="E255" s="720" t="s">
        <v>4849</v>
      </c>
      <c r="F255" s="19" t="s">
        <v>4850</v>
      </c>
      <c r="G255" s="720" t="s">
        <v>4857</v>
      </c>
      <c r="H255" s="238" t="str">
        <f t="shared" si="21"/>
        <v>NCAA : Football Championship Subdivision : Southern Conference : Mercer Bears</v>
      </c>
      <c r="I255" s="2660" t="s">
        <v>7601</v>
      </c>
      <c r="J255" s="2660" t="s">
        <v>7602</v>
      </c>
      <c r="K255" s="2660" t="s">
        <v>7603</v>
      </c>
      <c r="L255" s="11" t="s">
        <v>237</v>
      </c>
      <c r="M255" s="11" t="s">
        <v>238</v>
      </c>
      <c r="N255" s="2636">
        <v>26595</v>
      </c>
    </row>
    <row r="256" spans="1:14" ht="15.75" customHeight="1">
      <c r="A256" s="2639" t="str">
        <f t="shared" si="20"/>
        <v>8211006</v>
      </c>
      <c r="B256" s="2660">
        <v>8</v>
      </c>
      <c r="C256" s="2660">
        <v>211</v>
      </c>
      <c r="D256" s="283" t="s">
        <v>540</v>
      </c>
      <c r="E256" s="720" t="s">
        <v>3932</v>
      </c>
      <c r="F256" s="19" t="s">
        <v>4882</v>
      </c>
      <c r="G256" s="720" t="s">
        <v>7675</v>
      </c>
      <c r="H256" s="238" t="str">
        <f t="shared" si="21"/>
        <v>NCAA : Football Championship Subdivision : Southern Conference : Samford Bulldogs</v>
      </c>
      <c r="I256" s="2660" t="s">
        <v>7601</v>
      </c>
      <c r="J256" s="2660" t="s">
        <v>7602</v>
      </c>
      <c r="K256" s="2660" t="s">
        <v>7603</v>
      </c>
      <c r="L256" s="11" t="s">
        <v>237</v>
      </c>
      <c r="M256" s="11" t="s">
        <v>238</v>
      </c>
      <c r="N256" s="2636">
        <v>3622</v>
      </c>
    </row>
    <row r="257" spans="1:14" ht="15.75" customHeight="1">
      <c r="A257" s="2639" t="str">
        <f t="shared" si="20"/>
        <v>8211007</v>
      </c>
      <c r="B257" s="2660">
        <v>8</v>
      </c>
      <c r="C257" s="2660">
        <v>211</v>
      </c>
      <c r="D257" s="283" t="s">
        <v>549</v>
      </c>
      <c r="E257" s="720" t="s">
        <v>4925</v>
      </c>
      <c r="F257" s="19" t="s">
        <v>4926</v>
      </c>
      <c r="G257" s="720" t="s">
        <v>4927</v>
      </c>
      <c r="H257" s="238" t="str">
        <f t="shared" si="21"/>
        <v>NCAA : Football Championship Subdivision : Southern Conference : VMI Keydets</v>
      </c>
      <c r="I257" s="2660" t="s">
        <v>7601</v>
      </c>
      <c r="J257" s="2660" t="s">
        <v>7602</v>
      </c>
      <c r="K257" s="2660" t="s">
        <v>7603</v>
      </c>
      <c r="L257" s="11" t="s">
        <v>237</v>
      </c>
      <c r="M257" s="11" t="s">
        <v>238</v>
      </c>
      <c r="N257" s="2636">
        <v>3583</v>
      </c>
    </row>
    <row r="258" spans="1:14" ht="15.75" customHeight="1">
      <c r="A258" s="2639" t="str">
        <f t="shared" si="20"/>
        <v>8211008</v>
      </c>
      <c r="B258" s="2660">
        <v>8</v>
      </c>
      <c r="C258" s="2660">
        <v>211</v>
      </c>
      <c r="D258" s="283" t="s">
        <v>562</v>
      </c>
      <c r="E258" s="720" t="s">
        <v>4873</v>
      </c>
      <c r="F258" s="19" t="s">
        <v>4874</v>
      </c>
      <c r="G258" s="720" t="s">
        <v>4875</v>
      </c>
      <c r="H258" s="238" t="str">
        <f t="shared" si="21"/>
        <v>NCAA : Football Championship Subdivision : Southern Conference : Western Carolina Catamounts</v>
      </c>
      <c r="I258" s="2660" t="s">
        <v>7601</v>
      </c>
      <c r="J258" s="2660" t="s">
        <v>7602</v>
      </c>
      <c r="K258" s="2660" t="s">
        <v>7603</v>
      </c>
      <c r="L258" s="11" t="s">
        <v>237</v>
      </c>
      <c r="M258" s="11" t="s">
        <v>238</v>
      </c>
      <c r="N258" s="2636">
        <v>3584</v>
      </c>
    </row>
    <row r="259" spans="1:14" ht="15.75" customHeight="1">
      <c r="A259" s="2639" t="str">
        <f t="shared" si="20"/>
        <v>8211009</v>
      </c>
      <c r="B259" s="2660">
        <v>8</v>
      </c>
      <c r="C259" s="2660">
        <v>211</v>
      </c>
      <c r="D259" s="283" t="s">
        <v>1073</v>
      </c>
      <c r="E259" s="720" t="s">
        <v>4838</v>
      </c>
      <c r="F259" s="19" t="s">
        <v>4839</v>
      </c>
      <c r="G259" s="720" t="s">
        <v>4840</v>
      </c>
      <c r="H259" s="238" t="str">
        <f t="shared" si="21"/>
        <v>NCAA : Football Championship Subdivision : Southern Conference : Wofford Terriers</v>
      </c>
      <c r="I259" s="2660" t="s">
        <v>7601</v>
      </c>
      <c r="J259" s="2660" t="s">
        <v>7602</v>
      </c>
      <c r="K259" s="2660" t="s">
        <v>7603</v>
      </c>
      <c r="L259" s="11" t="s">
        <v>237</v>
      </c>
      <c r="M259" s="11" t="s">
        <v>238</v>
      </c>
      <c r="N259" s="2636">
        <v>3670</v>
      </c>
    </row>
    <row r="260" spans="1:14" ht="15.75" customHeight="1">
      <c r="A260" s="2639" t="str">
        <f t="shared" si="20"/>
        <v>8211010</v>
      </c>
      <c r="B260" s="2660">
        <v>8</v>
      </c>
      <c r="C260" s="2660">
        <v>211</v>
      </c>
      <c r="D260" s="283" t="s">
        <v>25</v>
      </c>
      <c r="E260" s="720" t="s">
        <v>5172</v>
      </c>
      <c r="F260" s="19" t="s">
        <v>5173</v>
      </c>
      <c r="G260" s="720" t="s">
        <v>5174</v>
      </c>
      <c r="H260" s="238" t="str">
        <f t="shared" si="21"/>
        <v>NCAA : Football Championship Subdivision : Southern Conference : Abilene Christian Wildcats</v>
      </c>
      <c r="I260" s="2660" t="s">
        <v>7601</v>
      </c>
      <c r="J260" s="2660" t="s">
        <v>7602</v>
      </c>
      <c r="K260" s="2660" t="s">
        <v>7603</v>
      </c>
      <c r="L260" s="11" t="s">
        <v>237</v>
      </c>
      <c r="M260" s="11" t="s">
        <v>238</v>
      </c>
      <c r="N260" s="2636">
        <v>3677</v>
      </c>
    </row>
    <row r="261" spans="1:14" ht="15.75" customHeight="1">
      <c r="A261" s="2639" t="str">
        <f t="shared" si="20"/>
        <v>8212000</v>
      </c>
      <c r="B261" s="2660">
        <v>8</v>
      </c>
      <c r="C261" s="2660">
        <v>212</v>
      </c>
      <c r="D261" s="283" t="s">
        <v>16</v>
      </c>
      <c r="E261" s="720" t="s">
        <v>7677</v>
      </c>
      <c r="F261" s="19" t="s">
        <v>4982</v>
      </c>
      <c r="G261" s="720" t="s">
        <v>4983</v>
      </c>
      <c r="H261" s="238" t="str">
        <f>CONCATENATE("NCAA : Football Championship Subdivision"&amp;" : "&amp;"Southland Conference")</f>
        <v>NCAA : Football Championship Subdivision : Southland Conference</v>
      </c>
      <c r="I261" s="2660" t="s">
        <v>7601</v>
      </c>
      <c r="J261" s="2660" t="s">
        <v>7602</v>
      </c>
      <c r="K261" s="2660" t="s">
        <v>7603</v>
      </c>
      <c r="L261" s="11" t="s">
        <v>237</v>
      </c>
      <c r="M261" s="11" t="s">
        <v>238</v>
      </c>
    </row>
    <row r="262" spans="1:14" ht="15.75" customHeight="1">
      <c r="A262" s="2639" t="str">
        <f t="shared" si="20"/>
        <v>8212001</v>
      </c>
      <c r="B262" s="2660">
        <v>8</v>
      </c>
      <c r="C262" s="2660">
        <v>212</v>
      </c>
      <c r="D262" s="283" t="s">
        <v>96</v>
      </c>
      <c r="E262" s="720" t="s">
        <v>7676</v>
      </c>
      <c r="F262" s="19" t="s">
        <v>5168</v>
      </c>
      <c r="G262" s="720" t="s">
        <v>5169</v>
      </c>
      <c r="H262" s="238" t="str">
        <f>CONCATENATE("NCAA : Football Championship Subdivision"&amp;" : "&amp;"Southland Conference" &amp;" : ",G262)</f>
        <v>NCAA : Football Championship Subdivision : Southland Conference : Central Arkansas Bears</v>
      </c>
      <c r="I262" s="2660" t="s">
        <v>7601</v>
      </c>
      <c r="J262" s="2660" t="s">
        <v>7602</v>
      </c>
      <c r="K262" s="2660" t="s">
        <v>7603</v>
      </c>
      <c r="L262" s="11" t="s">
        <v>237</v>
      </c>
      <c r="M262" s="11" t="s">
        <v>238</v>
      </c>
      <c r="N262" s="2636">
        <v>3671</v>
      </c>
    </row>
    <row r="263" spans="1:14" ht="15.75" customHeight="1">
      <c r="A263" s="2639" t="str">
        <f t="shared" ref="A263:A273" si="22">_xlfn.CONCAT(B263:D263)</f>
        <v>8212002</v>
      </c>
      <c r="B263" s="2660">
        <v>8</v>
      </c>
      <c r="C263" s="2660">
        <v>212</v>
      </c>
      <c r="D263" s="283" t="s">
        <v>105</v>
      </c>
      <c r="E263" s="720" t="s">
        <v>2948</v>
      </c>
      <c r="F263" s="19" t="s">
        <v>5211</v>
      </c>
      <c r="G263" s="720" t="s">
        <v>5212</v>
      </c>
      <c r="H263" s="238" t="str">
        <f t="shared" ref="H263:H270" si="23">CONCATENATE("NCAA : Football Championship Subdivision"&amp;" : "&amp;"Southland Conference" &amp;" : ",G263)</f>
        <v>NCAA : Football Championship Subdivision : Southland Conference : Houston Baptist Huskies</v>
      </c>
      <c r="I263" s="2660" t="s">
        <v>7601</v>
      </c>
      <c r="J263" s="2660" t="s">
        <v>7602</v>
      </c>
      <c r="K263" s="2660" t="s">
        <v>7603</v>
      </c>
      <c r="L263" s="11" t="s">
        <v>237</v>
      </c>
      <c r="M263" s="11" t="s">
        <v>238</v>
      </c>
      <c r="N263" s="2636">
        <v>26602</v>
      </c>
    </row>
    <row r="264" spans="1:14" ht="15.75" customHeight="1">
      <c r="A264" s="2639" t="str">
        <f t="shared" si="22"/>
        <v>8212003</v>
      </c>
      <c r="B264" s="2660">
        <v>8</v>
      </c>
      <c r="C264" s="2660">
        <v>212</v>
      </c>
      <c r="D264" s="283" t="s">
        <v>113</v>
      </c>
      <c r="E264" s="720" t="s">
        <v>7678</v>
      </c>
      <c r="F264" s="19" t="s">
        <v>5200</v>
      </c>
      <c r="G264" s="720" t="s">
        <v>5201</v>
      </c>
      <c r="H264" s="238" t="str">
        <f t="shared" si="23"/>
        <v>NCAA : Football Championship Subdivision : Southland Conference : Incarnate Word Cardinals</v>
      </c>
      <c r="I264" s="2660" t="s">
        <v>7601</v>
      </c>
      <c r="J264" s="2660" t="s">
        <v>7602</v>
      </c>
      <c r="K264" s="2660" t="s">
        <v>7603</v>
      </c>
      <c r="L264" s="11" t="s">
        <v>237</v>
      </c>
      <c r="M264" s="11" t="s">
        <v>238</v>
      </c>
      <c r="N264" s="2636">
        <v>12710</v>
      </c>
    </row>
    <row r="265" spans="1:14" ht="15.75" customHeight="1">
      <c r="A265" s="2639" t="str">
        <f t="shared" si="22"/>
        <v>8212004</v>
      </c>
      <c r="B265" s="2660">
        <v>8</v>
      </c>
      <c r="C265" s="2660">
        <v>212</v>
      </c>
      <c r="D265" s="283" t="s">
        <v>122</v>
      </c>
      <c r="E265" s="720" t="s">
        <v>5155</v>
      </c>
      <c r="F265" s="19" t="s">
        <v>7679</v>
      </c>
      <c r="G265" s="720" t="s">
        <v>5157</v>
      </c>
      <c r="H265" s="238" t="str">
        <f t="shared" si="23"/>
        <v>NCAA : Football Championship Subdivision : Southland Conference : Lamar Cardinals</v>
      </c>
      <c r="I265" s="2660" t="s">
        <v>7601</v>
      </c>
      <c r="J265" s="2660" t="s">
        <v>7602</v>
      </c>
      <c r="K265" s="2660" t="s">
        <v>7603</v>
      </c>
      <c r="L265" s="11" t="s">
        <v>237</v>
      </c>
      <c r="M265" s="11" t="s">
        <v>238</v>
      </c>
      <c r="N265" s="2636">
        <v>23172</v>
      </c>
    </row>
    <row r="266" spans="1:14" ht="15.75" customHeight="1">
      <c r="A266" s="2639" t="str">
        <f t="shared" si="22"/>
        <v>8212005</v>
      </c>
      <c r="B266" s="2660">
        <v>8</v>
      </c>
      <c r="C266" s="2660">
        <v>212</v>
      </c>
      <c r="D266" s="283" t="s">
        <v>131</v>
      </c>
      <c r="E266" s="720" t="s">
        <v>7680</v>
      </c>
      <c r="F266" s="19" t="s">
        <v>5179</v>
      </c>
      <c r="G266" s="720" t="s">
        <v>5180</v>
      </c>
      <c r="H266" s="238" t="str">
        <f t="shared" si="23"/>
        <v>NCAA : Football Championship Subdivision : Southland Conference : McNeese State Cowboys</v>
      </c>
      <c r="I266" s="2660" t="s">
        <v>7601</v>
      </c>
      <c r="J266" s="2660" t="s">
        <v>7602</v>
      </c>
      <c r="K266" s="2660" t="s">
        <v>7603</v>
      </c>
      <c r="L266" s="11" t="s">
        <v>237</v>
      </c>
      <c r="M266" s="11" t="s">
        <v>238</v>
      </c>
      <c r="N266" s="2636">
        <v>3585</v>
      </c>
    </row>
    <row r="267" spans="1:14" ht="15.75" customHeight="1">
      <c r="A267" s="2639" t="str">
        <f t="shared" si="22"/>
        <v>8212006</v>
      </c>
      <c r="B267" s="2660">
        <v>8</v>
      </c>
      <c r="C267" s="2660">
        <v>212</v>
      </c>
      <c r="D267" s="283" t="s">
        <v>540</v>
      </c>
      <c r="E267" s="720" t="s">
        <v>5110</v>
      </c>
      <c r="F267" s="19" t="s">
        <v>5111</v>
      </c>
      <c r="G267" s="720" t="s">
        <v>5112</v>
      </c>
      <c r="H267" s="238" t="str">
        <f t="shared" si="23"/>
        <v>NCAA : Football Championship Subdivision : Southland Conference : Nicholls State Colonels</v>
      </c>
      <c r="I267" s="2660" t="s">
        <v>7601</v>
      </c>
      <c r="J267" s="2660" t="s">
        <v>7602</v>
      </c>
      <c r="K267" s="2660" t="s">
        <v>7603</v>
      </c>
      <c r="L267" s="11" t="s">
        <v>237</v>
      </c>
      <c r="M267" s="11" t="s">
        <v>238</v>
      </c>
      <c r="N267" s="2636">
        <v>3586</v>
      </c>
    </row>
    <row r="268" spans="1:14" ht="15.75" customHeight="1">
      <c r="A268" s="2639" t="str">
        <f t="shared" si="22"/>
        <v>8212007</v>
      </c>
      <c r="B268" s="2660">
        <v>8</v>
      </c>
      <c r="C268" s="2660">
        <v>212</v>
      </c>
      <c r="D268" s="283" t="s">
        <v>549</v>
      </c>
      <c r="E268" s="720" t="s">
        <v>5216</v>
      </c>
      <c r="F268" s="19" t="s">
        <v>5217</v>
      </c>
      <c r="G268" s="720" t="s">
        <v>5218</v>
      </c>
      <c r="H268" s="238" t="str">
        <f t="shared" si="23"/>
        <v>NCAA : Football Championship Subdivision : Southland Conference : Northwestern State Demons</v>
      </c>
      <c r="I268" s="2660" t="s">
        <v>7601</v>
      </c>
      <c r="J268" s="2660" t="s">
        <v>7602</v>
      </c>
      <c r="K268" s="2660" t="s">
        <v>7603</v>
      </c>
      <c r="L268" s="11" t="s">
        <v>237</v>
      </c>
      <c r="M268" s="11" t="s">
        <v>238</v>
      </c>
      <c r="N268" s="2636">
        <v>3588</v>
      </c>
    </row>
    <row r="269" spans="1:14" ht="15.75" customHeight="1">
      <c r="A269" s="2639" t="str">
        <f t="shared" si="22"/>
        <v>8212008</v>
      </c>
      <c r="B269" s="2660">
        <v>8</v>
      </c>
      <c r="C269" s="2660">
        <v>212</v>
      </c>
      <c r="D269" s="283" t="s">
        <v>562</v>
      </c>
      <c r="E269" s="720" t="s">
        <v>5147</v>
      </c>
      <c r="F269" s="19" t="s">
        <v>5148</v>
      </c>
      <c r="G269" s="720" t="s">
        <v>5149</v>
      </c>
      <c r="H269" s="238" t="str">
        <f t="shared" si="23"/>
        <v>NCAA : Football Championship Subdivision : Southland Conference : Sam Houston Bearkats</v>
      </c>
      <c r="I269" s="2660" t="s">
        <v>7601</v>
      </c>
      <c r="J269" s="2660" t="s">
        <v>7602</v>
      </c>
      <c r="K269" s="2660" t="s">
        <v>7603</v>
      </c>
      <c r="L269" s="11" t="s">
        <v>237</v>
      </c>
      <c r="M269" s="11" t="s">
        <v>238</v>
      </c>
      <c r="N269" s="2636">
        <v>3589</v>
      </c>
    </row>
    <row r="270" spans="1:14" ht="15.75" customHeight="1">
      <c r="A270" s="2639" t="str">
        <f t="shared" si="22"/>
        <v>8212009</v>
      </c>
      <c r="B270" s="2660">
        <v>8</v>
      </c>
      <c r="C270" s="2660">
        <v>212</v>
      </c>
      <c r="D270" s="283" t="s">
        <v>1073</v>
      </c>
      <c r="E270" s="720" t="s">
        <v>7681</v>
      </c>
      <c r="F270" s="19" t="s">
        <v>5116</v>
      </c>
      <c r="G270" s="720" t="s">
        <v>5117</v>
      </c>
      <c r="H270" s="238" t="str">
        <f t="shared" si="23"/>
        <v>NCAA : Football Championship Subdivision : Southland Conference : Southeastern Louisiana Lions</v>
      </c>
      <c r="I270" s="2660" t="s">
        <v>7601</v>
      </c>
      <c r="J270" s="2660" t="s">
        <v>7602</v>
      </c>
      <c r="K270" s="2660" t="s">
        <v>7603</v>
      </c>
      <c r="L270" s="11" t="s">
        <v>237</v>
      </c>
      <c r="M270" s="11" t="s">
        <v>238</v>
      </c>
      <c r="N270" s="2636">
        <v>5139</v>
      </c>
    </row>
    <row r="271" spans="1:14" ht="15.75" customHeight="1">
      <c r="A271" s="2639" t="str">
        <f t="shared" si="22"/>
        <v>8212010</v>
      </c>
      <c r="B271" s="2660">
        <v>8</v>
      </c>
      <c r="C271" s="2660">
        <v>212</v>
      </c>
      <c r="D271" s="283" t="s">
        <v>25</v>
      </c>
      <c r="E271" s="720" t="s">
        <v>7682</v>
      </c>
      <c r="F271" s="19" t="s">
        <v>7879</v>
      </c>
      <c r="G271" s="720" t="s">
        <v>7880</v>
      </c>
      <c r="H271" s="238" t="str">
        <f>CONCATENATE("NCAA : Football Championship Subdivision"&amp;" : "&amp;"Southland Conference" &amp;" : ",G271)</f>
        <v>NCAA : Football Championship Subdivision : Southland Conference : Stephen F Austin Lumberjacks</v>
      </c>
      <c r="I271" s="2660" t="s">
        <v>7601</v>
      </c>
      <c r="J271" s="2660" t="s">
        <v>7602</v>
      </c>
      <c r="K271" s="2660" t="s">
        <v>7603</v>
      </c>
      <c r="L271" s="11" t="s">
        <v>237</v>
      </c>
      <c r="M271" s="11" t="s">
        <v>238</v>
      </c>
      <c r="N271" s="2636">
        <v>3591</v>
      </c>
    </row>
    <row r="272" spans="1:14" ht="15.75" customHeight="1">
      <c r="A272" s="2639" t="str">
        <f t="shared" si="22"/>
        <v>8213000</v>
      </c>
      <c r="B272" s="2660">
        <v>8</v>
      </c>
      <c r="C272" s="2660">
        <v>213</v>
      </c>
      <c r="D272" s="283" t="s">
        <v>16</v>
      </c>
      <c r="E272" s="720" t="s">
        <v>5227</v>
      </c>
      <c r="F272" s="19" t="s">
        <v>5228</v>
      </c>
      <c r="G272" s="720" t="s">
        <v>5228</v>
      </c>
      <c r="H272" s="238" t="str">
        <f>CONCATENATE("NCAA : Football Championship Subdivision"&amp;" : "&amp;"Southwestern Athletic Conference")</f>
        <v>NCAA : Football Championship Subdivision : Southwestern Athletic Conference</v>
      </c>
      <c r="I272" s="2660" t="s">
        <v>7601</v>
      </c>
      <c r="J272" s="2660" t="s">
        <v>7602</v>
      </c>
      <c r="K272" s="2660" t="s">
        <v>7603</v>
      </c>
      <c r="L272" s="11" t="s">
        <v>237</v>
      </c>
      <c r="M272" s="11" t="s">
        <v>238</v>
      </c>
    </row>
    <row r="273" spans="1:14" ht="15.75" customHeight="1">
      <c r="A273" s="2639" t="str">
        <f t="shared" si="22"/>
        <v>8213001</v>
      </c>
      <c r="B273" s="2660">
        <v>8</v>
      </c>
      <c r="C273" s="2660">
        <v>213</v>
      </c>
      <c r="D273" s="283" t="s">
        <v>96</v>
      </c>
      <c r="E273" s="720" t="s">
        <v>7683</v>
      </c>
      <c r="F273" s="19" t="s">
        <v>7684</v>
      </c>
      <c r="G273" s="720" t="s">
        <v>5293</v>
      </c>
      <c r="H273" s="238" t="str">
        <f>CONCATENATE("NCAA : Football Championship Subdivision"&amp;" : "&amp;"Southwestern Athletic Conference" &amp;" : ",G273)</f>
        <v>NCAA : Football Championship Subdivision : Southwestern Athletic Conference : Alabama A&amp;M Bulldogs</v>
      </c>
      <c r="I273" s="2660" t="s">
        <v>7601</v>
      </c>
      <c r="J273" s="2660" t="s">
        <v>7602</v>
      </c>
      <c r="K273" s="2660" t="s">
        <v>7603</v>
      </c>
      <c r="L273" s="11" t="s">
        <v>237</v>
      </c>
      <c r="M273" s="11" t="s">
        <v>238</v>
      </c>
      <c r="N273" s="2636">
        <v>3756</v>
      </c>
    </row>
    <row r="274" spans="1:14" ht="15.75" customHeight="1">
      <c r="A274" s="2639" t="str">
        <f t="shared" ref="A274:A282" si="24">_xlfn.CONCAT(B274:D274)</f>
        <v>8213002</v>
      </c>
      <c r="B274" s="2660">
        <v>8</v>
      </c>
      <c r="C274" s="2660">
        <v>213</v>
      </c>
      <c r="D274" s="283" t="s">
        <v>105</v>
      </c>
      <c r="E274" s="720" t="s">
        <v>5281</v>
      </c>
      <c r="F274" s="19" t="s">
        <v>5282</v>
      </c>
      <c r="G274" s="720" t="s">
        <v>5283</v>
      </c>
      <c r="H274" s="238" t="str">
        <f t="shared" ref="H274:H282" si="25">CONCATENATE("NCAA : Football Championship Subdivision"&amp;" : "&amp;"Southwestern Athletic Conference" &amp;" : ",G274)</f>
        <v>NCAA : Football Championship Subdivision : Southwestern Athletic Conference : Alabama State Hornets</v>
      </c>
      <c r="I274" s="2660" t="s">
        <v>7601</v>
      </c>
      <c r="J274" s="2660" t="s">
        <v>7602</v>
      </c>
      <c r="K274" s="2660" t="s">
        <v>7603</v>
      </c>
      <c r="L274" s="11" t="s">
        <v>237</v>
      </c>
      <c r="M274" s="11" t="s">
        <v>238</v>
      </c>
      <c r="N274" s="2636">
        <v>3592</v>
      </c>
    </row>
    <row r="275" spans="1:14" ht="15.75" customHeight="1">
      <c r="A275" s="2639" t="str">
        <f t="shared" si="24"/>
        <v>8213003</v>
      </c>
      <c r="B275" s="2660">
        <v>8</v>
      </c>
      <c r="C275" s="2660">
        <v>213</v>
      </c>
      <c r="D275" s="283" t="s">
        <v>113</v>
      </c>
      <c r="E275" s="720" t="s">
        <v>5297</v>
      </c>
      <c r="F275" s="19" t="s">
        <v>5298</v>
      </c>
      <c r="G275" s="720" t="s">
        <v>5299</v>
      </c>
      <c r="H275" s="238" t="str">
        <f t="shared" si="25"/>
        <v>NCAA : Football Championship Subdivision : Southwestern Athletic Conference : Alcorn State Braves</v>
      </c>
      <c r="I275" s="2660" t="s">
        <v>7601</v>
      </c>
      <c r="J275" s="2660" t="s">
        <v>7602</v>
      </c>
      <c r="K275" s="2660" t="s">
        <v>7603</v>
      </c>
      <c r="L275" s="11" t="s">
        <v>237</v>
      </c>
      <c r="M275" s="11" t="s">
        <v>238</v>
      </c>
      <c r="N275" s="2636">
        <v>3593</v>
      </c>
    </row>
    <row r="276" spans="1:14" ht="15.75" customHeight="1">
      <c r="A276" s="2639" t="str">
        <f t="shared" si="24"/>
        <v>8213004</v>
      </c>
      <c r="B276" s="2660">
        <v>8</v>
      </c>
      <c r="C276" s="2660">
        <v>213</v>
      </c>
      <c r="D276" s="283" t="s">
        <v>122</v>
      </c>
      <c r="E276" s="720" t="s">
        <v>7685</v>
      </c>
      <c r="F276" s="19" t="s">
        <v>5266</v>
      </c>
      <c r="G276" s="720" t="s">
        <v>7686</v>
      </c>
      <c r="H276" s="238" t="str">
        <f t="shared" si="25"/>
        <v>NCAA : Football Championship Subdivision : Southwestern Athletic Conference : Arkansas Pine Bluff Golden Lions</v>
      </c>
      <c r="I276" s="2660" t="s">
        <v>7601</v>
      </c>
      <c r="J276" s="2660" t="s">
        <v>7602</v>
      </c>
      <c r="K276" s="2660" t="s">
        <v>7603</v>
      </c>
      <c r="L276" s="11" t="s">
        <v>237</v>
      </c>
      <c r="M276" s="11" t="s">
        <v>238</v>
      </c>
      <c r="N276" s="2636">
        <v>3970</v>
      </c>
    </row>
    <row r="277" spans="1:14" ht="15.75" customHeight="1">
      <c r="A277" s="2639" t="str">
        <f t="shared" si="24"/>
        <v>8213005</v>
      </c>
      <c r="B277" s="2660">
        <v>8</v>
      </c>
      <c r="C277" s="2660">
        <v>213</v>
      </c>
      <c r="D277" s="283" t="s">
        <v>131</v>
      </c>
      <c r="E277" s="720" t="s">
        <v>8188</v>
      </c>
      <c r="F277" s="19" t="s">
        <v>5241</v>
      </c>
      <c r="G277" s="720" t="s">
        <v>5242</v>
      </c>
      <c r="H277" s="238" t="str">
        <f t="shared" si="25"/>
        <v>NCAA : Football Championship Subdivision : Southwestern Athletic Conference : Grambling Tigers</v>
      </c>
      <c r="I277" s="2660" t="s">
        <v>7601</v>
      </c>
      <c r="J277" s="2660" t="s">
        <v>7602</v>
      </c>
      <c r="K277" s="2660" t="s">
        <v>7603</v>
      </c>
      <c r="L277" s="11" t="s">
        <v>237</v>
      </c>
      <c r="M277" s="11" t="s">
        <v>238</v>
      </c>
      <c r="N277" s="2636">
        <v>3594</v>
      </c>
    </row>
    <row r="278" spans="1:14" ht="15.75" customHeight="1">
      <c r="A278" s="2639" t="str">
        <f t="shared" si="24"/>
        <v>8213006</v>
      </c>
      <c r="B278" s="2660">
        <v>8</v>
      </c>
      <c r="C278" s="2660">
        <v>213</v>
      </c>
      <c r="D278" s="283" t="s">
        <v>540</v>
      </c>
      <c r="E278" s="720" t="s">
        <v>7687</v>
      </c>
      <c r="F278" s="19" t="s">
        <v>5277</v>
      </c>
      <c r="G278" s="720" t="s">
        <v>5278</v>
      </c>
      <c r="H278" s="238" t="str">
        <f t="shared" si="25"/>
        <v>NCAA : Football Championship Subdivision : Southwestern Athletic Conference : Jackson State Tigers</v>
      </c>
      <c r="I278" s="2660" t="s">
        <v>7601</v>
      </c>
      <c r="J278" s="2660" t="s">
        <v>7602</v>
      </c>
      <c r="K278" s="2660" t="s">
        <v>7603</v>
      </c>
      <c r="L278" s="11" t="s">
        <v>237</v>
      </c>
      <c r="M278" s="11" t="s">
        <v>238</v>
      </c>
      <c r="N278" s="2636">
        <v>3595</v>
      </c>
    </row>
    <row r="279" spans="1:14" ht="15.75" customHeight="1">
      <c r="A279" s="2639" t="str">
        <f t="shared" si="24"/>
        <v>8213007</v>
      </c>
      <c r="B279" s="2660">
        <v>8</v>
      </c>
      <c r="C279" s="2660">
        <v>213</v>
      </c>
      <c r="D279" s="283" t="s">
        <v>549</v>
      </c>
      <c r="E279" s="720" t="s">
        <v>5286</v>
      </c>
      <c r="F279" s="19" t="s">
        <v>5287</v>
      </c>
      <c r="G279" s="720" t="s">
        <v>5288</v>
      </c>
      <c r="H279" s="238" t="str">
        <f t="shared" si="25"/>
        <v>NCAA : Football Championship Subdivision : Southwestern Athletic Conference : MVSU Delta Devils</v>
      </c>
      <c r="I279" s="2660" t="s">
        <v>7601</v>
      </c>
      <c r="J279" s="2660" t="s">
        <v>7602</v>
      </c>
      <c r="K279" s="2660" t="s">
        <v>7603</v>
      </c>
      <c r="L279" s="11" t="s">
        <v>237</v>
      </c>
      <c r="M279" s="11" t="s">
        <v>238</v>
      </c>
      <c r="N279" s="2636">
        <v>3596</v>
      </c>
    </row>
    <row r="280" spans="1:14" ht="15.75" customHeight="1">
      <c r="A280" s="2639" t="str">
        <f t="shared" si="24"/>
        <v>8213008</v>
      </c>
      <c r="B280" s="2660">
        <v>8</v>
      </c>
      <c r="C280" s="2660">
        <v>213</v>
      </c>
      <c r="D280" s="283" t="s">
        <v>562</v>
      </c>
      <c r="E280" s="720" t="s">
        <v>5245</v>
      </c>
      <c r="F280" s="19" t="s">
        <v>5246</v>
      </c>
      <c r="G280" s="720" t="s">
        <v>5247</v>
      </c>
      <c r="H280" s="238" t="str">
        <f t="shared" si="25"/>
        <v>NCAA : Football Championship Subdivision : Southwestern Athletic Conference : Prairie View Panthers</v>
      </c>
      <c r="I280" s="2660" t="s">
        <v>7601</v>
      </c>
      <c r="J280" s="2660" t="s">
        <v>7602</v>
      </c>
      <c r="K280" s="2660" t="s">
        <v>7603</v>
      </c>
      <c r="L280" s="11" t="s">
        <v>237</v>
      </c>
      <c r="M280" s="11" t="s">
        <v>238</v>
      </c>
      <c r="N280" s="2636">
        <v>3597</v>
      </c>
    </row>
    <row r="281" spans="1:14" ht="15.75" customHeight="1">
      <c r="A281" s="2639" t="str">
        <f t="shared" si="24"/>
        <v>8213009</v>
      </c>
      <c r="B281" s="2660">
        <v>8</v>
      </c>
      <c r="C281" s="2660">
        <v>213</v>
      </c>
      <c r="D281" s="283" t="s">
        <v>1073</v>
      </c>
      <c r="E281" s="720" t="s">
        <v>7688</v>
      </c>
      <c r="F281" s="19" t="s">
        <v>5271</v>
      </c>
      <c r="G281" s="720" t="s">
        <v>5272</v>
      </c>
      <c r="H281" s="238" t="str">
        <f t="shared" si="25"/>
        <v>NCAA : Football Championship Subdivision : Southwestern Athletic Conference : Southern Jaguars</v>
      </c>
      <c r="I281" s="2660" t="s">
        <v>7601</v>
      </c>
      <c r="J281" s="2660" t="s">
        <v>7602</v>
      </c>
      <c r="K281" s="2660" t="s">
        <v>7603</v>
      </c>
      <c r="L281" s="11" t="s">
        <v>237</v>
      </c>
      <c r="M281" s="11" t="s">
        <v>238</v>
      </c>
      <c r="N281" s="2636">
        <v>3598</v>
      </c>
    </row>
    <row r="282" spans="1:14" ht="15.75" customHeight="1">
      <c r="A282" s="2639" t="str">
        <f t="shared" si="24"/>
        <v>8213010</v>
      </c>
      <c r="B282" s="2660">
        <v>8</v>
      </c>
      <c r="C282" s="2660">
        <v>213</v>
      </c>
      <c r="D282" s="283" t="s">
        <v>25</v>
      </c>
      <c r="E282" s="720" t="s">
        <v>7689</v>
      </c>
      <c r="F282" s="19" t="s">
        <v>5253</v>
      </c>
      <c r="G282" s="720" t="s">
        <v>5254</v>
      </c>
      <c r="H282" s="238" t="str">
        <f t="shared" si="25"/>
        <v>NCAA : Football Championship Subdivision : Southwestern Athletic Conference : Texas Southern Tigers</v>
      </c>
      <c r="I282" s="2660" t="s">
        <v>7601</v>
      </c>
      <c r="J282" s="2660" t="s">
        <v>7602</v>
      </c>
      <c r="K282" s="2660" t="s">
        <v>7603</v>
      </c>
      <c r="L282" s="11" t="s">
        <v>237</v>
      </c>
      <c r="M282" s="11" t="s">
        <v>238</v>
      </c>
      <c r="N282" s="2636">
        <v>3599</v>
      </c>
    </row>
    <row r="283" spans="1:14" ht="15.75" customHeight="1">
      <c r="A283" s="2639" t="str">
        <f t="shared" ref="A283:A302" si="26">_xlfn.CONCAT(B283:D283)</f>
        <v>8214000</v>
      </c>
      <c r="B283" s="2660">
        <v>8</v>
      </c>
      <c r="C283" s="2660">
        <v>214</v>
      </c>
      <c r="D283" s="283" t="s">
        <v>16</v>
      </c>
      <c r="E283" s="720" t="s">
        <v>7690</v>
      </c>
      <c r="F283" s="19" t="s">
        <v>8186</v>
      </c>
      <c r="G283" s="720" t="s">
        <v>7691</v>
      </c>
      <c r="H283" s="238" t="str">
        <f>CONCATENATE("NCAA : Football Championship Subdivision"&amp;" : "&amp;"Lone Star Conference")</f>
        <v>NCAA : Football Championship Subdivision : Lone Star Conference</v>
      </c>
      <c r="I283" s="2660" t="s">
        <v>7601</v>
      </c>
      <c r="J283" s="2660" t="s">
        <v>7602</v>
      </c>
      <c r="K283" s="2660" t="s">
        <v>7603</v>
      </c>
      <c r="L283" s="11" t="s">
        <v>237</v>
      </c>
      <c r="M283" s="11" t="s">
        <v>238</v>
      </c>
    </row>
    <row r="284" spans="1:14" ht="15.75" customHeight="1">
      <c r="A284" s="2639" t="str">
        <f t="shared" si="26"/>
        <v>8214001</v>
      </c>
      <c r="B284" s="2660">
        <v>8</v>
      </c>
      <c r="C284" s="2660">
        <v>214</v>
      </c>
      <c r="D284" s="283" t="s">
        <v>96</v>
      </c>
      <c r="E284" s="720" t="s">
        <v>7692</v>
      </c>
      <c r="F284" s="19" t="s">
        <v>7693</v>
      </c>
      <c r="G284" s="720" t="s">
        <v>7694</v>
      </c>
      <c r="H284" s="238" t="str">
        <f>CONCATENATE("NCAA : Football Championship Subdivision"&amp;" : "&amp;"Lone Star Conference" &amp;" : ",G284)</f>
        <v>NCAA : Football Championship Subdivision : Lone Star Conference : Angelo State Rams</v>
      </c>
      <c r="I284" s="2660" t="s">
        <v>7601</v>
      </c>
      <c r="J284" s="2660" t="s">
        <v>7602</v>
      </c>
      <c r="K284" s="2660" t="s">
        <v>7603</v>
      </c>
      <c r="L284" s="11" t="s">
        <v>237</v>
      </c>
      <c r="M284" s="11" t="s">
        <v>238</v>
      </c>
      <c r="N284" s="2636">
        <v>3678</v>
      </c>
    </row>
    <row r="285" spans="1:14" ht="15.75" customHeight="1">
      <c r="A285" s="2639" t="str">
        <f t="shared" si="26"/>
        <v>8214002</v>
      </c>
      <c r="B285" s="2660">
        <v>8</v>
      </c>
      <c r="C285" s="2660">
        <v>214</v>
      </c>
      <c r="D285" s="283" t="s">
        <v>105</v>
      </c>
      <c r="E285" s="720" t="s">
        <v>7695</v>
      </c>
      <c r="F285" s="19" t="s">
        <v>7696</v>
      </c>
      <c r="G285" s="720" t="s">
        <v>7697</v>
      </c>
      <c r="H285" s="238" t="str">
        <f t="shared" ref="H285:H292" si="27">CONCATENATE("NCAA : Football Championship Subdivision"&amp;" : "&amp;"Lone Star Conference" &amp;" : ",G285)</f>
        <v>NCAA : Football Championship Subdivision : Lone Star Conference : Eastern New Mexico Greyhounds</v>
      </c>
      <c r="I285" s="2660" t="s">
        <v>7601</v>
      </c>
      <c r="J285" s="2660" t="s">
        <v>7602</v>
      </c>
      <c r="K285" s="2660" t="s">
        <v>7603</v>
      </c>
      <c r="L285" s="11" t="s">
        <v>237</v>
      </c>
      <c r="M285" s="11" t="s">
        <v>238</v>
      </c>
      <c r="N285" s="2651"/>
    </row>
    <row r="286" spans="1:14" ht="15.75" customHeight="1">
      <c r="A286" s="2639" t="str">
        <f t="shared" si="26"/>
        <v>8214003</v>
      </c>
      <c r="B286" s="2660">
        <v>8</v>
      </c>
      <c r="C286" s="2660">
        <v>214</v>
      </c>
      <c r="D286" s="283" t="s">
        <v>113</v>
      </c>
      <c r="E286" s="720" t="s">
        <v>7698</v>
      </c>
      <c r="F286" s="19" t="s">
        <v>7699</v>
      </c>
      <c r="G286" s="720" t="s">
        <v>7700</v>
      </c>
      <c r="H286" s="238" t="str">
        <f t="shared" si="27"/>
        <v>NCAA : Football Championship Subdivision : Lone Star Conference : Midwestern State Mustangs</v>
      </c>
      <c r="I286" s="2660" t="s">
        <v>7601</v>
      </c>
      <c r="J286" s="2660" t="s">
        <v>7602</v>
      </c>
      <c r="K286" s="2660" t="s">
        <v>7603</v>
      </c>
      <c r="L286" s="11" t="s">
        <v>237</v>
      </c>
      <c r="M286" s="11" t="s">
        <v>238</v>
      </c>
      <c r="N286" s="2636">
        <v>3769</v>
      </c>
    </row>
    <row r="287" spans="1:14" ht="15.75" customHeight="1">
      <c r="A287" s="2639" t="str">
        <f t="shared" si="26"/>
        <v>8214004</v>
      </c>
      <c r="B287" s="2660">
        <v>8</v>
      </c>
      <c r="C287" s="2660">
        <v>214</v>
      </c>
      <c r="D287" s="283" t="s">
        <v>122</v>
      </c>
      <c r="E287" s="720" t="s">
        <v>4671</v>
      </c>
      <c r="F287" s="19" t="s">
        <v>7701</v>
      </c>
      <c r="G287" s="720" t="s">
        <v>7702</v>
      </c>
      <c r="H287" s="238" t="str">
        <f t="shared" si="27"/>
        <v>NCAA : Football Championship Subdivision : Lone Star Conference : Tarleton State Texans</v>
      </c>
      <c r="I287" s="2660" t="s">
        <v>7601</v>
      </c>
      <c r="J287" s="2660" t="s">
        <v>7602</v>
      </c>
      <c r="K287" s="2660" t="s">
        <v>7603</v>
      </c>
      <c r="L287" s="11" t="s">
        <v>237</v>
      </c>
      <c r="M287" s="11" t="s">
        <v>238</v>
      </c>
      <c r="N287" s="2636">
        <v>3665</v>
      </c>
    </row>
    <row r="288" spans="1:14" ht="15.75" customHeight="1">
      <c r="A288" s="2639" t="str">
        <f t="shared" si="26"/>
        <v>8214005</v>
      </c>
      <c r="B288" s="2660">
        <v>8</v>
      </c>
      <c r="C288" s="2660">
        <v>214</v>
      </c>
      <c r="D288" s="283" t="s">
        <v>131</v>
      </c>
      <c r="E288" s="720" t="s">
        <v>7703</v>
      </c>
      <c r="F288" s="19" t="s">
        <v>7704</v>
      </c>
      <c r="G288" s="720" t="s">
        <v>7705</v>
      </c>
      <c r="H288" s="238" t="str">
        <f t="shared" si="27"/>
        <v>NCAA : Football Championship Subdivision : Lone Star Conference : UTPB Falcons</v>
      </c>
      <c r="I288" s="2660" t="s">
        <v>7601</v>
      </c>
      <c r="J288" s="2660" t="s">
        <v>7602</v>
      </c>
      <c r="K288" s="2660" t="s">
        <v>7603</v>
      </c>
      <c r="L288" s="11" t="s">
        <v>237</v>
      </c>
      <c r="M288" s="11" t="s">
        <v>238</v>
      </c>
      <c r="N288" s="2636">
        <v>32180</v>
      </c>
    </row>
    <row r="289" spans="1:14" ht="15.75" customHeight="1">
      <c r="A289" s="2639" t="str">
        <f t="shared" si="26"/>
        <v>8214006</v>
      </c>
      <c r="B289" s="2660">
        <v>8</v>
      </c>
      <c r="C289" s="2660">
        <v>214</v>
      </c>
      <c r="D289" s="283" t="s">
        <v>540</v>
      </c>
      <c r="E289" s="720" t="s">
        <v>7706</v>
      </c>
      <c r="F289" s="19" t="s">
        <v>7707</v>
      </c>
      <c r="G289" s="720" t="s">
        <v>7708</v>
      </c>
      <c r="H289" s="238" t="str">
        <f t="shared" si="27"/>
        <v>NCAA : Football Championship Subdivision : Lone Star Conference : West Texas A&amp;M Buffaloes</v>
      </c>
      <c r="I289" s="2660" t="s">
        <v>7601</v>
      </c>
      <c r="J289" s="2660" t="s">
        <v>7602</v>
      </c>
      <c r="K289" s="2660" t="s">
        <v>7603</v>
      </c>
      <c r="L289" s="11" t="s">
        <v>237</v>
      </c>
      <c r="M289" s="11" t="s">
        <v>238</v>
      </c>
      <c r="N289" s="2649"/>
    </row>
    <row r="290" spans="1:14" ht="15.75" customHeight="1">
      <c r="A290" s="2639" t="str">
        <f t="shared" si="26"/>
        <v>8214007</v>
      </c>
      <c r="B290" s="2660">
        <v>8</v>
      </c>
      <c r="C290" s="2660">
        <v>214</v>
      </c>
      <c r="D290" s="283" t="s">
        <v>549</v>
      </c>
      <c r="E290" s="720" t="s">
        <v>7709</v>
      </c>
      <c r="F290" s="19" t="s">
        <v>7710</v>
      </c>
      <c r="G290" s="720" t="s">
        <v>7711</v>
      </c>
      <c r="H290" s="238" t="str">
        <f t="shared" si="27"/>
        <v>NCAA : Football Championship Subdivision : Lone Star Conference : Texas A&amp;M-Commerce Lions</v>
      </c>
      <c r="I290" s="2660" t="s">
        <v>7601</v>
      </c>
      <c r="J290" s="2660" t="s">
        <v>7602</v>
      </c>
      <c r="K290" s="2660" t="s">
        <v>7603</v>
      </c>
      <c r="L290" s="11" t="s">
        <v>237</v>
      </c>
      <c r="M290" s="11" t="s">
        <v>238</v>
      </c>
      <c r="N290" s="2651"/>
    </row>
    <row r="291" spans="1:14" ht="15.75" customHeight="1">
      <c r="A291" s="2639" t="str">
        <f t="shared" si="26"/>
        <v>8214008</v>
      </c>
      <c r="B291" s="2660">
        <v>8</v>
      </c>
      <c r="C291" s="2660">
        <v>214</v>
      </c>
      <c r="D291" s="283" t="s">
        <v>562</v>
      </c>
      <c r="E291" s="720" t="s">
        <v>7712</v>
      </c>
      <c r="F291" s="19" t="s">
        <v>7713</v>
      </c>
      <c r="G291" s="720" t="s">
        <v>7714</v>
      </c>
      <c r="H291" s="238" t="str">
        <f t="shared" si="27"/>
        <v>NCAA : Football Championship Subdivision : Lone Star Conference : Texas A&amp;M-Kingsville Javelinas</v>
      </c>
      <c r="I291" s="2660" t="s">
        <v>7601</v>
      </c>
      <c r="J291" s="2660" t="s">
        <v>7602</v>
      </c>
      <c r="K291" s="2660" t="s">
        <v>7603</v>
      </c>
      <c r="L291" s="11" t="s">
        <v>237</v>
      </c>
      <c r="M291" s="11" t="s">
        <v>238</v>
      </c>
      <c r="N291" s="2649"/>
    </row>
    <row r="292" spans="1:14" ht="15.75" customHeight="1">
      <c r="A292" s="2639" t="str">
        <f t="shared" si="26"/>
        <v>8214009</v>
      </c>
      <c r="B292" s="2660">
        <v>8</v>
      </c>
      <c r="C292" s="2660">
        <v>214</v>
      </c>
      <c r="D292" s="283" t="s">
        <v>1073</v>
      </c>
      <c r="E292" s="720" t="s">
        <v>7715</v>
      </c>
      <c r="F292" s="19" t="s">
        <v>7716</v>
      </c>
      <c r="G292" s="720" t="s">
        <v>7717</v>
      </c>
      <c r="H292" s="238" t="str">
        <f t="shared" si="27"/>
        <v>NCAA : Football Championship Subdivision : Lone Star Conference : Western New Mexico Mustangs</v>
      </c>
      <c r="I292" s="2660" t="s">
        <v>7601</v>
      </c>
      <c r="J292" s="2660" t="s">
        <v>7602</v>
      </c>
      <c r="K292" s="2660" t="s">
        <v>7603</v>
      </c>
      <c r="L292" s="11" t="s">
        <v>237</v>
      </c>
      <c r="M292" s="11" t="s">
        <v>238</v>
      </c>
      <c r="N292" s="2636">
        <v>3669</v>
      </c>
    </row>
    <row r="293" spans="1:14" ht="15.75" customHeight="1">
      <c r="A293" s="2639" t="str">
        <f t="shared" si="26"/>
        <v>8215000</v>
      </c>
      <c r="B293" s="2660">
        <v>8</v>
      </c>
      <c r="C293" s="2660">
        <v>215</v>
      </c>
      <c r="D293" s="283" t="s">
        <v>16</v>
      </c>
      <c r="E293" s="720" t="s">
        <v>7881</v>
      </c>
      <c r="F293" s="19" t="s">
        <v>7719</v>
      </c>
      <c r="G293" s="720" t="s">
        <v>7720</v>
      </c>
      <c r="H293" s="238" t="str">
        <f>CONCATENATE("NCAA : Football Championship Subdivision"&amp;" : "&amp;"Great Midwest Athletic Conference")</f>
        <v>NCAA : Football Championship Subdivision : Great Midwest Athletic Conference</v>
      </c>
      <c r="I293" s="2660" t="s">
        <v>7601</v>
      </c>
      <c r="J293" s="2660" t="s">
        <v>7602</v>
      </c>
      <c r="K293" s="2660" t="s">
        <v>7603</v>
      </c>
      <c r="L293" s="11" t="s">
        <v>237</v>
      </c>
      <c r="M293" s="11" t="s">
        <v>238</v>
      </c>
    </row>
    <row r="294" spans="1:14" ht="15.75" customHeight="1">
      <c r="A294" s="2639" t="str">
        <f t="shared" si="26"/>
        <v>8215001</v>
      </c>
      <c r="B294" s="2660">
        <v>8</v>
      </c>
      <c r="C294" s="2660">
        <v>215</v>
      </c>
      <c r="D294" s="283" t="s">
        <v>96</v>
      </c>
      <c r="E294" s="720" t="s">
        <v>7882</v>
      </c>
      <c r="F294" s="19" t="s">
        <v>7721</v>
      </c>
      <c r="G294" s="720" t="s">
        <v>7722</v>
      </c>
      <c r="H294" s="238" t="str">
        <f>CONCATENATE("NCAA : Football Championship Subdivision"&amp;" : "&amp;"Great Midwest Athletic Conference" &amp;" : ",G294)</f>
        <v>NCAA : Football Championship Subdivision : Great Midwest Athletic Conference : Alderson Broaddus Battlers</v>
      </c>
      <c r="I294" s="2660" t="s">
        <v>7601</v>
      </c>
      <c r="J294" s="2660" t="s">
        <v>7602</v>
      </c>
      <c r="K294" s="2660" t="s">
        <v>7603</v>
      </c>
      <c r="L294" s="11" t="s">
        <v>237</v>
      </c>
      <c r="M294" s="11" t="s">
        <v>238</v>
      </c>
      <c r="N294" s="2649"/>
    </row>
    <row r="295" spans="1:14" ht="15.75" customHeight="1">
      <c r="A295" s="2639" t="str">
        <f t="shared" si="26"/>
        <v>8215002</v>
      </c>
      <c r="B295" s="2660">
        <v>8</v>
      </c>
      <c r="C295" s="2660">
        <v>215</v>
      </c>
      <c r="D295" s="283" t="s">
        <v>105</v>
      </c>
      <c r="E295" s="720" t="s">
        <v>3835</v>
      </c>
      <c r="F295" s="19" t="s">
        <v>7723</v>
      </c>
      <c r="G295" s="720" t="s">
        <v>7724</v>
      </c>
      <c r="H295" s="238" t="str">
        <f t="shared" ref="H295:H301" si="28">CONCATENATE("NCAA : Football Championship Subdivision"&amp;" : "&amp;"Great Midwest Athletic Conference" &amp;" : ",G295)</f>
        <v>NCAA : Football Championship Subdivision : Great Midwest Athletic Conference : Findlay Oilers</v>
      </c>
      <c r="I295" s="2660" t="s">
        <v>7601</v>
      </c>
      <c r="J295" s="2660" t="s">
        <v>7602</v>
      </c>
      <c r="K295" s="2660" t="s">
        <v>7603</v>
      </c>
      <c r="L295" s="11" t="s">
        <v>237</v>
      </c>
      <c r="M295" s="11" t="s">
        <v>238</v>
      </c>
      <c r="N295" s="2651"/>
    </row>
    <row r="296" spans="1:14" ht="15.75" customHeight="1">
      <c r="A296" s="2639" t="str">
        <f t="shared" si="26"/>
        <v>8215003</v>
      </c>
      <c r="B296" s="2660">
        <v>8</v>
      </c>
      <c r="C296" s="2660">
        <v>215</v>
      </c>
      <c r="D296" s="283" t="s">
        <v>113</v>
      </c>
      <c r="E296" s="720" t="s">
        <v>7883</v>
      </c>
      <c r="F296" s="19" t="s">
        <v>7725</v>
      </c>
      <c r="G296" s="720" t="s">
        <v>7726</v>
      </c>
      <c r="H296" s="238" t="str">
        <f t="shared" si="28"/>
        <v>NCAA : Football Championship Subdivision : Great Midwest Athletic Conference : Hillsdale Chargers</v>
      </c>
      <c r="I296" s="2660" t="s">
        <v>7601</v>
      </c>
      <c r="J296" s="2660" t="s">
        <v>7602</v>
      </c>
      <c r="K296" s="2660" t="s">
        <v>7603</v>
      </c>
      <c r="L296" s="11" t="s">
        <v>237</v>
      </c>
      <c r="M296" s="11" t="s">
        <v>238</v>
      </c>
      <c r="N296" s="2649"/>
    </row>
    <row r="297" spans="1:14" ht="15.75" customHeight="1">
      <c r="A297" s="2639" t="str">
        <f t="shared" si="26"/>
        <v>8215004</v>
      </c>
      <c r="B297" s="2660">
        <v>8</v>
      </c>
      <c r="C297" s="2660">
        <v>215</v>
      </c>
      <c r="D297" s="283" t="s">
        <v>122</v>
      </c>
      <c r="E297" s="720" t="s">
        <v>7884</v>
      </c>
      <c r="F297" s="19" t="s">
        <v>7885</v>
      </c>
      <c r="G297" s="720" t="s">
        <v>7727</v>
      </c>
      <c r="H297" s="238" t="str">
        <f t="shared" si="28"/>
        <v>NCAA : Football Championship Subdivision : Great Midwest Athletic Conference : Kentucky Wesleyan Panthers</v>
      </c>
      <c r="I297" s="2660" t="s">
        <v>7601</v>
      </c>
      <c r="J297" s="2660" t="s">
        <v>7602</v>
      </c>
      <c r="K297" s="2660" t="s">
        <v>7603</v>
      </c>
      <c r="L297" s="11" t="s">
        <v>237</v>
      </c>
      <c r="M297" s="11" t="s">
        <v>238</v>
      </c>
      <c r="N297" s="2651"/>
    </row>
    <row r="298" spans="1:14" ht="15.75" customHeight="1">
      <c r="A298" s="2639" t="str">
        <f t="shared" si="26"/>
        <v>8215005</v>
      </c>
      <c r="B298" s="2660">
        <v>8</v>
      </c>
      <c r="C298" s="2660">
        <v>215</v>
      </c>
      <c r="D298" s="283" t="s">
        <v>131</v>
      </c>
      <c r="E298" s="720" t="s">
        <v>1810</v>
      </c>
      <c r="F298" s="19" t="s">
        <v>7729</v>
      </c>
      <c r="G298" s="720" t="s">
        <v>7728</v>
      </c>
      <c r="H298" s="238" t="str">
        <f t="shared" si="28"/>
        <v>NCAA : Football Championship Subdivision : Great Midwest Athletic Conference : Malone Pioneers</v>
      </c>
      <c r="I298" s="2660" t="s">
        <v>7601</v>
      </c>
      <c r="J298" s="2660" t="s">
        <v>7602</v>
      </c>
      <c r="K298" s="2660" t="s">
        <v>7603</v>
      </c>
      <c r="L298" s="11" t="s">
        <v>237</v>
      </c>
      <c r="M298" s="11" t="s">
        <v>238</v>
      </c>
      <c r="N298" s="2636">
        <v>10422</v>
      </c>
    </row>
    <row r="299" spans="1:14" ht="15.75" customHeight="1">
      <c r="A299" s="2639" t="str">
        <f t="shared" si="26"/>
        <v>8215006</v>
      </c>
      <c r="B299" s="2660">
        <v>8</v>
      </c>
      <c r="C299" s="2660">
        <v>215</v>
      </c>
      <c r="D299" s="283" t="s">
        <v>540</v>
      </c>
      <c r="E299" s="720" t="s">
        <v>1368</v>
      </c>
      <c r="F299" s="19" t="s">
        <v>7730</v>
      </c>
      <c r="G299" s="720" t="s">
        <v>7731</v>
      </c>
      <c r="H299" s="238" t="str">
        <f t="shared" si="28"/>
        <v>NCAA : Football Championship Subdivision : Great Midwest Athletic Conference : Ohio Dominican Panthers</v>
      </c>
      <c r="I299" s="2660" t="s">
        <v>7601</v>
      </c>
      <c r="J299" s="2660" t="s">
        <v>7602</v>
      </c>
      <c r="K299" s="2660" t="s">
        <v>7603</v>
      </c>
      <c r="L299" s="11" t="s">
        <v>237</v>
      </c>
      <c r="M299" s="11" t="s">
        <v>238</v>
      </c>
      <c r="N299" s="2649"/>
    </row>
    <row r="300" spans="1:14" ht="15.75" customHeight="1">
      <c r="A300" s="2639" t="str">
        <f t="shared" si="26"/>
        <v>8215007</v>
      </c>
      <c r="B300" s="2660">
        <v>8</v>
      </c>
      <c r="C300" s="2660">
        <v>215</v>
      </c>
      <c r="D300" s="283" t="s">
        <v>549</v>
      </c>
      <c r="E300" s="720" t="s">
        <v>7886</v>
      </c>
      <c r="F300" s="19" t="s">
        <v>7732</v>
      </c>
      <c r="G300" s="720" t="s">
        <v>7733</v>
      </c>
      <c r="H300" s="238" t="str">
        <f t="shared" si="28"/>
        <v>NCAA : Football Championship Subdivision : Great Midwest Athletic Conference : Tiffin Dragons</v>
      </c>
      <c r="I300" s="2660" t="s">
        <v>7601</v>
      </c>
      <c r="J300" s="2660" t="s">
        <v>7602</v>
      </c>
      <c r="K300" s="2660" t="s">
        <v>7603</v>
      </c>
      <c r="L300" s="11" t="s">
        <v>237</v>
      </c>
      <c r="M300" s="11" t="s">
        <v>238</v>
      </c>
      <c r="N300" s="2651"/>
    </row>
    <row r="301" spans="1:14" ht="15.75" customHeight="1">
      <c r="A301" s="2639" t="str">
        <f t="shared" si="26"/>
        <v>8215008</v>
      </c>
      <c r="B301" s="2660">
        <v>8</v>
      </c>
      <c r="C301" s="2660">
        <v>215</v>
      </c>
      <c r="D301" s="283" t="s">
        <v>562</v>
      </c>
      <c r="E301" s="720" t="s">
        <v>5499</v>
      </c>
      <c r="F301" s="19" t="s">
        <v>7718</v>
      </c>
      <c r="G301" s="720" t="s">
        <v>7734</v>
      </c>
      <c r="H301" s="238" t="str">
        <f t="shared" si="28"/>
        <v>NCAA : Football Championship Subdivision : Great Midwest Athletic Conference : Walsh Cavaliers</v>
      </c>
      <c r="I301" s="2660" t="s">
        <v>7601</v>
      </c>
      <c r="J301" s="2660" t="s">
        <v>7602</v>
      </c>
      <c r="K301" s="2660" t="s">
        <v>7603</v>
      </c>
      <c r="L301" s="11" t="s">
        <v>237</v>
      </c>
      <c r="M301" s="11" t="s">
        <v>238</v>
      </c>
      <c r="N301" s="2636">
        <v>12716</v>
      </c>
    </row>
    <row r="302" spans="1:14" ht="15.75" customHeight="1">
      <c r="A302" s="2639" t="str">
        <f t="shared" si="26"/>
        <v>8216000</v>
      </c>
      <c r="B302" s="2660">
        <v>8</v>
      </c>
      <c r="C302" s="2660">
        <v>216</v>
      </c>
      <c r="D302" s="283" t="s">
        <v>16</v>
      </c>
      <c r="E302" s="2660" t="s">
        <v>7735</v>
      </c>
      <c r="F302" s="19" t="s">
        <v>7736</v>
      </c>
      <c r="G302" s="720" t="s">
        <v>7736</v>
      </c>
      <c r="H302" s="238" t="str">
        <f>CONCATENATE("NCAA : Football Championship Subdivision"&amp;" : "&amp;"Great Lakes Valley Conference")</f>
        <v>NCAA : Football Championship Subdivision : Great Lakes Valley Conference</v>
      </c>
      <c r="I302" s="2660" t="s">
        <v>7601</v>
      </c>
      <c r="J302" s="2660" t="s">
        <v>7602</v>
      </c>
      <c r="K302" s="2660" t="s">
        <v>7603</v>
      </c>
      <c r="L302" s="11" t="s">
        <v>237</v>
      </c>
      <c r="M302" s="11" t="s">
        <v>238</v>
      </c>
    </row>
    <row r="303" spans="1:14" ht="15.75" customHeight="1">
      <c r="A303" s="2639" t="str">
        <f t="shared" ref="A303:A309" si="29">_xlfn.CONCAT(B303:D303)</f>
        <v>8216001</v>
      </c>
      <c r="B303" s="2660">
        <v>8</v>
      </c>
      <c r="C303" s="2660">
        <v>216</v>
      </c>
      <c r="D303" s="283" t="s">
        <v>96</v>
      </c>
      <c r="E303" s="2660" t="s">
        <v>7737</v>
      </c>
      <c r="F303" s="19" t="s">
        <v>7738</v>
      </c>
      <c r="G303" s="720" t="s">
        <v>7739</v>
      </c>
      <c r="H303" s="238" t="str">
        <f>CONCATENATE("NCAA : Football Championship Subdivision"&amp;" : "&amp;"Great Lakes Valley Conference" &amp;" : ",G303)</f>
        <v>NCAA : Football Championship Subdivision : Great Lakes Valley Conference : U Indy Greyhounds</v>
      </c>
      <c r="I303" s="2660" t="s">
        <v>7601</v>
      </c>
      <c r="J303" s="2660" t="s">
        <v>7602</v>
      </c>
      <c r="K303" s="2660" t="s">
        <v>7603</v>
      </c>
      <c r="L303" s="11" t="s">
        <v>237</v>
      </c>
      <c r="M303" s="11" t="s">
        <v>238</v>
      </c>
      <c r="N303" s="2649"/>
    </row>
    <row r="304" spans="1:14" ht="15.75" customHeight="1">
      <c r="A304" s="2639" t="str">
        <f t="shared" si="29"/>
        <v>8216002</v>
      </c>
      <c r="B304" s="2660">
        <v>8</v>
      </c>
      <c r="C304" s="2660">
        <v>216</v>
      </c>
      <c r="D304" s="283" t="s">
        <v>105</v>
      </c>
      <c r="E304" s="2660" t="s">
        <v>7740</v>
      </c>
      <c r="F304" s="19" t="s">
        <v>7741</v>
      </c>
      <c r="G304" s="720" t="s">
        <v>7742</v>
      </c>
      <c r="H304" s="238" t="str">
        <f t="shared" ref="H304:H310" si="30">CONCATENATE("NCAA : Football Championship Subdivision"&amp;" : "&amp;"Great Lakes Valley Conference" &amp;" : ",G304)</f>
        <v>NCAA : Football Championship Subdivision : Great Lakes Valley Conference : Quincy Hawks</v>
      </c>
      <c r="I304" s="2660" t="s">
        <v>7601</v>
      </c>
      <c r="J304" s="2660" t="s">
        <v>7602</v>
      </c>
      <c r="K304" s="2660" t="s">
        <v>7603</v>
      </c>
      <c r="L304" s="11" t="s">
        <v>237</v>
      </c>
      <c r="M304" s="11" t="s">
        <v>238</v>
      </c>
      <c r="N304" s="2636">
        <v>3661</v>
      </c>
    </row>
    <row r="305" spans="1:14" ht="15.75" customHeight="1">
      <c r="A305" s="2639" t="str">
        <f t="shared" si="29"/>
        <v>8216003</v>
      </c>
      <c r="B305" s="2660">
        <v>8</v>
      </c>
      <c r="C305" s="2660">
        <v>216</v>
      </c>
      <c r="D305" s="283" t="s">
        <v>113</v>
      </c>
      <c r="E305" s="2660" t="s">
        <v>4671</v>
      </c>
      <c r="F305" s="19" t="s">
        <v>7743</v>
      </c>
      <c r="G305" s="720" t="s">
        <v>7744</v>
      </c>
      <c r="H305" s="238" t="str">
        <f t="shared" si="30"/>
        <v>NCAA : Football Championship Subdivision : Great Lakes Valley Conference : Truman State Bulldogs</v>
      </c>
      <c r="I305" s="2660" t="s">
        <v>7601</v>
      </c>
      <c r="J305" s="2660" t="s">
        <v>7602</v>
      </c>
      <c r="K305" s="2660" t="s">
        <v>7603</v>
      </c>
      <c r="L305" s="11" t="s">
        <v>237</v>
      </c>
      <c r="M305" s="11" t="s">
        <v>238</v>
      </c>
      <c r="N305" s="2636">
        <v>3687</v>
      </c>
    </row>
    <row r="306" spans="1:14" ht="15.75" customHeight="1">
      <c r="A306" s="2639" t="str">
        <f t="shared" si="29"/>
        <v>8216004</v>
      </c>
      <c r="B306" s="2660">
        <v>8</v>
      </c>
      <c r="C306" s="2660">
        <v>216</v>
      </c>
      <c r="D306" s="283" t="s">
        <v>122</v>
      </c>
      <c r="E306" s="2660" t="s">
        <v>7745</v>
      </c>
      <c r="F306" s="19" t="s">
        <v>7746</v>
      </c>
      <c r="G306" s="720" t="s">
        <v>7747</v>
      </c>
      <c r="H306" s="238" t="str">
        <f t="shared" si="30"/>
        <v>NCAA : Football Championship Subdivision : Great Lakes Valley Conference : William Jewell Cardinal</v>
      </c>
      <c r="I306" s="2660" t="s">
        <v>7601</v>
      </c>
      <c r="J306" s="2660" t="s">
        <v>7602</v>
      </c>
      <c r="K306" s="2660" t="s">
        <v>7603</v>
      </c>
      <c r="L306" s="11" t="s">
        <v>237</v>
      </c>
      <c r="M306" s="11" t="s">
        <v>238</v>
      </c>
      <c r="N306" s="2636">
        <v>9953</v>
      </c>
    </row>
    <row r="307" spans="1:14" ht="15.75" customHeight="1">
      <c r="A307" s="2639" t="str">
        <f t="shared" si="29"/>
        <v>8216005</v>
      </c>
      <c r="B307" s="2660">
        <v>8</v>
      </c>
      <c r="C307" s="2660">
        <v>216</v>
      </c>
      <c r="D307" s="283" t="s">
        <v>131</v>
      </c>
      <c r="E307" s="2660" t="s">
        <v>7748</v>
      </c>
      <c r="F307" s="19" t="s">
        <v>7749</v>
      </c>
      <c r="G307" s="720" t="s">
        <v>7750</v>
      </c>
      <c r="H307" s="238" t="str">
        <f t="shared" si="30"/>
        <v>NCAA : Football Championship Subdivision : Great Lakes Valley Conference : Lindenwood Lions</v>
      </c>
      <c r="I307" s="2660" t="s">
        <v>7601</v>
      </c>
      <c r="J307" s="2660" t="s">
        <v>7602</v>
      </c>
      <c r="K307" s="2660" t="s">
        <v>7603</v>
      </c>
      <c r="L307" s="11" t="s">
        <v>237</v>
      </c>
      <c r="M307" s="11" t="s">
        <v>238</v>
      </c>
      <c r="N307" s="2636">
        <v>4938</v>
      </c>
    </row>
    <row r="308" spans="1:14" ht="15.75" customHeight="1">
      <c r="A308" s="2639" t="str">
        <f t="shared" si="29"/>
        <v>8216006</v>
      </c>
      <c r="B308" s="2660">
        <v>8</v>
      </c>
      <c r="C308" s="2660">
        <v>216</v>
      </c>
      <c r="D308" s="283" t="s">
        <v>540</v>
      </c>
      <c r="E308" s="2660" t="s">
        <v>2464</v>
      </c>
      <c r="F308" s="19" t="s">
        <v>7751</v>
      </c>
      <c r="G308" s="720" t="s">
        <v>7752</v>
      </c>
      <c r="H308" s="238" t="str">
        <f t="shared" si="30"/>
        <v>NCAA : Football Championship Subdivision : Great Lakes Valley Conference : McKendree Bearcats</v>
      </c>
      <c r="I308" s="2660" t="s">
        <v>7601</v>
      </c>
      <c r="J308" s="2660" t="s">
        <v>7602</v>
      </c>
      <c r="K308" s="2660" t="s">
        <v>7603</v>
      </c>
      <c r="L308" s="11" t="s">
        <v>237</v>
      </c>
      <c r="M308" s="11" t="s">
        <v>238</v>
      </c>
      <c r="N308" s="2651"/>
    </row>
    <row r="309" spans="1:14" ht="15.75" customHeight="1">
      <c r="A309" s="2639" t="str">
        <f t="shared" si="29"/>
        <v>8216007</v>
      </c>
      <c r="B309" s="2660">
        <v>8</v>
      </c>
      <c r="C309" s="2660">
        <v>216</v>
      </c>
      <c r="D309" s="283" t="s">
        <v>549</v>
      </c>
      <c r="E309" s="2660" t="s">
        <v>2873</v>
      </c>
      <c r="F309" s="19" t="s">
        <v>7753</v>
      </c>
      <c r="G309" s="720" t="s">
        <v>7754</v>
      </c>
      <c r="H309" s="238" t="str">
        <f t="shared" si="30"/>
        <v>NCAA : Football Championship Subdivision : Great Lakes Valley Conference : Missouri S&amp;T Miners</v>
      </c>
      <c r="I309" s="2660" t="s">
        <v>7601</v>
      </c>
      <c r="J309" s="2660" t="s">
        <v>7602</v>
      </c>
      <c r="K309" s="2660" t="s">
        <v>7603</v>
      </c>
      <c r="L309" s="11" t="s">
        <v>237</v>
      </c>
      <c r="M309" s="11" t="s">
        <v>238</v>
      </c>
      <c r="N309" s="2636">
        <v>3684</v>
      </c>
    </row>
    <row r="310" spans="1:14" ht="15.75" customHeight="1">
      <c r="A310" s="2639" t="str">
        <f t="shared" ref="A310:A311" si="31">_xlfn.CONCAT(B310:D310)</f>
        <v>8216008</v>
      </c>
      <c r="B310" s="2660">
        <v>8</v>
      </c>
      <c r="C310" s="2660">
        <v>216</v>
      </c>
      <c r="D310" s="283" t="s">
        <v>562</v>
      </c>
      <c r="E310" s="2660" t="s">
        <v>7755</v>
      </c>
      <c r="F310" s="19" t="s">
        <v>7756</v>
      </c>
      <c r="G310" s="720" t="s">
        <v>7757</v>
      </c>
      <c r="H310" s="238" t="str">
        <f t="shared" si="30"/>
        <v>NCAA : Football Championship Subdivision : Great Lakes Valley Conference : Southwest Baptist Bearcats</v>
      </c>
      <c r="I310" s="2660" t="s">
        <v>7601</v>
      </c>
      <c r="J310" s="2660" t="s">
        <v>7602</v>
      </c>
      <c r="K310" s="2660" t="s">
        <v>7603</v>
      </c>
      <c r="L310" s="11" t="s">
        <v>237</v>
      </c>
      <c r="M310" s="11" t="s">
        <v>238</v>
      </c>
      <c r="N310" s="2636">
        <v>3690</v>
      </c>
    </row>
    <row r="311" spans="1:14" ht="15.75" customHeight="1">
      <c r="A311" s="2639" t="str">
        <f t="shared" si="31"/>
        <v>8217000</v>
      </c>
      <c r="B311" s="2660">
        <v>8</v>
      </c>
      <c r="C311" s="2660">
        <v>217</v>
      </c>
      <c r="D311" s="283" t="s">
        <v>16</v>
      </c>
      <c r="E311" s="2660" t="s">
        <v>7758</v>
      </c>
      <c r="F311" s="19" t="s">
        <v>7759</v>
      </c>
      <c r="G311" s="720" t="s">
        <v>7760</v>
      </c>
      <c r="H311" s="238" t="str">
        <f>CONCATENATE("NCAA : Football Championship Subdivision"&amp;" : "&amp;"North Star Athletic Association")</f>
        <v>NCAA : Football Championship Subdivision : North Star Athletic Association</v>
      </c>
      <c r="I311" s="2660" t="s">
        <v>7601</v>
      </c>
      <c r="J311" s="2660" t="s">
        <v>7602</v>
      </c>
      <c r="K311" s="2660" t="s">
        <v>7603</v>
      </c>
      <c r="L311" s="11" t="s">
        <v>237</v>
      </c>
      <c r="M311" s="11" t="s">
        <v>238</v>
      </c>
    </row>
    <row r="312" spans="1:14" ht="15.75" customHeight="1">
      <c r="A312" s="2639" t="str">
        <f t="shared" ref="A312:A322" si="32">_xlfn.CONCAT(B312:D312)</f>
        <v>8217001</v>
      </c>
      <c r="B312" s="2660">
        <v>8</v>
      </c>
      <c r="C312" s="2660">
        <v>217</v>
      </c>
      <c r="D312" s="283" t="s">
        <v>96</v>
      </c>
      <c r="E312" s="2660" t="s">
        <v>7761</v>
      </c>
      <c r="F312" s="19" t="s">
        <v>7762</v>
      </c>
      <c r="G312" s="720" t="s">
        <v>7763</v>
      </c>
      <c r="H312" s="238" t="str">
        <f>CONCATENATE("NCAA : Football Championship Subdivision"&amp;" : "&amp;"North Star Athletic Association" &amp;" : ",G312)</f>
        <v>NCAA : Football Championship Subdivision : North Star Athletic Association : Bellevue Bruins</v>
      </c>
      <c r="I312" s="2660" t="s">
        <v>7601</v>
      </c>
      <c r="J312" s="2660" t="s">
        <v>7602</v>
      </c>
      <c r="K312" s="2660" t="s">
        <v>7603</v>
      </c>
      <c r="L312" s="11" t="s">
        <v>237</v>
      </c>
      <c r="M312" s="11" t="s">
        <v>238</v>
      </c>
      <c r="N312" s="2651"/>
    </row>
    <row r="313" spans="1:14" ht="15.75" customHeight="1">
      <c r="A313" s="2639" t="str">
        <f t="shared" si="32"/>
        <v>8217002</v>
      </c>
      <c r="B313" s="2660">
        <v>8</v>
      </c>
      <c r="C313" s="2660">
        <v>217</v>
      </c>
      <c r="D313" s="283" t="s">
        <v>105</v>
      </c>
      <c r="E313" s="2660" t="s">
        <v>7767</v>
      </c>
      <c r="F313" s="19" t="s">
        <v>7764</v>
      </c>
      <c r="G313" s="720" t="s">
        <v>7765</v>
      </c>
      <c r="H313" s="238" t="str">
        <f t="shared" ref="H313:H319" si="33">CONCATENATE("NCAA : Football Championship Subdivision"&amp;" : "&amp;"North Star Athletic Association" &amp;" : ",G313)</f>
        <v>NCAA : Football Championship Subdivision : North Star Athletic Association : Dakota State Trojans</v>
      </c>
      <c r="I313" s="2660" t="s">
        <v>7601</v>
      </c>
      <c r="J313" s="2660" t="s">
        <v>7602</v>
      </c>
      <c r="K313" s="2660" t="s">
        <v>7603</v>
      </c>
      <c r="L313" s="11" t="s">
        <v>237</v>
      </c>
      <c r="M313" s="11" t="s">
        <v>238</v>
      </c>
      <c r="N313" s="2649"/>
    </row>
    <row r="314" spans="1:14" ht="15.75" customHeight="1">
      <c r="A314" s="2639" t="str">
        <f t="shared" si="32"/>
        <v>8217003</v>
      </c>
      <c r="B314" s="2660">
        <v>8</v>
      </c>
      <c r="C314" s="2660">
        <v>217</v>
      </c>
      <c r="D314" s="283" t="s">
        <v>113</v>
      </c>
      <c r="E314" s="2660" t="s">
        <v>7766</v>
      </c>
      <c r="F314" s="19" t="s">
        <v>7768</v>
      </c>
      <c r="G314" s="720" t="s">
        <v>7769</v>
      </c>
      <c r="H314" s="238" t="str">
        <f t="shared" si="33"/>
        <v>NCAA : Football Championship Subdivision : North Star Athletic Association : Dickinson Blue Hawks</v>
      </c>
      <c r="I314" s="2660" t="s">
        <v>7601</v>
      </c>
      <c r="J314" s="2660" t="s">
        <v>7602</v>
      </c>
      <c r="K314" s="2660" t="s">
        <v>7603</v>
      </c>
      <c r="L314" s="11" t="s">
        <v>237</v>
      </c>
      <c r="M314" s="11" t="s">
        <v>238</v>
      </c>
      <c r="N314" s="2651"/>
    </row>
    <row r="315" spans="1:14" ht="15.75" customHeight="1">
      <c r="A315" s="2639" t="str">
        <f t="shared" si="32"/>
        <v>8217004</v>
      </c>
      <c r="B315" s="2660">
        <v>8</v>
      </c>
      <c r="C315" s="2660">
        <v>217</v>
      </c>
      <c r="D315" s="283" t="s">
        <v>122</v>
      </c>
      <c r="E315" s="2660" t="s">
        <v>7770</v>
      </c>
      <c r="F315" s="19" t="s">
        <v>7771</v>
      </c>
      <c r="G315" s="720" t="s">
        <v>7772</v>
      </c>
      <c r="H315" s="238" t="str">
        <f t="shared" si="33"/>
        <v>NCAA : Football Championship Subdivision : North Star Athletic Association : Mayville Comets</v>
      </c>
      <c r="I315" s="2660" t="s">
        <v>7601</v>
      </c>
      <c r="J315" s="2660" t="s">
        <v>7602</v>
      </c>
      <c r="K315" s="2660" t="s">
        <v>7603</v>
      </c>
      <c r="L315" s="11" t="s">
        <v>237</v>
      </c>
      <c r="M315" s="11" t="s">
        <v>238</v>
      </c>
      <c r="N315" s="2636">
        <v>5652</v>
      </c>
    </row>
    <row r="316" spans="1:14" ht="15.75" customHeight="1">
      <c r="A316" s="2639" t="str">
        <f t="shared" si="32"/>
        <v>8217005</v>
      </c>
      <c r="B316" s="2660">
        <v>8</v>
      </c>
      <c r="C316" s="2660">
        <v>217</v>
      </c>
      <c r="D316" s="283" t="s">
        <v>131</v>
      </c>
      <c r="E316" s="2660" t="s">
        <v>2981</v>
      </c>
      <c r="F316" s="19" t="s">
        <v>7773</v>
      </c>
      <c r="G316" s="720" t="s">
        <v>7774</v>
      </c>
      <c r="H316" s="238" t="str">
        <f t="shared" si="33"/>
        <v>NCAA : Football Championship Subdivision : North Star Athletic Association : Presentation Saints</v>
      </c>
      <c r="I316" s="2660" t="s">
        <v>7601</v>
      </c>
      <c r="J316" s="2660" t="s">
        <v>7602</v>
      </c>
      <c r="K316" s="2660" t="s">
        <v>7603</v>
      </c>
      <c r="L316" s="11" t="s">
        <v>237</v>
      </c>
      <c r="M316" s="11" t="s">
        <v>238</v>
      </c>
      <c r="N316" s="2651"/>
    </row>
    <row r="317" spans="1:14" ht="15.75" customHeight="1">
      <c r="A317" s="2639" t="str">
        <f t="shared" si="32"/>
        <v>8217006</v>
      </c>
      <c r="B317" s="2660">
        <v>8</v>
      </c>
      <c r="C317" s="2660">
        <v>217</v>
      </c>
      <c r="D317" s="283" t="s">
        <v>540</v>
      </c>
      <c r="E317" s="2660" t="s">
        <v>7775</v>
      </c>
      <c r="F317" s="19" t="s">
        <v>7776</v>
      </c>
      <c r="G317" s="720" t="s">
        <v>7777</v>
      </c>
      <c r="H317" s="238" t="str">
        <f t="shared" si="33"/>
        <v>NCAA : Football Championship Subdivision : North Star Athletic Association : Valley City Vikings</v>
      </c>
      <c r="I317" s="2660" t="s">
        <v>7601</v>
      </c>
      <c r="J317" s="2660" t="s">
        <v>7602</v>
      </c>
      <c r="K317" s="2660" t="s">
        <v>7603</v>
      </c>
      <c r="L317" s="11" t="s">
        <v>237</v>
      </c>
      <c r="M317" s="11" t="s">
        <v>238</v>
      </c>
      <c r="N317" s="2649"/>
    </row>
    <row r="318" spans="1:14" ht="15.75" customHeight="1">
      <c r="A318" s="2639" t="str">
        <f t="shared" si="32"/>
        <v>8217007</v>
      </c>
      <c r="B318" s="2660">
        <v>8</v>
      </c>
      <c r="C318" s="2660">
        <v>217</v>
      </c>
      <c r="D318" s="283" t="s">
        <v>549</v>
      </c>
      <c r="E318" s="2660" t="s">
        <v>6403</v>
      </c>
      <c r="F318" s="19" t="s">
        <v>7778</v>
      </c>
      <c r="G318" s="720" t="s">
        <v>7779</v>
      </c>
      <c r="H318" s="238" t="str">
        <f t="shared" si="33"/>
        <v>NCAA : Football Championship Subdivision : North Star Athletic Association : Viterbo V-Hawks</v>
      </c>
      <c r="I318" s="2660" t="s">
        <v>7601</v>
      </c>
      <c r="J318" s="2660" t="s">
        <v>7602</v>
      </c>
      <c r="K318" s="2660" t="s">
        <v>7603</v>
      </c>
      <c r="L318" s="11" t="s">
        <v>237</v>
      </c>
      <c r="M318" s="11" t="s">
        <v>238</v>
      </c>
      <c r="N318" s="2649"/>
    </row>
    <row r="319" spans="1:14" ht="15.75" customHeight="1">
      <c r="A319" s="2639" t="str">
        <f t="shared" si="32"/>
        <v>8217008</v>
      </c>
      <c r="B319" s="2660">
        <v>8</v>
      </c>
      <c r="C319" s="2660">
        <v>217</v>
      </c>
      <c r="D319" s="283" t="s">
        <v>562</v>
      </c>
      <c r="E319" s="2660" t="s">
        <v>5499</v>
      </c>
      <c r="F319" s="19" t="s">
        <v>7780</v>
      </c>
      <c r="G319" s="720" t="s">
        <v>7781</v>
      </c>
      <c r="H319" s="238" t="str">
        <f t="shared" si="33"/>
        <v>NCAA : Football Championship Subdivision : North Star Athletic Association : Waldorf Warriors</v>
      </c>
      <c r="I319" s="2660" t="s">
        <v>7601</v>
      </c>
      <c r="J319" s="2660" t="s">
        <v>7602</v>
      </c>
      <c r="K319" s="2660" t="s">
        <v>7603</v>
      </c>
      <c r="L319" s="11" t="s">
        <v>237</v>
      </c>
      <c r="M319" s="11" t="s">
        <v>238</v>
      </c>
      <c r="N319" s="2636">
        <v>5146</v>
      </c>
    </row>
    <row r="320" spans="1:14" ht="15.75" customHeight="1">
      <c r="A320" s="2639" t="str">
        <f t="shared" si="32"/>
        <v>8218000</v>
      </c>
      <c r="B320" s="2660">
        <v>8</v>
      </c>
      <c r="C320" s="2660">
        <v>218</v>
      </c>
      <c r="D320" s="283" t="s">
        <v>16</v>
      </c>
      <c r="E320" s="2660" t="s">
        <v>917</v>
      </c>
      <c r="F320" s="19" t="s">
        <v>7782</v>
      </c>
      <c r="G320" s="720" t="s">
        <v>7782</v>
      </c>
      <c r="H320" s="238" t="str">
        <f>CONCATENATE("NCAA : Football Championship Subdivision"&amp;" : "&amp;"South Atlantic Conference"&amp;"")</f>
        <v>NCAA : Football Championship Subdivision : South Atlantic Conference</v>
      </c>
      <c r="I320" s="2660" t="s">
        <v>7601</v>
      </c>
      <c r="J320" s="2660" t="s">
        <v>7602</v>
      </c>
      <c r="K320" s="2660" t="s">
        <v>7603</v>
      </c>
      <c r="L320" s="11" t="s">
        <v>237</v>
      </c>
      <c r="M320" s="11" t="s">
        <v>238</v>
      </c>
    </row>
    <row r="321" spans="1:14" ht="15.75" customHeight="1">
      <c r="A321" s="2639" t="str">
        <f t="shared" si="32"/>
        <v>8218001</v>
      </c>
      <c r="B321" s="2660">
        <v>8</v>
      </c>
      <c r="C321" s="2660">
        <v>218</v>
      </c>
      <c r="D321" s="283" t="s">
        <v>96</v>
      </c>
      <c r="E321" s="2660" t="s">
        <v>3653</v>
      </c>
      <c r="F321" s="19" t="s">
        <v>7784</v>
      </c>
      <c r="G321" s="720" t="s">
        <v>7785</v>
      </c>
      <c r="H321" s="238" t="str">
        <f>CONCATENATE("NCAA : Football Championship Subdivision"&amp;" : "&amp;"South Atlantic Conference" &amp;" : ",G321)</f>
        <v>NCAA : Football Championship Subdivision : South Atlantic Conference : Carson-Newman Eagles</v>
      </c>
      <c r="I321" s="2660" t="s">
        <v>7601</v>
      </c>
      <c r="J321" s="2660" t="s">
        <v>7602</v>
      </c>
      <c r="K321" s="2660" t="s">
        <v>7603</v>
      </c>
      <c r="L321" s="11" t="s">
        <v>237</v>
      </c>
      <c r="M321" s="11" t="s">
        <v>238</v>
      </c>
      <c r="N321" s="2649"/>
    </row>
    <row r="322" spans="1:14" ht="15.75" customHeight="1">
      <c r="A322" s="2639" t="str">
        <f t="shared" si="32"/>
        <v>8218002</v>
      </c>
      <c r="B322" s="2660">
        <v>8</v>
      </c>
      <c r="C322" s="2660">
        <v>218</v>
      </c>
      <c r="D322" s="283" t="s">
        <v>105</v>
      </c>
      <c r="E322" s="2660" t="s">
        <v>7799</v>
      </c>
      <c r="F322" s="19" t="s">
        <v>7786</v>
      </c>
      <c r="G322" s="720" t="s">
        <v>7787</v>
      </c>
      <c r="H322" s="238" t="str">
        <f t="shared" ref="H322:H328" si="34">CONCATENATE("NCAA : Football Championship Subdivision"&amp;" : "&amp;"South Atlantic Conference" &amp;" : ",G322)</f>
        <v>NCAA : Football Championship Subdivision : South Atlantic Conference : Catawba Indians</v>
      </c>
      <c r="I322" s="2660" t="s">
        <v>7601</v>
      </c>
      <c r="J322" s="2660" t="s">
        <v>7602</v>
      </c>
      <c r="K322" s="2660" t="s">
        <v>7603</v>
      </c>
      <c r="L322" s="11" t="s">
        <v>237</v>
      </c>
      <c r="M322" s="11" t="s">
        <v>238</v>
      </c>
      <c r="N322" s="2649"/>
    </row>
    <row r="323" spans="1:14" ht="15.75" customHeight="1">
      <c r="A323" s="2639" t="str">
        <f t="shared" ref="A323:A333" si="35">_xlfn.CONCAT(B323:D323)</f>
        <v>8218003</v>
      </c>
      <c r="B323" s="2660">
        <v>8</v>
      </c>
      <c r="C323" s="2660">
        <v>218</v>
      </c>
      <c r="D323" s="283" t="s">
        <v>113</v>
      </c>
      <c r="E323" s="2660" t="s">
        <v>7800</v>
      </c>
      <c r="F323" s="19" t="s">
        <v>7792</v>
      </c>
      <c r="G323" s="720" t="s">
        <v>7788</v>
      </c>
      <c r="H323" s="238" t="str">
        <f t="shared" si="34"/>
        <v>NCAA : Football Championship Subdivision : South Atlantic Conference : Lenoir-Rhyne Bears</v>
      </c>
      <c r="I323" s="2660" t="s">
        <v>7601</v>
      </c>
      <c r="J323" s="2660" t="s">
        <v>7602</v>
      </c>
      <c r="K323" s="2660" t="s">
        <v>7603</v>
      </c>
      <c r="L323" s="11" t="s">
        <v>237</v>
      </c>
      <c r="M323" s="11" t="s">
        <v>238</v>
      </c>
      <c r="N323" s="2651"/>
    </row>
    <row r="324" spans="1:14" ht="15.75" customHeight="1">
      <c r="A324" s="2639" t="str">
        <f t="shared" si="35"/>
        <v>8218004</v>
      </c>
      <c r="B324" s="2660">
        <v>8</v>
      </c>
      <c r="C324" s="2660">
        <v>218</v>
      </c>
      <c r="D324" s="283" t="s">
        <v>122</v>
      </c>
      <c r="E324" s="2660" t="s">
        <v>7801</v>
      </c>
      <c r="F324" s="19" t="s">
        <v>7793</v>
      </c>
      <c r="G324" s="720" t="s">
        <v>7789</v>
      </c>
      <c r="H324" s="238" t="str">
        <f t="shared" si="34"/>
        <v>NCAA : Football Championship Subdivision : South Atlantic Conference : Mars Hill Lions</v>
      </c>
      <c r="I324" s="2660" t="s">
        <v>7601</v>
      </c>
      <c r="J324" s="2660" t="s">
        <v>7602</v>
      </c>
      <c r="K324" s="2660" t="s">
        <v>7603</v>
      </c>
      <c r="L324" s="11" t="s">
        <v>237</v>
      </c>
      <c r="M324" s="11" t="s">
        <v>238</v>
      </c>
      <c r="N324" s="2636">
        <v>3753</v>
      </c>
    </row>
    <row r="325" spans="1:14" ht="15.75" customHeight="1">
      <c r="A325" s="2639" t="str">
        <f t="shared" si="35"/>
        <v>8218005</v>
      </c>
      <c r="B325" s="2660">
        <v>8</v>
      </c>
      <c r="C325" s="2660">
        <v>218</v>
      </c>
      <c r="D325" s="283" t="s">
        <v>131</v>
      </c>
      <c r="E325" s="2660" t="s">
        <v>7802</v>
      </c>
      <c r="F325" s="19" t="s">
        <v>7790</v>
      </c>
      <c r="G325" s="720" t="s">
        <v>7791</v>
      </c>
      <c r="H325" s="238" t="str">
        <f t="shared" si="34"/>
        <v>NCAA : Football Championship Subdivision : South Atlantic Conference : Newberry Wolves</v>
      </c>
      <c r="I325" s="2660" t="s">
        <v>7601</v>
      </c>
      <c r="J325" s="2660" t="s">
        <v>7602</v>
      </c>
      <c r="K325" s="2660" t="s">
        <v>7603</v>
      </c>
      <c r="L325" s="11" t="s">
        <v>237</v>
      </c>
      <c r="M325" s="11" t="s">
        <v>238</v>
      </c>
      <c r="N325" s="2636">
        <v>3658</v>
      </c>
    </row>
    <row r="326" spans="1:14" ht="15.75" customHeight="1">
      <c r="A326" s="2639" t="str">
        <f t="shared" si="35"/>
        <v>8218006</v>
      </c>
      <c r="B326" s="2660">
        <v>8</v>
      </c>
      <c r="C326" s="2660">
        <v>218</v>
      </c>
      <c r="D326" s="283" t="s">
        <v>540</v>
      </c>
      <c r="E326" s="2660" t="s">
        <v>7803</v>
      </c>
      <c r="F326" s="19" t="s">
        <v>7794</v>
      </c>
      <c r="G326" s="720" t="s">
        <v>7795</v>
      </c>
      <c r="H326" s="238" t="str">
        <f t="shared" si="34"/>
        <v>NCAA : Football Championship Subdivision : South Atlantic Conference : Tusculum Pioneers</v>
      </c>
      <c r="I326" s="2660" t="s">
        <v>7601</v>
      </c>
      <c r="J326" s="2660" t="s">
        <v>7602</v>
      </c>
      <c r="K326" s="2660" t="s">
        <v>7603</v>
      </c>
      <c r="L326" s="11" t="s">
        <v>237</v>
      </c>
      <c r="M326" s="11" t="s">
        <v>238</v>
      </c>
      <c r="N326" s="2636">
        <v>3999</v>
      </c>
    </row>
    <row r="327" spans="1:14" ht="15.75" customHeight="1">
      <c r="A327" s="2639" t="str">
        <f t="shared" si="35"/>
        <v>8218007</v>
      </c>
      <c r="B327" s="2660">
        <v>8</v>
      </c>
      <c r="C327" s="2660">
        <v>218</v>
      </c>
      <c r="D327" s="283" t="s">
        <v>549</v>
      </c>
      <c r="E327" s="2660" t="s">
        <v>7804</v>
      </c>
      <c r="F327" s="19" t="s">
        <v>7783</v>
      </c>
      <c r="G327" s="720" t="s">
        <v>7796</v>
      </c>
      <c r="H327" s="238" t="str">
        <f t="shared" si="34"/>
        <v>NCAA : Football Championship Subdivision : South Atlantic Conference : UVA-Wise Cavaliers</v>
      </c>
      <c r="I327" s="2660" t="s">
        <v>7601</v>
      </c>
      <c r="J327" s="2660" t="s">
        <v>7602</v>
      </c>
      <c r="K327" s="2660" t="s">
        <v>7603</v>
      </c>
      <c r="L327" s="11" t="s">
        <v>237</v>
      </c>
      <c r="M327" s="11" t="s">
        <v>238</v>
      </c>
      <c r="N327" s="2636">
        <v>4003</v>
      </c>
    </row>
    <row r="328" spans="1:14" ht="15.75" customHeight="1">
      <c r="A328" s="2639" t="str">
        <f t="shared" si="35"/>
        <v>8218008</v>
      </c>
      <c r="B328" s="2660">
        <v>8</v>
      </c>
      <c r="C328" s="2660">
        <v>218</v>
      </c>
      <c r="D328" s="283" t="s">
        <v>562</v>
      </c>
      <c r="E328" s="2660" t="s">
        <v>928</v>
      </c>
      <c r="F328" s="19" t="s">
        <v>7797</v>
      </c>
      <c r="G328" s="720" t="s">
        <v>7798</v>
      </c>
      <c r="H328" s="238" t="str">
        <f t="shared" si="34"/>
        <v>NCAA : Football Championship Subdivision : South Atlantic Conference : Wingate Bulldogs</v>
      </c>
      <c r="I328" s="2660" t="s">
        <v>7601</v>
      </c>
      <c r="J328" s="2660" t="s">
        <v>7602</v>
      </c>
      <c r="K328" s="2660" t="s">
        <v>7603</v>
      </c>
      <c r="L328" s="11" t="s">
        <v>237</v>
      </c>
      <c r="M328" s="11" t="s">
        <v>238</v>
      </c>
      <c r="N328" s="2649"/>
    </row>
    <row r="329" spans="1:14" ht="15.75" customHeight="1">
      <c r="A329" s="2639" t="str">
        <f t="shared" si="35"/>
        <v>8219000</v>
      </c>
      <c r="B329" s="2660">
        <v>8</v>
      </c>
      <c r="C329" s="2660">
        <v>219</v>
      </c>
      <c r="D329" s="283" t="s">
        <v>16</v>
      </c>
      <c r="E329" s="2660" t="s">
        <v>7805</v>
      </c>
      <c r="F329" s="720" t="s">
        <v>7805</v>
      </c>
      <c r="G329" s="720" t="s">
        <v>7806</v>
      </c>
      <c r="H329" s="238" t="str">
        <f>CONCATENATE("NCAA : Football Championship Subdivision"&amp;" : "&amp;"National Christian College Athletic Association")</f>
        <v>NCAA : Football Championship Subdivision : National Christian College Athletic Association</v>
      </c>
      <c r="I329" s="2660" t="s">
        <v>7601</v>
      </c>
      <c r="J329" s="2660" t="s">
        <v>7602</v>
      </c>
      <c r="K329" s="2660" t="s">
        <v>7603</v>
      </c>
      <c r="L329" s="11" t="s">
        <v>237</v>
      </c>
      <c r="M329" s="11" t="s">
        <v>238</v>
      </c>
    </row>
    <row r="330" spans="1:14" ht="15.75" customHeight="1">
      <c r="A330" s="2639" t="str">
        <f t="shared" si="35"/>
        <v>8219001</v>
      </c>
      <c r="B330" s="2660">
        <v>8</v>
      </c>
      <c r="C330" s="2660">
        <v>219</v>
      </c>
      <c r="D330" s="283" t="s">
        <v>96</v>
      </c>
      <c r="E330" s="2660" t="s">
        <v>7807</v>
      </c>
      <c r="F330" s="19" t="s">
        <v>7808</v>
      </c>
      <c r="G330" s="720" t="s">
        <v>7809</v>
      </c>
      <c r="H330" s="238" t="str">
        <f>CONCATENATE("NCAA : Football Championship Subdivision"&amp;" : "&amp;"National Christian College Athletic Association" &amp;" : ",G330)</f>
        <v>NCAA : Football Championship Subdivision : National Christian College Athletic Association : VUL Dragons</v>
      </c>
      <c r="I330" s="2660" t="s">
        <v>7601</v>
      </c>
      <c r="J330" s="2660" t="s">
        <v>7602</v>
      </c>
      <c r="K330" s="2660" t="s">
        <v>7603</v>
      </c>
      <c r="L330" s="11" t="s">
        <v>237</v>
      </c>
      <c r="M330" s="11" t="s">
        <v>238</v>
      </c>
      <c r="N330" s="2636">
        <v>23934</v>
      </c>
    </row>
    <row r="331" spans="1:14" ht="15.75" customHeight="1">
      <c r="A331" s="2639" t="str">
        <f t="shared" si="35"/>
        <v>8219002</v>
      </c>
      <c r="B331" s="2660">
        <v>8</v>
      </c>
      <c r="C331" s="2660">
        <v>219</v>
      </c>
      <c r="D331" s="283" t="s">
        <v>105</v>
      </c>
      <c r="E331" s="2660" t="s">
        <v>7835</v>
      </c>
      <c r="F331" s="19" t="s">
        <v>7824</v>
      </c>
      <c r="G331" s="720" t="s">
        <v>7825</v>
      </c>
      <c r="H331" s="238" t="str">
        <f t="shared" ref="H331:H340" si="36">CONCATENATE("NCAA : Football Championship Subdivision"&amp;" : "&amp;"National Christian College Athletic Association" &amp;" : ",G331)</f>
        <v>NCAA : Football Championship Subdivision : National Christian College Athletic Association : Campbellsville Tigers</v>
      </c>
      <c r="I331" s="2660" t="s">
        <v>7601</v>
      </c>
      <c r="J331" s="2660" t="s">
        <v>7602</v>
      </c>
      <c r="K331" s="2660" t="s">
        <v>7603</v>
      </c>
      <c r="L331" s="11" t="s">
        <v>237</v>
      </c>
      <c r="M331" s="11" t="s">
        <v>238</v>
      </c>
      <c r="N331" s="2651"/>
    </row>
    <row r="332" spans="1:14" ht="15.75" customHeight="1">
      <c r="A332" s="2639" t="str">
        <f t="shared" si="35"/>
        <v>8219003</v>
      </c>
      <c r="B332" s="2660">
        <v>8</v>
      </c>
      <c r="C332" s="2660">
        <v>219</v>
      </c>
      <c r="D332" s="283" t="s">
        <v>113</v>
      </c>
      <c r="E332" s="2660" t="s">
        <v>2577</v>
      </c>
      <c r="F332" s="19" t="s">
        <v>7810</v>
      </c>
      <c r="G332" s="720" t="s">
        <v>7826</v>
      </c>
      <c r="H332" s="238" t="str">
        <f t="shared" si="36"/>
        <v>NCAA : Football Championship Subdivision : National Christian College Athletic Association : Cincinnati Christian Eagles</v>
      </c>
      <c r="I332" s="2660" t="s">
        <v>7601</v>
      </c>
      <c r="J332" s="2660" t="s">
        <v>7602</v>
      </c>
      <c r="K332" s="2660" t="s">
        <v>7603</v>
      </c>
      <c r="L332" s="11" t="s">
        <v>237</v>
      </c>
      <c r="M332" s="11" t="s">
        <v>238</v>
      </c>
      <c r="N332" s="2649"/>
    </row>
    <row r="333" spans="1:14" ht="15.75" customHeight="1">
      <c r="A333" s="2639" t="str">
        <f t="shared" si="35"/>
        <v>8219004</v>
      </c>
      <c r="B333" s="2660">
        <v>8</v>
      </c>
      <c r="C333" s="2660">
        <v>219</v>
      </c>
      <c r="D333" s="283" t="s">
        <v>122</v>
      </c>
      <c r="E333" s="2660" t="s">
        <v>7836</v>
      </c>
      <c r="F333" s="19" t="s">
        <v>7811</v>
      </c>
      <c r="G333" s="720" t="s">
        <v>7827</v>
      </c>
      <c r="H333" s="238" t="str">
        <f t="shared" si="36"/>
        <v>NCAA : Football Championship Subdivision : National Christian College Athletic Association : Concordia Cardinals</v>
      </c>
      <c r="I333" s="2660" t="s">
        <v>7601</v>
      </c>
      <c r="J333" s="2660" t="s">
        <v>7602</v>
      </c>
      <c r="K333" s="2660" t="s">
        <v>7603</v>
      </c>
      <c r="L333" s="11" t="s">
        <v>237</v>
      </c>
      <c r="M333" s="11" t="s">
        <v>238</v>
      </c>
      <c r="N333" s="2651"/>
    </row>
    <row r="334" spans="1:14" ht="15.75" customHeight="1">
      <c r="A334" s="2639" t="str">
        <f t="shared" ref="A334:A345" si="37">_xlfn.CONCAT(B334:D334)</f>
        <v>8219005</v>
      </c>
      <c r="B334" s="2660">
        <v>8</v>
      </c>
      <c r="C334" s="2660">
        <v>219</v>
      </c>
      <c r="D334" s="283" t="s">
        <v>131</v>
      </c>
      <c r="E334" s="2660" t="s">
        <v>5943</v>
      </c>
      <c r="F334" s="19" t="s">
        <v>7812</v>
      </c>
      <c r="G334" s="720" t="s">
        <v>7828</v>
      </c>
      <c r="H334" s="238" t="str">
        <f t="shared" si="36"/>
        <v>NCAA : Football Championship Subdivision : National Christian College Athletic Association : Geneva Golden Tornadoes</v>
      </c>
      <c r="I334" s="2660" t="s">
        <v>7601</v>
      </c>
      <c r="J334" s="2660" t="s">
        <v>7602</v>
      </c>
      <c r="K334" s="2660" t="s">
        <v>7603</v>
      </c>
      <c r="L334" s="11" t="s">
        <v>237</v>
      </c>
      <c r="M334" s="11" t="s">
        <v>238</v>
      </c>
      <c r="N334" s="2649"/>
    </row>
    <row r="335" spans="1:14" ht="15.75" customHeight="1">
      <c r="A335" s="2639" t="str">
        <f t="shared" si="37"/>
        <v>8219006</v>
      </c>
      <c r="B335" s="2660">
        <v>8</v>
      </c>
      <c r="C335" s="2660">
        <v>219</v>
      </c>
      <c r="D335" s="283" t="s">
        <v>540</v>
      </c>
      <c r="E335" s="2660" t="s">
        <v>7837</v>
      </c>
      <c r="F335" s="19" t="s">
        <v>7813</v>
      </c>
      <c r="G335" s="720" t="s">
        <v>7829</v>
      </c>
      <c r="H335" s="238" t="str">
        <f t="shared" si="36"/>
        <v>NCAA : Football Championship Subdivision : National Christian College Athletic Association : Greenville Panthers</v>
      </c>
      <c r="I335" s="2660" t="s">
        <v>7601</v>
      </c>
      <c r="J335" s="2660" t="s">
        <v>7602</v>
      </c>
      <c r="K335" s="2660" t="s">
        <v>7603</v>
      </c>
      <c r="L335" s="11" t="s">
        <v>237</v>
      </c>
      <c r="M335" s="11" t="s">
        <v>238</v>
      </c>
      <c r="N335" s="2649"/>
    </row>
    <row r="336" spans="1:14" ht="15.75" customHeight="1">
      <c r="A336" s="2639" t="str">
        <f t="shared" si="37"/>
        <v>8219007</v>
      </c>
      <c r="B336" s="2660">
        <v>8</v>
      </c>
      <c r="C336" s="2660">
        <v>219</v>
      </c>
      <c r="D336" s="283" t="s">
        <v>549</v>
      </c>
      <c r="E336" s="2660" t="s">
        <v>7838</v>
      </c>
      <c r="F336" s="19" t="s">
        <v>7814</v>
      </c>
      <c r="G336" s="720" t="s">
        <v>7875</v>
      </c>
      <c r="H336" s="238" t="str">
        <f t="shared" si="36"/>
        <v>NCAA : Football Championship Subdivision : National Christian College Athletic Association : Indiana Wesleyan Wildcats</v>
      </c>
      <c r="I336" s="2660" t="s">
        <v>7601</v>
      </c>
      <c r="J336" s="2660" t="s">
        <v>7602</v>
      </c>
      <c r="K336" s="2660" t="s">
        <v>7603</v>
      </c>
      <c r="L336" s="11" t="s">
        <v>237</v>
      </c>
      <c r="M336" s="11" t="s">
        <v>238</v>
      </c>
      <c r="N336" s="2636">
        <v>40904</v>
      </c>
    </row>
    <row r="337" spans="1:14" ht="15.75" customHeight="1">
      <c r="A337" s="2639" t="str">
        <f t="shared" si="37"/>
        <v>8219008</v>
      </c>
      <c r="B337" s="2660">
        <v>8</v>
      </c>
      <c r="C337" s="2660">
        <v>219</v>
      </c>
      <c r="D337" s="283" t="s">
        <v>562</v>
      </c>
      <c r="E337" s="2660" t="s">
        <v>7839</v>
      </c>
      <c r="F337" s="19" t="s">
        <v>7815</v>
      </c>
      <c r="G337" s="720" t="s">
        <v>7830</v>
      </c>
      <c r="H337" s="238" t="str">
        <f t="shared" si="36"/>
        <v>NCAA : Football Championship Subdivision : National Christian College Athletic Association : Kentucky Christian Knights</v>
      </c>
      <c r="I337" s="2660" t="s">
        <v>7601</v>
      </c>
      <c r="J337" s="2660" t="s">
        <v>7602</v>
      </c>
      <c r="K337" s="2660" t="s">
        <v>7603</v>
      </c>
      <c r="L337" s="11" t="s">
        <v>237</v>
      </c>
      <c r="M337" s="11" t="s">
        <v>238</v>
      </c>
      <c r="N337" s="2636">
        <v>12726</v>
      </c>
    </row>
    <row r="338" spans="1:14" ht="15.75" customHeight="1">
      <c r="A338" s="2639" t="str">
        <f t="shared" si="37"/>
        <v>8219009</v>
      </c>
      <c r="B338" s="2660">
        <v>8</v>
      </c>
      <c r="C338" s="2660">
        <v>219</v>
      </c>
      <c r="D338" s="283" t="s">
        <v>1073</v>
      </c>
      <c r="E338" s="2660" t="s">
        <v>7840</v>
      </c>
      <c r="F338" s="19" t="s">
        <v>7816</v>
      </c>
      <c r="G338" s="720" t="s">
        <v>7831</v>
      </c>
      <c r="H338" s="238" t="str">
        <f t="shared" si="36"/>
        <v>NCAA : Football Championship Subdivision : National Christian College Athletic Association : McMurry War Hawks</v>
      </c>
      <c r="I338" s="2660" t="s">
        <v>7601</v>
      </c>
      <c r="J338" s="2660" t="s">
        <v>7602</v>
      </c>
      <c r="K338" s="2660" t="s">
        <v>7603</v>
      </c>
      <c r="L338" s="11" t="s">
        <v>237</v>
      </c>
      <c r="M338" s="11" t="s">
        <v>238</v>
      </c>
      <c r="N338" s="2651"/>
    </row>
    <row r="339" spans="1:14" ht="15.75" customHeight="1">
      <c r="A339" s="2639" t="str">
        <f t="shared" si="37"/>
        <v>8219010</v>
      </c>
      <c r="B339" s="2660">
        <v>8</v>
      </c>
      <c r="C339" s="2660">
        <v>219</v>
      </c>
      <c r="D339" s="283" t="s">
        <v>25</v>
      </c>
      <c r="E339" s="2660" t="s">
        <v>7841</v>
      </c>
      <c r="F339" s="19" t="s">
        <v>7817</v>
      </c>
      <c r="G339" s="720" t="s">
        <v>7832</v>
      </c>
      <c r="H339" s="238" t="str">
        <f t="shared" si="36"/>
        <v>NCAA : Football Championship Subdivision : National Christian College Athletic Association : North Greenville Crusaders</v>
      </c>
      <c r="I339" s="2660" t="s">
        <v>7601</v>
      </c>
      <c r="J339" s="2660" t="s">
        <v>7602</v>
      </c>
      <c r="K339" s="2660" t="s">
        <v>7603</v>
      </c>
      <c r="L339" s="11" t="s">
        <v>237</v>
      </c>
      <c r="M339" s="11" t="s">
        <v>238</v>
      </c>
      <c r="N339" s="2636">
        <v>4939</v>
      </c>
    </row>
    <row r="340" spans="1:14" ht="15.75" customHeight="1">
      <c r="A340" s="2639" t="str">
        <f t="shared" si="37"/>
        <v>8219011</v>
      </c>
      <c r="B340" s="2660">
        <v>8</v>
      </c>
      <c r="C340" s="2660">
        <v>219</v>
      </c>
      <c r="D340" s="283" t="s">
        <v>60</v>
      </c>
      <c r="E340" s="2660" t="s">
        <v>7842</v>
      </c>
      <c r="F340" s="19" t="s">
        <v>7818</v>
      </c>
      <c r="G340" s="720" t="s">
        <v>7833</v>
      </c>
      <c r="H340" s="238" t="str">
        <f t="shared" si="36"/>
        <v>NCAA : Football Championship Subdivision : National Christian College Athletic Association : Olivet Nazarene Tigers</v>
      </c>
      <c r="I340" s="2660" t="s">
        <v>7601</v>
      </c>
      <c r="J340" s="2660" t="s">
        <v>7602</v>
      </c>
      <c r="K340" s="2660" t="s">
        <v>7603</v>
      </c>
      <c r="L340" s="11" t="s">
        <v>237</v>
      </c>
      <c r="M340" s="11" t="s">
        <v>238</v>
      </c>
      <c r="N340" s="2649"/>
    </row>
    <row r="341" spans="1:14" ht="15.75" customHeight="1">
      <c r="A341" s="2639" t="str">
        <f t="shared" si="37"/>
        <v>8219013</v>
      </c>
      <c r="B341" s="2660">
        <v>8</v>
      </c>
      <c r="C341" s="2660">
        <v>219</v>
      </c>
      <c r="D341" s="283" t="s">
        <v>72</v>
      </c>
      <c r="E341" s="2660" t="s">
        <v>7843</v>
      </c>
      <c r="F341" s="19" t="s">
        <v>7821</v>
      </c>
      <c r="G341" s="720" t="s">
        <v>7874</v>
      </c>
      <c r="H341" s="238" t="str">
        <f>CONCATENATE("NCAA : Football Championship Subdivision"&amp;" : "&amp;"National Christian College Athletic Association" &amp;" : ",G341)</f>
        <v>NCAA : Football Championship Subdivision : National Christian College Athletic Association : Trinity Bible Lions</v>
      </c>
      <c r="I341" s="2660" t="s">
        <v>7601</v>
      </c>
      <c r="J341" s="2660" t="s">
        <v>7602</v>
      </c>
      <c r="K341" s="2660" t="s">
        <v>7603</v>
      </c>
      <c r="L341" s="11" t="s">
        <v>237</v>
      </c>
      <c r="M341" s="11" t="s">
        <v>238</v>
      </c>
      <c r="N341" s="2649"/>
    </row>
    <row r="342" spans="1:14" ht="15.75" customHeight="1">
      <c r="A342" s="2639" t="str">
        <f t="shared" si="37"/>
        <v>8219014</v>
      </c>
      <c r="B342" s="2660">
        <v>8</v>
      </c>
      <c r="C342" s="2660">
        <v>219</v>
      </c>
      <c r="D342" s="283" t="s">
        <v>260</v>
      </c>
      <c r="E342" s="2660" t="s">
        <v>7844</v>
      </c>
      <c r="F342" s="19" t="s">
        <v>7822</v>
      </c>
      <c r="G342" s="720" t="s">
        <v>8027</v>
      </c>
      <c r="H342" s="238" t="str">
        <f>CONCATENATE("NCAA : Football Championship Subdivision"&amp;" : "&amp;"National Christian College Athletic Association" &amp;" : ",G342)</f>
        <v>NCAA : Football Championship Subdivision : National Christian College Athletic Association : Trinity International Trojans</v>
      </c>
      <c r="I342" s="2660" t="s">
        <v>7601</v>
      </c>
      <c r="J342" s="2660" t="s">
        <v>7602</v>
      </c>
      <c r="K342" s="2660" t="s">
        <v>7603</v>
      </c>
      <c r="L342" s="11" t="s">
        <v>237</v>
      </c>
      <c r="M342" s="11" t="s">
        <v>238</v>
      </c>
      <c r="N342" s="2649"/>
    </row>
    <row r="343" spans="1:14" ht="15.75" customHeight="1">
      <c r="A343" s="2639" t="str">
        <f t="shared" si="37"/>
        <v>8219015</v>
      </c>
      <c r="B343" s="2660">
        <v>8</v>
      </c>
      <c r="C343" s="2660">
        <v>219</v>
      </c>
      <c r="D343" s="283" t="s">
        <v>2665</v>
      </c>
      <c r="E343" s="2660" t="s">
        <v>7845</v>
      </c>
      <c r="F343" s="19" t="s">
        <v>7876</v>
      </c>
      <c r="G343" s="720" t="s">
        <v>7877</v>
      </c>
      <c r="H343" s="238" t="str">
        <f>CONCATENATE("NCAA : Football Championship Subdivision"&amp;" : "&amp;"National Christian College Athletic Association" &amp;" : ",G343)</f>
        <v>NCAA : Football Championship Subdivision : National Christian College Athletic Association : Northwestern-St. Paul Eagles</v>
      </c>
      <c r="I343" s="2660" t="s">
        <v>7601</v>
      </c>
      <c r="J343" s="2660" t="s">
        <v>7602</v>
      </c>
      <c r="K343" s="2660" t="s">
        <v>7603</v>
      </c>
      <c r="L343" s="11" t="s">
        <v>237</v>
      </c>
      <c r="M343" s="11" t="s">
        <v>238</v>
      </c>
      <c r="N343" s="2649"/>
    </row>
    <row r="344" spans="1:14" ht="15.75" customHeight="1">
      <c r="A344" s="2639" t="str">
        <f t="shared" si="37"/>
        <v>8219016</v>
      </c>
      <c r="B344" s="2660">
        <v>8</v>
      </c>
      <c r="C344" s="2660">
        <v>219</v>
      </c>
      <c r="D344" s="283" t="s">
        <v>4241</v>
      </c>
      <c r="E344" s="2660" t="s">
        <v>7846</v>
      </c>
      <c r="F344" s="19" t="s">
        <v>7823</v>
      </c>
      <c r="G344" s="720" t="s">
        <v>7878</v>
      </c>
      <c r="H344" s="238" t="str">
        <f>CONCATENATE("NCAA : Football Championship Subdivision"&amp;" : "&amp;"National Christian College Athletic Association" &amp;" : ",G344)</f>
        <v>NCAA : Football Championship Subdivision : National Christian College Athletic Association : Warner Royals</v>
      </c>
      <c r="I344" s="2660" t="s">
        <v>7601</v>
      </c>
      <c r="J344" s="2660" t="s">
        <v>7602</v>
      </c>
      <c r="K344" s="2660" t="s">
        <v>7603</v>
      </c>
      <c r="L344" s="11" t="s">
        <v>237</v>
      </c>
      <c r="M344" s="11" t="s">
        <v>238</v>
      </c>
      <c r="N344" s="2649"/>
    </row>
    <row r="345" spans="1:14" ht="15.75" customHeight="1">
      <c r="A345" s="2639" t="str">
        <f t="shared" si="37"/>
        <v>8220000</v>
      </c>
      <c r="B345" s="2660">
        <v>8</v>
      </c>
      <c r="C345" s="2660">
        <v>220</v>
      </c>
      <c r="D345" s="283" t="s">
        <v>16</v>
      </c>
      <c r="E345" s="2660" t="s">
        <v>7849</v>
      </c>
      <c r="F345" s="19" t="s">
        <v>917</v>
      </c>
      <c r="G345" s="2660" t="s">
        <v>7848</v>
      </c>
      <c r="H345" s="238" t="s">
        <v>7851</v>
      </c>
      <c r="I345" s="2660" t="s">
        <v>7601</v>
      </c>
      <c r="J345" s="2660" t="s">
        <v>7602</v>
      </c>
      <c r="K345" s="2660" t="s">
        <v>7603</v>
      </c>
      <c r="L345" s="11" t="s">
        <v>237</v>
      </c>
      <c r="M345" s="11" t="s">
        <v>238</v>
      </c>
    </row>
    <row r="346" spans="1:14" ht="15.75" customHeight="1">
      <c r="A346" s="2639" t="str">
        <f>_xlfn.CONCAT(B346:D346)</f>
        <v>8220001</v>
      </c>
      <c r="B346" s="2660">
        <v>8</v>
      </c>
      <c r="C346" s="2660">
        <v>220</v>
      </c>
      <c r="D346" s="283" t="s">
        <v>96</v>
      </c>
      <c r="E346" s="2660" t="s">
        <v>7847</v>
      </c>
      <c r="F346" s="19" t="s">
        <v>7819</v>
      </c>
      <c r="G346" s="720" t="s">
        <v>7834</v>
      </c>
      <c r="H346" s="238" t="s">
        <v>7850</v>
      </c>
      <c r="I346" s="2660" t="s">
        <v>7601</v>
      </c>
      <c r="J346" s="2660" t="s">
        <v>7602</v>
      </c>
      <c r="K346" s="2660" t="s">
        <v>7603</v>
      </c>
      <c r="L346" s="11" t="s">
        <v>237</v>
      </c>
      <c r="M346" s="11" t="s">
        <v>238</v>
      </c>
      <c r="N346" s="2649"/>
    </row>
    <row r="347" spans="1:14" ht="15.75" customHeight="1">
      <c r="A347" s="2639" t="str">
        <f>_xlfn.CONCAT(B347:D347)</f>
        <v>8220002</v>
      </c>
      <c r="B347" s="2660">
        <v>8</v>
      </c>
      <c r="C347" s="2660">
        <v>220</v>
      </c>
      <c r="D347" s="283" t="s">
        <v>105</v>
      </c>
      <c r="E347" s="2660" t="s">
        <v>8045</v>
      </c>
      <c r="F347" s="19" t="s">
        <v>7820</v>
      </c>
      <c r="G347" s="720" t="s">
        <v>7872</v>
      </c>
      <c r="H347" s="238" t="s">
        <v>7873</v>
      </c>
      <c r="I347" s="2660" t="s">
        <v>7601</v>
      </c>
      <c r="J347" s="2660" t="s">
        <v>7602</v>
      </c>
      <c r="K347" s="2660" t="s">
        <v>7603</v>
      </c>
      <c r="L347" s="11" t="s">
        <v>237</v>
      </c>
      <c r="M347" s="11" t="s">
        <v>238</v>
      </c>
      <c r="N347" s="2651"/>
    </row>
    <row r="348" spans="1:14" ht="15.75" customHeight="1">
      <c r="A348" s="2639" t="str">
        <f t="shared" ref="A348:A352" si="38">_xlfn.CONCAT(B348:D348)</f>
        <v>8221000</v>
      </c>
      <c r="B348" s="2660">
        <v>8</v>
      </c>
      <c r="C348" s="2660">
        <v>221</v>
      </c>
      <c r="D348" s="283" t="s">
        <v>16</v>
      </c>
      <c r="E348" s="2660" t="s">
        <v>7852</v>
      </c>
      <c r="F348" s="19" t="s">
        <v>7853</v>
      </c>
      <c r="G348" s="2660" t="s">
        <v>7853</v>
      </c>
      <c r="H348" s="2660" t="s">
        <v>7859</v>
      </c>
      <c r="I348" s="2660" t="s">
        <v>7601</v>
      </c>
      <c r="J348" s="2660" t="s">
        <v>7602</v>
      </c>
      <c r="K348" s="2660" t="s">
        <v>7603</v>
      </c>
      <c r="L348" s="11" t="s">
        <v>237</v>
      </c>
      <c r="M348" s="11" t="s">
        <v>238</v>
      </c>
    </row>
    <row r="349" spans="1:14" ht="15.75" customHeight="1">
      <c r="A349" s="2639" t="str">
        <f t="shared" si="38"/>
        <v>8221001</v>
      </c>
      <c r="B349" s="2660">
        <v>8</v>
      </c>
      <c r="C349" s="2660">
        <v>221</v>
      </c>
      <c r="D349" s="283" t="s">
        <v>96</v>
      </c>
      <c r="E349" s="2660" t="s">
        <v>7854</v>
      </c>
      <c r="F349" s="19" t="s">
        <v>7855</v>
      </c>
      <c r="G349" s="2660" t="s">
        <v>7856</v>
      </c>
      <c r="H349" s="2660" t="s">
        <v>7860</v>
      </c>
      <c r="I349" s="2660" t="s">
        <v>7601</v>
      </c>
      <c r="J349" s="2660" t="s">
        <v>7602</v>
      </c>
      <c r="K349" s="2660" t="s">
        <v>7603</v>
      </c>
      <c r="L349" s="11" t="s">
        <v>237</v>
      </c>
      <c r="M349" s="11" t="s">
        <v>238</v>
      </c>
      <c r="N349" s="2636">
        <v>5145</v>
      </c>
    </row>
    <row r="350" spans="1:14" ht="15.75" customHeight="1">
      <c r="A350" s="2639" t="str">
        <f t="shared" si="38"/>
        <v>8222000</v>
      </c>
      <c r="B350" s="2660">
        <v>8</v>
      </c>
      <c r="C350" s="2660">
        <v>222</v>
      </c>
      <c r="D350" s="283" t="s">
        <v>16</v>
      </c>
      <c r="E350" s="2660" t="s">
        <v>7857</v>
      </c>
      <c r="F350" s="19" t="s">
        <v>7857</v>
      </c>
      <c r="G350" s="2660" t="s">
        <v>7858</v>
      </c>
      <c r="H350" s="2660" t="s">
        <v>7861</v>
      </c>
      <c r="I350" s="2660" t="s">
        <v>7601</v>
      </c>
      <c r="J350" s="2660" t="s">
        <v>7602</v>
      </c>
      <c r="K350" s="2660" t="s">
        <v>7603</v>
      </c>
      <c r="L350" s="11" t="s">
        <v>237</v>
      </c>
      <c r="M350" s="11" t="s">
        <v>238</v>
      </c>
    </row>
    <row r="351" spans="1:14" ht="15.75" customHeight="1">
      <c r="A351" s="2639" t="str">
        <f t="shared" si="38"/>
        <v>8222001</v>
      </c>
      <c r="B351" s="2660">
        <v>8</v>
      </c>
      <c r="C351" s="2660">
        <v>222</v>
      </c>
      <c r="D351" s="283" t="s">
        <v>96</v>
      </c>
      <c r="E351" s="2660" t="s">
        <v>2087</v>
      </c>
      <c r="F351" s="19" t="s">
        <v>8013</v>
      </c>
      <c r="G351" s="2660" t="s">
        <v>8014</v>
      </c>
      <c r="H351" s="2660" t="str">
        <f>CONCATENATE("NCAA : Football Championship Subdivision : Southern Intercollegiate Athletic Conference : ",(G351))</f>
        <v>NCAA : Football Championship Subdivision : Southern Intercollegiate Athletic Conference : Central State Marauders</v>
      </c>
      <c r="I351" s="2660" t="s">
        <v>7601</v>
      </c>
      <c r="J351" s="2660" t="s">
        <v>7602</v>
      </c>
      <c r="K351" s="2660" t="s">
        <v>7603</v>
      </c>
      <c r="L351" s="11" t="s">
        <v>237</v>
      </c>
      <c r="M351" s="11" t="s">
        <v>238</v>
      </c>
      <c r="N351" s="2636">
        <v>3971</v>
      </c>
    </row>
    <row r="352" spans="1:14" ht="15.75" customHeight="1">
      <c r="A352" s="2639" t="str">
        <f t="shared" si="38"/>
        <v>8222002</v>
      </c>
      <c r="B352" s="2660">
        <v>8</v>
      </c>
      <c r="C352" s="2660">
        <v>222</v>
      </c>
      <c r="D352" s="283" t="s">
        <v>105</v>
      </c>
      <c r="E352" s="2660" t="s">
        <v>7863</v>
      </c>
      <c r="F352" s="19" t="s">
        <v>7864</v>
      </c>
      <c r="G352" s="2660" t="s">
        <v>7862</v>
      </c>
      <c r="H352" s="2661" t="s">
        <v>8026</v>
      </c>
      <c r="I352" s="2660" t="s">
        <v>7601</v>
      </c>
      <c r="J352" s="2660" t="s">
        <v>7602</v>
      </c>
      <c r="K352" s="2660" t="s">
        <v>7603</v>
      </c>
      <c r="L352" s="11" t="s">
        <v>237</v>
      </c>
      <c r="M352" s="11" t="s">
        <v>238</v>
      </c>
      <c r="N352" s="2636">
        <v>3764</v>
      </c>
    </row>
    <row r="353" spans="1:14" ht="15.75" customHeight="1">
      <c r="A353" s="2639" t="str">
        <f t="shared" ref="A353:A360" si="39">_xlfn.CONCAT(B353:D353)</f>
        <v>8222003</v>
      </c>
      <c r="B353" s="2660">
        <v>8</v>
      </c>
      <c r="C353" s="2660">
        <v>222</v>
      </c>
      <c r="D353" s="283" t="s">
        <v>113</v>
      </c>
      <c r="E353" s="2660" t="s">
        <v>2881</v>
      </c>
      <c r="F353" s="19" t="s">
        <v>4049</v>
      </c>
      <c r="G353" s="2660" t="s">
        <v>4050</v>
      </c>
      <c r="H353" s="2660" t="str">
        <f>CONCATENATE("NCAA : Football Championship Subdivision : Southern Intercollegiate Athletic Conference : ",(G353))</f>
        <v>NCAA : Football Championship Subdivision : Southern Intercollegiate Athletic Conference : Savannah State Tigers</v>
      </c>
      <c r="I353" s="2660" t="s">
        <v>7601</v>
      </c>
      <c r="J353" s="2660" t="s">
        <v>7602</v>
      </c>
      <c r="K353" s="2660" t="s">
        <v>7603</v>
      </c>
      <c r="L353" s="11" t="s">
        <v>237</v>
      </c>
      <c r="M353" s="11" t="s">
        <v>238</v>
      </c>
      <c r="N353" s="2636">
        <v>3763</v>
      </c>
    </row>
    <row r="354" spans="1:14" ht="15.75" customHeight="1">
      <c r="A354" s="2639" t="str">
        <f t="shared" si="39"/>
        <v>8222004</v>
      </c>
      <c r="B354" s="2660">
        <v>8</v>
      </c>
      <c r="C354" s="2660">
        <v>222</v>
      </c>
      <c r="D354" s="283" t="s">
        <v>122</v>
      </c>
      <c r="E354" s="2660" t="s">
        <v>4700</v>
      </c>
      <c r="F354" s="19" t="s">
        <v>8021</v>
      </c>
      <c r="G354" s="2660" t="s">
        <v>8028</v>
      </c>
      <c r="H354" s="2660" t="str">
        <f t="shared" ref="H354:H361" si="40">CONCATENATE("NCAA : Football Championship Subdivision : Southern Intercollegiate Athletic Conference : ",(G354))</f>
        <v>NCAA : Football Championship Subdivision : Southern Intercollegiate Athletic Conference : Morehouse Maroon Tigers</v>
      </c>
      <c r="I354" s="2660" t="s">
        <v>7601</v>
      </c>
      <c r="J354" s="2660" t="s">
        <v>7602</v>
      </c>
      <c r="K354" s="2660" t="s">
        <v>7603</v>
      </c>
      <c r="L354" s="11" t="s">
        <v>237</v>
      </c>
      <c r="M354" s="11" t="s">
        <v>238</v>
      </c>
      <c r="N354" s="2636">
        <v>3761</v>
      </c>
    </row>
    <row r="355" spans="1:14" ht="15.75" customHeight="1">
      <c r="A355" s="2639" t="str">
        <f t="shared" si="39"/>
        <v>8222005</v>
      </c>
      <c r="B355" s="2660">
        <v>8</v>
      </c>
      <c r="C355" s="2660">
        <v>222</v>
      </c>
      <c r="D355" s="283" t="s">
        <v>131</v>
      </c>
      <c r="E355" s="2660" t="s">
        <v>8015</v>
      </c>
      <c r="F355" s="19" t="s">
        <v>8022</v>
      </c>
      <c r="G355" s="2660" t="s">
        <v>8190</v>
      </c>
      <c r="H355" s="2660" t="str">
        <f t="shared" si="40"/>
        <v>NCAA : Football Championship Subdivision : Southern Intercollegiate Athletic Conference : Albany State Golden Rams</v>
      </c>
      <c r="I355" s="2660" t="s">
        <v>7601</v>
      </c>
      <c r="J355" s="2660" t="s">
        <v>7602</v>
      </c>
      <c r="K355" s="2660" t="s">
        <v>7603</v>
      </c>
      <c r="L355" s="11" t="s">
        <v>237</v>
      </c>
      <c r="M355" s="11" t="s">
        <v>238</v>
      </c>
      <c r="N355" s="2649"/>
    </row>
    <row r="356" spans="1:14" ht="15.75" customHeight="1">
      <c r="A356" s="2639" t="str">
        <f t="shared" si="39"/>
        <v>8222006</v>
      </c>
      <c r="B356" s="2660">
        <v>8</v>
      </c>
      <c r="C356" s="2660">
        <v>222</v>
      </c>
      <c r="D356" s="283" t="s">
        <v>540</v>
      </c>
      <c r="E356" s="2660" t="s">
        <v>8016</v>
      </c>
      <c r="F356" s="19" t="s">
        <v>8029</v>
      </c>
      <c r="G356" s="2660" t="s">
        <v>8030</v>
      </c>
      <c r="H356" s="2660" t="str">
        <f t="shared" si="40"/>
        <v>NCAA : Football Championship Subdivision : Southern Intercollegiate Athletic Conference : Benedict Tigers</v>
      </c>
      <c r="I356" s="2660" t="s">
        <v>7601</v>
      </c>
      <c r="J356" s="2660" t="s">
        <v>7602</v>
      </c>
      <c r="K356" s="2660" t="s">
        <v>7603</v>
      </c>
      <c r="L356" s="11" t="s">
        <v>237</v>
      </c>
      <c r="M356" s="11" t="s">
        <v>238</v>
      </c>
      <c r="N356" s="2649"/>
    </row>
    <row r="357" spans="1:14" ht="15.75" customHeight="1">
      <c r="A357" s="2639" t="str">
        <f t="shared" si="39"/>
        <v>8222007</v>
      </c>
      <c r="B357" s="2660">
        <v>8</v>
      </c>
      <c r="C357" s="2660">
        <v>222</v>
      </c>
      <c r="D357" s="283" t="s">
        <v>549</v>
      </c>
      <c r="E357" s="2660" t="s">
        <v>8017</v>
      </c>
      <c r="F357" s="19" t="s">
        <v>8023</v>
      </c>
      <c r="G357" s="2660" t="s">
        <v>8031</v>
      </c>
      <c r="H357" s="2660" t="str">
        <f t="shared" si="40"/>
        <v>NCAA : Football Championship Subdivision : Southern Intercollegiate Athletic Conference : FVSU Wildcats</v>
      </c>
      <c r="I357" s="2660" t="s">
        <v>7601</v>
      </c>
      <c r="J357" s="2660" t="s">
        <v>7602</v>
      </c>
      <c r="K357" s="2660" t="s">
        <v>7603</v>
      </c>
      <c r="L357" s="11" t="s">
        <v>237</v>
      </c>
      <c r="M357" s="11" t="s">
        <v>238</v>
      </c>
      <c r="N357" s="2636">
        <v>3759</v>
      </c>
    </row>
    <row r="358" spans="1:14" ht="15.75" customHeight="1">
      <c r="A358" s="2639" t="str">
        <f t="shared" si="39"/>
        <v>8222008</v>
      </c>
      <c r="B358" s="2660">
        <v>8</v>
      </c>
      <c r="C358" s="2660">
        <v>222</v>
      </c>
      <c r="D358" s="283" t="s">
        <v>562</v>
      </c>
      <c r="E358" s="2660" t="s">
        <v>8018</v>
      </c>
      <c r="F358" s="19" t="s">
        <v>8024</v>
      </c>
      <c r="G358" s="2660" t="s">
        <v>8032</v>
      </c>
      <c r="H358" s="2660" t="str">
        <f t="shared" si="40"/>
        <v>NCAA : Football Championship Subdivision : Southern Intercollegiate Athletic Conference : Clark Atlanta Panthers</v>
      </c>
      <c r="I358" s="2660" t="s">
        <v>7601</v>
      </c>
      <c r="J358" s="2660" t="s">
        <v>7602</v>
      </c>
      <c r="K358" s="2660" t="s">
        <v>7603</v>
      </c>
      <c r="L358" s="11" t="s">
        <v>237</v>
      </c>
      <c r="M358" s="11" t="s">
        <v>238</v>
      </c>
      <c r="N358" s="2636">
        <v>3758</v>
      </c>
    </row>
    <row r="359" spans="1:14" ht="15.75" customHeight="1">
      <c r="A359" s="2639" t="str">
        <f t="shared" si="39"/>
        <v>8222009</v>
      </c>
      <c r="B359" s="2660">
        <v>8</v>
      </c>
      <c r="C359" s="2660">
        <v>222</v>
      </c>
      <c r="D359" s="283" t="s">
        <v>1073</v>
      </c>
      <c r="E359" s="2660" t="s">
        <v>8019</v>
      </c>
      <c r="F359" s="19" t="s">
        <v>8033</v>
      </c>
      <c r="G359" s="2660" t="s">
        <v>8034</v>
      </c>
      <c r="H359" s="2660" t="str">
        <f t="shared" si="40"/>
        <v>NCAA : Football Championship Subdivision : Southern Intercollegiate Athletic Conference : Miles Golden Bears</v>
      </c>
      <c r="I359" s="2660" t="s">
        <v>7601</v>
      </c>
      <c r="J359" s="2660" t="s">
        <v>7602</v>
      </c>
      <c r="K359" s="2660" t="s">
        <v>7603</v>
      </c>
      <c r="L359" s="11" t="s">
        <v>237</v>
      </c>
      <c r="M359" s="11" t="s">
        <v>238</v>
      </c>
      <c r="N359" s="2636">
        <v>3760</v>
      </c>
    </row>
    <row r="360" spans="1:14" ht="15.75" customHeight="1">
      <c r="A360" s="2639" t="str">
        <f t="shared" si="39"/>
        <v>8222010</v>
      </c>
      <c r="B360" s="2660">
        <v>8</v>
      </c>
      <c r="C360" s="2660">
        <v>222</v>
      </c>
      <c r="D360" s="283" t="s">
        <v>25</v>
      </c>
      <c r="E360" s="2660" t="s">
        <v>8020</v>
      </c>
      <c r="F360" s="19" t="s">
        <v>8035</v>
      </c>
      <c r="G360" s="2660" t="s">
        <v>8036</v>
      </c>
      <c r="H360" s="2660" t="str">
        <f t="shared" si="40"/>
        <v>NCAA : Football Championship Subdivision : Southern Intercollegiate Athletic Conference : Lane Dragons</v>
      </c>
      <c r="I360" s="2660" t="s">
        <v>7601</v>
      </c>
      <c r="J360" s="2660" t="s">
        <v>7602</v>
      </c>
      <c r="K360" s="2660" t="s">
        <v>7603</v>
      </c>
      <c r="L360" s="11" t="s">
        <v>237</v>
      </c>
      <c r="M360" s="11" t="s">
        <v>238</v>
      </c>
      <c r="N360" s="2636">
        <v>3653</v>
      </c>
    </row>
    <row r="361" spans="1:14" ht="15.75" customHeight="1">
      <c r="A361" s="2639" t="str">
        <f t="shared" ref="A361" si="41">_xlfn.CONCAT(B361:D361)</f>
        <v>8222011</v>
      </c>
      <c r="B361" s="2660">
        <v>8</v>
      </c>
      <c r="C361" s="2660">
        <v>222</v>
      </c>
      <c r="D361" s="283" t="s">
        <v>60</v>
      </c>
      <c r="E361" s="2660" t="s">
        <v>1223</v>
      </c>
      <c r="F361" s="19" t="s">
        <v>8025</v>
      </c>
      <c r="G361" s="2660" t="s">
        <v>8037</v>
      </c>
      <c r="H361" s="2660" t="str">
        <f t="shared" si="40"/>
        <v>NCAA : Football Championship Subdivision : Southern Intercollegiate Athletic Conference : Kentucky State Thorobreds</v>
      </c>
      <c r="I361" s="2660" t="s">
        <v>7601</v>
      </c>
      <c r="J361" s="2660" t="s">
        <v>7602</v>
      </c>
      <c r="K361" s="2660" t="s">
        <v>7603</v>
      </c>
      <c r="L361" s="11" t="s">
        <v>237</v>
      </c>
      <c r="M361" s="11" t="s">
        <v>238</v>
      </c>
      <c r="N361" s="2636">
        <v>3651</v>
      </c>
    </row>
    <row r="362" spans="1:14" ht="15.75" customHeight="1">
      <c r="A362" s="2639" t="str">
        <f>_xlfn.CONCAT(B362:D362)</f>
        <v>8223000</v>
      </c>
      <c r="B362" s="2660">
        <v>8</v>
      </c>
      <c r="C362" s="2660">
        <v>223</v>
      </c>
      <c r="D362" s="283" t="s">
        <v>16</v>
      </c>
      <c r="E362" s="2660" t="s">
        <v>7865</v>
      </c>
      <c r="F362" s="19" t="s">
        <v>8192</v>
      </c>
      <c r="G362" s="2660" t="s">
        <v>7866</v>
      </c>
      <c r="H362" s="2660" t="s">
        <v>7867</v>
      </c>
      <c r="I362" s="2660" t="s">
        <v>7601</v>
      </c>
      <c r="J362" s="2660" t="s">
        <v>7602</v>
      </c>
      <c r="K362" s="2660" t="s">
        <v>7603</v>
      </c>
      <c r="L362" s="11" t="s">
        <v>237</v>
      </c>
      <c r="M362" s="11" t="s">
        <v>238</v>
      </c>
    </row>
    <row r="363" spans="1:14" ht="15.75" customHeight="1">
      <c r="A363" s="2639" t="str">
        <f>_xlfn.CONCAT(B363:D363)</f>
        <v>8223001</v>
      </c>
      <c r="B363" s="2660">
        <v>8</v>
      </c>
      <c r="C363" s="2660">
        <v>223</v>
      </c>
      <c r="D363" s="283" t="s">
        <v>96</v>
      </c>
      <c r="E363" s="2660" t="s">
        <v>7868</v>
      </c>
      <c r="F363" s="19" t="s">
        <v>7869</v>
      </c>
      <c r="G363" s="2660" t="s">
        <v>7870</v>
      </c>
      <c r="H363" s="2660" t="s">
        <v>7871</v>
      </c>
      <c r="I363" s="2660" t="s">
        <v>7601</v>
      </c>
      <c r="J363" s="2660" t="s">
        <v>7602</v>
      </c>
      <c r="K363" s="2660" t="s">
        <v>7603</v>
      </c>
      <c r="L363" s="11" t="s">
        <v>237</v>
      </c>
      <c r="M363" s="11" t="s">
        <v>238</v>
      </c>
    </row>
    <row r="364" spans="1:14" ht="15.75" customHeight="1">
      <c r="A364" s="2639" t="str">
        <f t="shared" ref="A364:A385" si="42">_xlfn.CONCAT(B364:D364)</f>
        <v>8224000</v>
      </c>
      <c r="B364" s="2660">
        <v>8</v>
      </c>
      <c r="C364" s="2660">
        <v>224</v>
      </c>
      <c r="D364" s="283" t="s">
        <v>16</v>
      </c>
      <c r="E364" s="2660" t="s">
        <v>7896</v>
      </c>
      <c r="F364" s="19" t="s">
        <v>7896</v>
      </c>
      <c r="G364" s="2660" t="s">
        <v>7897</v>
      </c>
      <c r="H364" s="2660" t="s">
        <v>7901</v>
      </c>
      <c r="I364" s="2660" t="s">
        <v>7601</v>
      </c>
      <c r="J364" s="2660" t="s">
        <v>7602</v>
      </c>
      <c r="K364" s="2660" t="s">
        <v>7603</v>
      </c>
      <c r="L364" s="11" t="s">
        <v>237</v>
      </c>
      <c r="M364" s="11" t="s">
        <v>238</v>
      </c>
    </row>
    <row r="365" spans="1:14" ht="15.75" customHeight="1">
      <c r="A365" s="2639" t="str">
        <f t="shared" si="42"/>
        <v>8224001</v>
      </c>
      <c r="B365" s="2660">
        <v>8</v>
      </c>
      <c r="C365" s="2660">
        <v>224</v>
      </c>
      <c r="D365" s="283" t="s">
        <v>96</v>
      </c>
      <c r="E365" s="2660" t="s">
        <v>7898</v>
      </c>
      <c r="F365" s="19" t="s">
        <v>7899</v>
      </c>
      <c r="G365" s="2660" t="s">
        <v>7900</v>
      </c>
      <c r="H365" s="2660" t="s">
        <v>7902</v>
      </c>
      <c r="I365" s="2660" t="s">
        <v>7601</v>
      </c>
      <c r="J365" s="2660" t="s">
        <v>7602</v>
      </c>
      <c r="K365" s="2660" t="s">
        <v>7603</v>
      </c>
      <c r="L365" s="11" t="s">
        <v>237</v>
      </c>
      <c r="M365" s="11" t="s">
        <v>238</v>
      </c>
      <c r="N365" s="2636">
        <v>3630</v>
      </c>
    </row>
    <row r="366" spans="1:14" ht="15.75" customHeight="1">
      <c r="A366" s="2639" t="str">
        <f t="shared" si="42"/>
        <v>8224002</v>
      </c>
      <c r="B366" s="2660">
        <v>8</v>
      </c>
      <c r="C366" s="2660">
        <v>224</v>
      </c>
      <c r="D366" s="283" t="s">
        <v>105</v>
      </c>
      <c r="E366" s="2660" t="s">
        <v>7906</v>
      </c>
      <c r="F366" s="19" t="s">
        <v>7905</v>
      </c>
      <c r="G366" s="2660" t="s">
        <v>7904</v>
      </c>
      <c r="H366" s="2660" t="s">
        <v>7903</v>
      </c>
      <c r="I366" s="2660" t="s">
        <v>7601</v>
      </c>
      <c r="J366" s="2660" t="s">
        <v>7602</v>
      </c>
      <c r="K366" s="2660" t="s">
        <v>7603</v>
      </c>
      <c r="L366" s="11" t="s">
        <v>237</v>
      </c>
      <c r="M366" s="11" t="s">
        <v>238</v>
      </c>
      <c r="N366" s="2636">
        <v>4943</v>
      </c>
    </row>
    <row r="367" spans="1:14" ht="15.75" customHeight="1">
      <c r="A367" s="2639" t="str">
        <f t="shared" si="42"/>
        <v>8224003</v>
      </c>
      <c r="B367" s="2660">
        <v>8</v>
      </c>
      <c r="C367" s="2660">
        <v>224</v>
      </c>
      <c r="D367" s="283" t="s">
        <v>113</v>
      </c>
      <c r="E367" s="2660" t="s">
        <v>7907</v>
      </c>
      <c r="F367" s="19" t="s">
        <v>7908</v>
      </c>
      <c r="G367" s="2660" t="s">
        <v>7909</v>
      </c>
      <c r="H367" s="2660" t="s">
        <v>7910</v>
      </c>
      <c r="I367" s="2660" t="s">
        <v>7601</v>
      </c>
      <c r="J367" s="2660" t="s">
        <v>7602</v>
      </c>
      <c r="K367" s="2660" t="s">
        <v>7603</v>
      </c>
      <c r="L367" s="11" t="s">
        <v>237</v>
      </c>
      <c r="M367" s="11" t="s">
        <v>238</v>
      </c>
      <c r="N367" s="2636">
        <v>3637</v>
      </c>
    </row>
    <row r="368" spans="1:14" ht="15.75" customHeight="1">
      <c r="A368" s="2639" t="str">
        <f t="shared" si="42"/>
        <v>8224004</v>
      </c>
      <c r="B368" s="2660">
        <v>8</v>
      </c>
      <c r="C368" s="2660">
        <v>224</v>
      </c>
      <c r="D368" s="283" t="s">
        <v>122</v>
      </c>
      <c r="E368" s="2660" t="s">
        <v>7911</v>
      </c>
      <c r="F368" s="19" t="s">
        <v>7912</v>
      </c>
      <c r="G368" s="2660" t="s">
        <v>7913</v>
      </c>
      <c r="H368" s="2660" t="s">
        <v>7917</v>
      </c>
      <c r="I368" s="2660" t="s">
        <v>7601</v>
      </c>
      <c r="J368" s="2660" t="s">
        <v>7602</v>
      </c>
      <c r="K368" s="2660" t="s">
        <v>7603</v>
      </c>
      <c r="L368" s="11" t="s">
        <v>237</v>
      </c>
      <c r="M368" s="11" t="s">
        <v>238</v>
      </c>
      <c r="N368" s="2636">
        <v>3638</v>
      </c>
    </row>
    <row r="369" spans="1:14" ht="15.75" customHeight="1">
      <c r="A369" s="2639" t="str">
        <f t="shared" si="42"/>
        <v>8224005</v>
      </c>
      <c r="B369" s="2660">
        <v>8</v>
      </c>
      <c r="C369" s="2660">
        <v>224</v>
      </c>
      <c r="D369" s="283" t="s">
        <v>131</v>
      </c>
      <c r="E369" s="2660" t="s">
        <v>7914</v>
      </c>
      <c r="F369" s="19" t="s">
        <v>7915</v>
      </c>
      <c r="G369" s="2660" t="s">
        <v>7916</v>
      </c>
      <c r="H369" s="2660" t="s">
        <v>7918</v>
      </c>
      <c r="I369" s="2660" t="s">
        <v>7601</v>
      </c>
      <c r="J369" s="2660" t="s">
        <v>7602</v>
      </c>
      <c r="K369" s="2660" t="s">
        <v>7603</v>
      </c>
      <c r="L369" s="11" t="s">
        <v>237</v>
      </c>
      <c r="M369" s="11" t="s">
        <v>238</v>
      </c>
      <c r="N369" s="2636">
        <v>3631</v>
      </c>
    </row>
    <row r="370" spans="1:14" ht="15.75" customHeight="1">
      <c r="A370" s="2639" t="str">
        <f t="shared" si="42"/>
        <v>8224006</v>
      </c>
      <c r="B370" s="2660">
        <v>8</v>
      </c>
      <c r="C370" s="2660">
        <v>224</v>
      </c>
      <c r="D370" s="283" t="s">
        <v>540</v>
      </c>
      <c r="E370" s="2660" t="s">
        <v>7919</v>
      </c>
      <c r="F370" s="19" t="s">
        <v>7920</v>
      </c>
      <c r="G370" s="2660" t="s">
        <v>7921</v>
      </c>
      <c r="H370" s="2660" t="s">
        <v>7922</v>
      </c>
      <c r="I370" s="2660" t="s">
        <v>7601</v>
      </c>
      <c r="J370" s="2660" t="s">
        <v>7602</v>
      </c>
      <c r="K370" s="2660" t="s">
        <v>7603</v>
      </c>
      <c r="L370" s="11" t="s">
        <v>237</v>
      </c>
      <c r="M370" s="11" t="s">
        <v>238</v>
      </c>
      <c r="N370" s="2636">
        <v>12553</v>
      </c>
    </row>
    <row r="371" spans="1:14" ht="15.75" customHeight="1">
      <c r="A371" s="2639" t="str">
        <f t="shared" si="42"/>
        <v>8224007</v>
      </c>
      <c r="B371" s="2660">
        <v>8</v>
      </c>
      <c r="C371" s="2660">
        <v>224</v>
      </c>
      <c r="D371" s="283" t="s">
        <v>549</v>
      </c>
      <c r="E371" s="2660" t="s">
        <v>7923</v>
      </c>
      <c r="F371" s="19" t="s">
        <v>7924</v>
      </c>
      <c r="G371" s="2660" t="s">
        <v>7925</v>
      </c>
      <c r="H371" s="2660" t="s">
        <v>7926</v>
      </c>
      <c r="I371" s="2660" t="s">
        <v>7601</v>
      </c>
      <c r="J371" s="2660" t="s">
        <v>7602</v>
      </c>
      <c r="K371" s="2660" t="s">
        <v>7603</v>
      </c>
      <c r="L371" s="11" t="s">
        <v>237</v>
      </c>
      <c r="M371" s="11" t="s">
        <v>238</v>
      </c>
      <c r="N371" s="2636">
        <v>5624</v>
      </c>
    </row>
    <row r="372" spans="1:14" ht="15.75" customHeight="1">
      <c r="A372" s="2639" t="str">
        <f t="shared" si="42"/>
        <v>8224008</v>
      </c>
      <c r="B372" s="2660">
        <v>8</v>
      </c>
      <c r="C372" s="2660">
        <v>224</v>
      </c>
      <c r="D372" s="283" t="s">
        <v>562</v>
      </c>
      <c r="E372" s="2660" t="s">
        <v>2674</v>
      </c>
      <c r="F372" s="19" t="s">
        <v>7927</v>
      </c>
      <c r="G372" s="2660" t="s">
        <v>7928</v>
      </c>
      <c r="H372" s="2660" t="s">
        <v>7929</v>
      </c>
      <c r="I372" s="2660" t="s">
        <v>7601</v>
      </c>
      <c r="J372" s="2660" t="s">
        <v>7602</v>
      </c>
      <c r="K372" s="2660" t="s">
        <v>7603</v>
      </c>
      <c r="L372" s="11" t="s">
        <v>237</v>
      </c>
      <c r="M372" s="11" t="s">
        <v>238</v>
      </c>
      <c r="N372" s="2636">
        <v>5323</v>
      </c>
    </row>
    <row r="373" spans="1:14" ht="15.75" customHeight="1">
      <c r="A373" s="2639" t="str">
        <f t="shared" si="42"/>
        <v>8225000</v>
      </c>
      <c r="B373" s="2660">
        <v>8</v>
      </c>
      <c r="C373" s="2660">
        <v>225</v>
      </c>
      <c r="D373" s="283" t="s">
        <v>16</v>
      </c>
      <c r="E373" s="2660" t="s">
        <v>7930</v>
      </c>
      <c r="F373" s="19" t="s">
        <v>7931</v>
      </c>
      <c r="G373" s="2660" t="s">
        <v>7931</v>
      </c>
      <c r="H373" s="2660" t="s">
        <v>7932</v>
      </c>
      <c r="I373" s="2660" t="s">
        <v>7601</v>
      </c>
      <c r="J373" s="2660" t="s">
        <v>7602</v>
      </c>
      <c r="K373" s="2660" t="s">
        <v>7603</v>
      </c>
      <c r="L373" s="11" t="s">
        <v>237</v>
      </c>
      <c r="M373" s="11" t="s">
        <v>238</v>
      </c>
    </row>
    <row r="374" spans="1:14" ht="15.75" customHeight="1">
      <c r="A374" s="2639" t="str">
        <f t="shared" si="42"/>
        <v>8225001</v>
      </c>
      <c r="B374" s="2660">
        <v>8</v>
      </c>
      <c r="C374" s="2660">
        <v>225</v>
      </c>
      <c r="D374" s="283" t="s">
        <v>96</v>
      </c>
      <c r="E374" s="2660" t="s">
        <v>7933</v>
      </c>
      <c r="F374" s="19" t="s">
        <v>7934</v>
      </c>
      <c r="G374" s="2660" t="s">
        <v>7935</v>
      </c>
      <c r="H374" s="2660" t="s">
        <v>7947</v>
      </c>
      <c r="I374" s="2660" t="s">
        <v>7601</v>
      </c>
      <c r="J374" s="2660" t="s">
        <v>7602</v>
      </c>
      <c r="K374" s="2660" t="s">
        <v>7603</v>
      </c>
      <c r="L374" s="11" t="s">
        <v>237</v>
      </c>
      <c r="M374" s="11" t="s">
        <v>238</v>
      </c>
      <c r="N374" s="2636">
        <v>3980</v>
      </c>
    </row>
    <row r="375" spans="1:14" ht="15.75" customHeight="1">
      <c r="A375" s="2639" t="str">
        <f t="shared" si="42"/>
        <v>8225002</v>
      </c>
      <c r="B375" s="2660">
        <v>8</v>
      </c>
      <c r="C375" s="2660">
        <v>225</v>
      </c>
      <c r="D375" s="283" t="s">
        <v>105</v>
      </c>
      <c r="E375" s="2660" t="s">
        <v>7936</v>
      </c>
      <c r="F375" s="19" t="s">
        <v>7937</v>
      </c>
      <c r="G375" s="2660" t="s">
        <v>7938</v>
      </c>
      <c r="H375" s="2660" t="s">
        <v>7939</v>
      </c>
      <c r="I375" s="2660" t="s">
        <v>7601</v>
      </c>
      <c r="J375" s="2660" t="s">
        <v>7602</v>
      </c>
      <c r="K375" s="2660" t="s">
        <v>7603</v>
      </c>
      <c r="L375" s="11" t="s">
        <v>237</v>
      </c>
      <c r="M375" s="11" t="s">
        <v>238</v>
      </c>
      <c r="N375" s="2636">
        <v>3978</v>
      </c>
    </row>
    <row r="376" spans="1:14" ht="15.75" customHeight="1">
      <c r="A376" s="2639" t="str">
        <f t="shared" si="42"/>
        <v>8225003</v>
      </c>
      <c r="B376" s="2660">
        <v>8</v>
      </c>
      <c r="C376" s="2660">
        <v>225</v>
      </c>
      <c r="D376" s="283" t="s">
        <v>113</v>
      </c>
      <c r="E376" s="2660" t="s">
        <v>4555</v>
      </c>
      <c r="F376" s="19" t="s">
        <v>7940</v>
      </c>
      <c r="G376" s="2660" t="s">
        <v>7941</v>
      </c>
      <c r="H376" s="2660" t="s">
        <v>7942</v>
      </c>
      <c r="I376" s="2660" t="s">
        <v>7601</v>
      </c>
      <c r="J376" s="2660" t="s">
        <v>7602</v>
      </c>
      <c r="K376" s="2660" t="s">
        <v>7603</v>
      </c>
      <c r="L376" s="11" t="s">
        <v>237</v>
      </c>
      <c r="M376" s="11" t="s">
        <v>238</v>
      </c>
      <c r="N376" s="2636">
        <v>4010</v>
      </c>
    </row>
    <row r="377" spans="1:14" ht="15.75" customHeight="1">
      <c r="A377" s="2639" t="str">
        <f t="shared" si="42"/>
        <v>8226000</v>
      </c>
      <c r="B377" s="2660">
        <v>8</v>
      </c>
      <c r="C377" s="2660">
        <v>226</v>
      </c>
      <c r="D377" s="283" t="s">
        <v>16</v>
      </c>
      <c r="E377" s="2660" t="s">
        <v>7943</v>
      </c>
      <c r="F377" s="19" t="s">
        <v>7944</v>
      </c>
      <c r="G377" s="2660" t="s">
        <v>7945</v>
      </c>
      <c r="H377" s="2660" t="s">
        <v>7946</v>
      </c>
      <c r="I377" s="2660" t="s">
        <v>7601</v>
      </c>
      <c r="J377" s="2660" t="s">
        <v>7602</v>
      </c>
      <c r="K377" s="2660" t="s">
        <v>7603</v>
      </c>
      <c r="L377" s="11" t="s">
        <v>237</v>
      </c>
      <c r="M377" s="11" t="s">
        <v>238</v>
      </c>
    </row>
    <row r="378" spans="1:14" ht="15.75" customHeight="1">
      <c r="A378" s="2639" t="str">
        <f t="shared" si="42"/>
        <v>8226001</v>
      </c>
      <c r="B378" s="2660">
        <v>8</v>
      </c>
      <c r="C378" s="2660">
        <v>226</v>
      </c>
      <c r="D378" s="283" t="s">
        <v>96</v>
      </c>
      <c r="E378" s="2660" t="s">
        <v>7948</v>
      </c>
      <c r="F378" s="19" t="s">
        <v>7949</v>
      </c>
      <c r="G378" s="2660" t="s">
        <v>7950</v>
      </c>
      <c r="H378" s="2660" t="s">
        <v>7951</v>
      </c>
      <c r="I378" s="2660" t="s">
        <v>7601</v>
      </c>
      <c r="J378" s="2660" t="s">
        <v>7602</v>
      </c>
      <c r="K378" s="2660" t="s">
        <v>7603</v>
      </c>
      <c r="L378" s="11" t="s">
        <v>237</v>
      </c>
      <c r="M378" s="11" t="s">
        <v>238</v>
      </c>
      <c r="N378" s="2651"/>
    </row>
    <row r="379" spans="1:14" ht="15.75" customHeight="1">
      <c r="A379" s="2639" t="str">
        <f t="shared" si="42"/>
        <v>8226002</v>
      </c>
      <c r="B379" s="2660">
        <v>8</v>
      </c>
      <c r="C379" s="2660">
        <v>226</v>
      </c>
      <c r="D379" s="283" t="s">
        <v>105</v>
      </c>
      <c r="E379" s="2660" t="s">
        <v>7952</v>
      </c>
      <c r="F379" s="19" t="s">
        <v>7955</v>
      </c>
      <c r="G379" s="2660" t="s">
        <v>7953</v>
      </c>
      <c r="H379" s="2660" t="s">
        <v>7954</v>
      </c>
      <c r="I379" s="2660" t="s">
        <v>7601</v>
      </c>
      <c r="J379" s="2660" t="s">
        <v>7602</v>
      </c>
      <c r="K379" s="2660" t="s">
        <v>7603</v>
      </c>
      <c r="L379" s="11" t="s">
        <v>237</v>
      </c>
      <c r="M379" s="11" t="s">
        <v>238</v>
      </c>
      <c r="N379" s="2651"/>
    </row>
    <row r="380" spans="1:14" ht="15.75" customHeight="1">
      <c r="A380" s="2639" t="str">
        <f t="shared" si="42"/>
        <v>8226003</v>
      </c>
      <c r="B380" s="2660">
        <v>8</v>
      </c>
      <c r="C380" s="2660">
        <v>226</v>
      </c>
      <c r="D380" s="283" t="s">
        <v>113</v>
      </c>
      <c r="E380" s="2660" t="s">
        <v>5539</v>
      </c>
      <c r="F380" s="19" t="s">
        <v>7956</v>
      </c>
      <c r="G380" s="2660" t="s">
        <v>7957</v>
      </c>
      <c r="H380" s="2660" t="s">
        <v>7958</v>
      </c>
      <c r="I380" s="2660" t="s">
        <v>7601</v>
      </c>
      <c r="J380" s="2660" t="s">
        <v>7602</v>
      </c>
      <c r="K380" s="2660" t="s">
        <v>7603</v>
      </c>
      <c r="L380" s="11" t="s">
        <v>237</v>
      </c>
      <c r="M380" s="11" t="s">
        <v>238</v>
      </c>
      <c r="N380" s="2651"/>
    </row>
    <row r="381" spans="1:14" ht="15.75" customHeight="1">
      <c r="A381" s="2639" t="str">
        <f t="shared" si="42"/>
        <v>8226004</v>
      </c>
      <c r="B381" s="2660">
        <v>8</v>
      </c>
      <c r="C381" s="2660">
        <v>226</v>
      </c>
      <c r="D381" s="283" t="s">
        <v>122</v>
      </c>
      <c r="E381" s="2660" t="s">
        <v>7959</v>
      </c>
      <c r="F381" s="19" t="s">
        <v>7960</v>
      </c>
      <c r="G381" s="2660" t="s">
        <v>7961</v>
      </c>
      <c r="H381" s="2660" t="s">
        <v>7962</v>
      </c>
      <c r="I381" s="2660" t="s">
        <v>7601</v>
      </c>
      <c r="J381" s="2660" t="s">
        <v>7602</v>
      </c>
      <c r="K381" s="2660" t="s">
        <v>7603</v>
      </c>
      <c r="L381" s="11" t="s">
        <v>237</v>
      </c>
      <c r="M381" s="11" t="s">
        <v>238</v>
      </c>
      <c r="N381" s="2636">
        <v>12631</v>
      </c>
    </row>
    <row r="382" spans="1:14" ht="15.75" customHeight="1">
      <c r="A382" s="2639" t="str">
        <f t="shared" si="42"/>
        <v>8226005</v>
      </c>
      <c r="B382" s="2660">
        <v>8</v>
      </c>
      <c r="C382" s="2660">
        <v>226</v>
      </c>
      <c r="D382" s="283" t="s">
        <v>131</v>
      </c>
      <c r="E382" s="2660" t="s">
        <v>7963</v>
      </c>
      <c r="F382" s="19" t="s">
        <v>7964</v>
      </c>
      <c r="G382" s="2660" t="s">
        <v>7965</v>
      </c>
      <c r="H382" s="2660" t="s">
        <v>7966</v>
      </c>
      <c r="I382" s="2660" t="s">
        <v>7601</v>
      </c>
      <c r="J382" s="2660" t="s">
        <v>7602</v>
      </c>
      <c r="K382" s="2660" t="s">
        <v>7603</v>
      </c>
      <c r="L382" s="11" t="s">
        <v>237</v>
      </c>
      <c r="M382" s="11" t="s">
        <v>238</v>
      </c>
      <c r="N382" s="2636">
        <v>12417</v>
      </c>
    </row>
    <row r="383" spans="1:14" ht="15.75" customHeight="1">
      <c r="A383" s="2639" t="str">
        <f t="shared" si="42"/>
        <v>8226006</v>
      </c>
      <c r="B383" s="2660">
        <v>8</v>
      </c>
      <c r="C383" s="2660">
        <v>226</v>
      </c>
      <c r="D383" s="283" t="s">
        <v>540</v>
      </c>
      <c r="E383" s="2660" t="s">
        <v>7967</v>
      </c>
      <c r="F383" s="19" t="s">
        <v>7968</v>
      </c>
      <c r="G383" s="2660" t="s">
        <v>7969</v>
      </c>
      <c r="H383" s="2660" t="s">
        <v>7970</v>
      </c>
      <c r="I383" s="2660" t="s">
        <v>7601</v>
      </c>
      <c r="J383" s="2660" t="s">
        <v>7602</v>
      </c>
      <c r="K383" s="2660" t="s">
        <v>7603</v>
      </c>
      <c r="L383" s="11" t="s">
        <v>237</v>
      </c>
      <c r="M383" s="11" t="s">
        <v>238</v>
      </c>
      <c r="N383" s="2651"/>
    </row>
    <row r="384" spans="1:14" ht="15.75" customHeight="1">
      <c r="A384" s="2639" t="str">
        <f t="shared" si="42"/>
        <v>8226007</v>
      </c>
      <c r="B384" s="2660">
        <v>8</v>
      </c>
      <c r="C384" s="2660">
        <v>226</v>
      </c>
      <c r="D384" s="283" t="s">
        <v>549</v>
      </c>
      <c r="E384" s="2660" t="s">
        <v>7971</v>
      </c>
      <c r="F384" s="19" t="s">
        <v>7972</v>
      </c>
      <c r="G384" s="2660" t="s">
        <v>7973</v>
      </c>
      <c r="H384" s="2660" t="s">
        <v>7974</v>
      </c>
      <c r="I384" s="2660" t="s">
        <v>7601</v>
      </c>
      <c r="J384" s="2660" t="s">
        <v>7602</v>
      </c>
      <c r="K384" s="2660" t="s">
        <v>7603</v>
      </c>
      <c r="L384" s="11" t="s">
        <v>237</v>
      </c>
      <c r="M384" s="11" t="s">
        <v>238</v>
      </c>
      <c r="N384" s="2649"/>
    </row>
    <row r="385" spans="1:14" ht="15.75" customHeight="1">
      <c r="A385" s="2639" t="str">
        <f t="shared" si="42"/>
        <v>8226008</v>
      </c>
      <c r="B385" s="2660">
        <v>8</v>
      </c>
      <c r="C385" s="2660">
        <v>226</v>
      </c>
      <c r="D385" s="283" t="s">
        <v>562</v>
      </c>
      <c r="E385" s="2660" t="s">
        <v>7975</v>
      </c>
      <c r="F385" s="19" t="s">
        <v>7976</v>
      </c>
      <c r="G385" s="2660" t="s">
        <v>7977</v>
      </c>
      <c r="H385" s="2660" t="s">
        <v>7978</v>
      </c>
      <c r="I385" s="2660" t="s">
        <v>7601</v>
      </c>
      <c r="J385" s="2660" t="s">
        <v>7602</v>
      </c>
      <c r="K385" s="2660" t="s">
        <v>7603</v>
      </c>
      <c r="L385" s="11" t="s">
        <v>237</v>
      </c>
      <c r="M385" s="11" t="s">
        <v>238</v>
      </c>
      <c r="N385" s="2651"/>
    </row>
    <row r="386" spans="1:14" ht="15.75" customHeight="1">
      <c r="A386" s="2639" t="str">
        <f t="shared" ref="A386:A387" si="43">_xlfn.CONCAT(B386:D386)</f>
        <v>8227000</v>
      </c>
      <c r="B386" s="2660">
        <v>8</v>
      </c>
      <c r="C386" s="2660">
        <v>227</v>
      </c>
      <c r="D386" s="283" t="s">
        <v>16</v>
      </c>
      <c r="E386" s="2660" t="s">
        <v>8046</v>
      </c>
      <c r="F386" s="2660" t="s">
        <v>8046</v>
      </c>
      <c r="G386" s="2660" t="s">
        <v>8047</v>
      </c>
      <c r="H386" s="2660" t="str">
        <f>CONCATENATE("NCAA : Football Championship Subdivision : Pennsylvania State Athletic Conference")</f>
        <v>NCAA : Football Championship Subdivision : Pennsylvania State Athletic Conference</v>
      </c>
      <c r="I386" s="2660" t="s">
        <v>7601</v>
      </c>
      <c r="J386" s="2660" t="s">
        <v>7602</v>
      </c>
      <c r="K386" s="2660" t="s">
        <v>7603</v>
      </c>
      <c r="L386" s="11" t="s">
        <v>237</v>
      </c>
      <c r="M386" s="11" t="s">
        <v>238</v>
      </c>
    </row>
    <row r="387" spans="1:14" ht="15.75" customHeight="1">
      <c r="A387" s="2639" t="str">
        <f t="shared" si="43"/>
        <v>8227001</v>
      </c>
      <c r="B387" s="2660">
        <v>8</v>
      </c>
      <c r="C387" s="2660">
        <v>227</v>
      </c>
      <c r="D387" s="283" t="s">
        <v>96</v>
      </c>
      <c r="E387" s="2660" t="s">
        <v>8048</v>
      </c>
      <c r="F387" s="19" t="s">
        <v>8049</v>
      </c>
      <c r="G387" s="2660" t="s">
        <v>8050</v>
      </c>
      <c r="H387" s="2660" t="str">
        <f>CONCATENATE("NCAA : Football Championship Subdivision : Pennsylvania State Athletic Conference : ",(G387))</f>
        <v>NCAA : Football Championship Subdivision : Pennsylvania State Athletic Conference : Bloomsburg Huskies</v>
      </c>
      <c r="I387" s="2660" t="s">
        <v>7601</v>
      </c>
      <c r="J387" s="2660" t="s">
        <v>7602</v>
      </c>
      <c r="K387" s="2660" t="s">
        <v>7603</v>
      </c>
      <c r="L387" s="11" t="s">
        <v>237</v>
      </c>
      <c r="M387" s="11" t="s">
        <v>238</v>
      </c>
      <c r="N387" s="2651"/>
    </row>
    <row r="388" spans="1:14" ht="15.75" customHeight="1">
      <c r="A388" s="2639" t="str">
        <f t="shared" ref="A388:A392" si="44">_xlfn.CONCAT(B388:D388)</f>
        <v>8227002</v>
      </c>
      <c r="B388" s="2660">
        <v>8</v>
      </c>
      <c r="C388" s="2660">
        <v>227</v>
      </c>
      <c r="D388" s="283" t="s">
        <v>105</v>
      </c>
      <c r="E388" s="2660" t="s">
        <v>8051</v>
      </c>
      <c r="F388" s="19" t="s">
        <v>8052</v>
      </c>
      <c r="G388" s="2660" t="s">
        <v>8053</v>
      </c>
      <c r="H388" s="2660" t="str">
        <f t="shared" ref="H388:H404" si="45">CONCATENATE("NCAA : Football Championship Subdivision : Pennsylvania State Athletic Conference : ",(G388))</f>
        <v>NCAA : Football Championship Subdivision : Pennsylvania State Athletic Conference : Cal U Vulcans</v>
      </c>
      <c r="I388" s="2660" t="s">
        <v>7601</v>
      </c>
      <c r="J388" s="2660" t="s">
        <v>7602</v>
      </c>
      <c r="K388" s="2660" t="s">
        <v>7603</v>
      </c>
      <c r="L388" s="11" t="s">
        <v>237</v>
      </c>
      <c r="M388" s="11" t="s">
        <v>238</v>
      </c>
      <c r="N388" s="2649"/>
    </row>
    <row r="389" spans="1:14" ht="15.75" customHeight="1">
      <c r="A389" s="2639" t="str">
        <f t="shared" si="44"/>
        <v>8227003</v>
      </c>
      <c r="B389" s="2660">
        <v>8</v>
      </c>
      <c r="C389" s="2660">
        <v>227</v>
      </c>
      <c r="D389" s="283" t="s">
        <v>113</v>
      </c>
      <c r="E389" s="2660" t="s">
        <v>8054</v>
      </c>
      <c r="F389" s="19" t="s">
        <v>8055</v>
      </c>
      <c r="G389" s="2660" t="s">
        <v>8056</v>
      </c>
      <c r="H389" s="2660" t="str">
        <f t="shared" si="45"/>
        <v>NCAA : Football Championship Subdivision : Pennsylvania State Athletic Conference : Clarion Golden Eagles</v>
      </c>
      <c r="I389" s="2660" t="s">
        <v>7601</v>
      </c>
      <c r="J389" s="2660" t="s">
        <v>7602</v>
      </c>
      <c r="K389" s="2660" t="s">
        <v>7603</v>
      </c>
      <c r="L389" s="11" t="s">
        <v>237</v>
      </c>
      <c r="M389" s="11" t="s">
        <v>238</v>
      </c>
      <c r="N389" s="2651"/>
    </row>
    <row r="390" spans="1:14" ht="15.75" customHeight="1">
      <c r="A390" s="2639" t="str">
        <f t="shared" si="44"/>
        <v>8227004</v>
      </c>
      <c r="B390" s="2660">
        <v>8</v>
      </c>
      <c r="C390" s="2660">
        <v>227</v>
      </c>
      <c r="D390" s="283" t="s">
        <v>122</v>
      </c>
      <c r="E390" s="2660" t="s">
        <v>8057</v>
      </c>
      <c r="F390" s="19" t="s">
        <v>8058</v>
      </c>
      <c r="G390" s="2660" t="s">
        <v>8059</v>
      </c>
      <c r="H390" s="2660" t="str">
        <f t="shared" si="45"/>
        <v>NCAA : Football Championship Subdivision : Pennsylvania State Athletic Conference : ESUP Warriors</v>
      </c>
      <c r="I390" s="2660" t="s">
        <v>7601</v>
      </c>
      <c r="J390" s="2660" t="s">
        <v>7602</v>
      </c>
      <c r="K390" s="2660" t="s">
        <v>7603</v>
      </c>
      <c r="L390" s="11" t="s">
        <v>237</v>
      </c>
      <c r="M390" s="11" t="s">
        <v>238</v>
      </c>
      <c r="N390" s="2636">
        <v>3734</v>
      </c>
    </row>
    <row r="391" spans="1:14" ht="15.75" customHeight="1">
      <c r="A391" s="2639" t="str">
        <f t="shared" si="44"/>
        <v>8227005</v>
      </c>
      <c r="B391" s="2660">
        <v>8</v>
      </c>
      <c r="C391" s="2660">
        <v>227</v>
      </c>
      <c r="D391" s="283" t="s">
        <v>131</v>
      </c>
      <c r="E391" s="2660" t="s">
        <v>8060</v>
      </c>
      <c r="F391" s="19" t="s">
        <v>8061</v>
      </c>
      <c r="G391" s="2660" t="s">
        <v>8062</v>
      </c>
      <c r="H391" s="2660" t="str">
        <f t="shared" si="45"/>
        <v>NCAA : Football Championship Subdivision : Pennsylvania State Athletic Conference : Edinboro Fighting Scots</v>
      </c>
      <c r="I391" s="2660" t="s">
        <v>7601</v>
      </c>
      <c r="J391" s="2660" t="s">
        <v>7602</v>
      </c>
      <c r="K391" s="2660" t="s">
        <v>7603</v>
      </c>
      <c r="L391" s="11" t="s">
        <v>237</v>
      </c>
      <c r="M391" s="11" t="s">
        <v>238</v>
      </c>
      <c r="N391" s="2649"/>
    </row>
    <row r="392" spans="1:14" ht="15.75" customHeight="1">
      <c r="A392" s="2639" t="str">
        <f t="shared" si="44"/>
        <v>8227006</v>
      </c>
      <c r="B392" s="2660">
        <v>8</v>
      </c>
      <c r="C392" s="2660">
        <v>227</v>
      </c>
      <c r="D392" s="283" t="s">
        <v>540</v>
      </c>
      <c r="E392" s="2660" t="s">
        <v>8063</v>
      </c>
      <c r="F392" s="19" t="s">
        <v>8064</v>
      </c>
      <c r="G392" s="2660" t="s">
        <v>8065</v>
      </c>
      <c r="H392" s="2660" t="str">
        <f t="shared" si="45"/>
        <v>NCAA : Football Championship Subdivision : Pennsylvania State Athletic Conference : Gannon Golden Knights</v>
      </c>
      <c r="I392" s="2660" t="s">
        <v>7601</v>
      </c>
      <c r="J392" s="2660" t="s">
        <v>7602</v>
      </c>
      <c r="K392" s="2660" t="s">
        <v>7603</v>
      </c>
      <c r="L392" s="11" t="s">
        <v>237</v>
      </c>
      <c r="M392" s="11" t="s">
        <v>238</v>
      </c>
      <c r="N392" s="2649"/>
    </row>
    <row r="393" spans="1:14" ht="15.75" customHeight="1">
      <c r="A393" s="2639" t="str">
        <f t="shared" ref="A393:A399" si="46">_xlfn.CONCAT(B393:D393)</f>
        <v>8227007</v>
      </c>
      <c r="B393" s="2660">
        <v>8</v>
      </c>
      <c r="C393" s="2660">
        <v>227</v>
      </c>
      <c r="D393" s="283" t="s">
        <v>549</v>
      </c>
      <c r="E393" s="2660" t="s">
        <v>8066</v>
      </c>
      <c r="F393" s="19" t="s">
        <v>8067</v>
      </c>
      <c r="G393" s="2660" t="s">
        <v>8068</v>
      </c>
      <c r="H393" s="2660" t="str">
        <f t="shared" si="45"/>
        <v>NCAA : Football Championship Subdivision : Pennsylvania State Athletic Conference : IUP Crimson Hawks</v>
      </c>
      <c r="I393" s="2660" t="s">
        <v>7601</v>
      </c>
      <c r="J393" s="2660" t="s">
        <v>7602</v>
      </c>
      <c r="K393" s="2660" t="s">
        <v>7603</v>
      </c>
      <c r="L393" s="11" t="s">
        <v>237</v>
      </c>
      <c r="M393" s="11" t="s">
        <v>238</v>
      </c>
      <c r="N393" s="2649"/>
    </row>
    <row r="394" spans="1:14" ht="15.75" customHeight="1">
      <c r="A394" s="2639" t="str">
        <f t="shared" si="46"/>
        <v>8227008</v>
      </c>
      <c r="B394" s="2660">
        <v>8</v>
      </c>
      <c r="C394" s="2660">
        <v>227</v>
      </c>
      <c r="D394" s="283" t="s">
        <v>562</v>
      </c>
      <c r="E394" s="2660" t="s">
        <v>8069</v>
      </c>
      <c r="F394" s="19" t="s">
        <v>8070</v>
      </c>
      <c r="G394" s="2660" t="s">
        <v>8071</v>
      </c>
      <c r="H394" s="2660" t="str">
        <f t="shared" si="45"/>
        <v>NCAA : Football Championship Subdivision : Pennsylvania State Athletic Conference : Kutztown Golden Bears</v>
      </c>
      <c r="I394" s="2660" t="s">
        <v>7601</v>
      </c>
      <c r="J394" s="2660" t="s">
        <v>7602</v>
      </c>
      <c r="K394" s="2660" t="s">
        <v>7603</v>
      </c>
      <c r="L394" s="11" t="s">
        <v>237</v>
      </c>
      <c r="M394" s="11" t="s">
        <v>238</v>
      </c>
      <c r="N394" s="2649"/>
    </row>
    <row r="395" spans="1:14" ht="15.75" customHeight="1">
      <c r="A395" s="2639" t="str">
        <f t="shared" si="46"/>
        <v>8227009</v>
      </c>
      <c r="B395" s="2660">
        <v>8</v>
      </c>
      <c r="C395" s="2660">
        <v>227</v>
      </c>
      <c r="D395" s="283" t="s">
        <v>1073</v>
      </c>
      <c r="E395" s="2660" t="s">
        <v>8072</v>
      </c>
      <c r="F395" s="19" t="s">
        <v>8073</v>
      </c>
      <c r="G395" s="2660" t="s">
        <v>8074</v>
      </c>
      <c r="H395" s="2660" t="str">
        <f t="shared" si="45"/>
        <v>NCAA : Football Championship Subdivision : Pennsylvania State Athletic Conference : Lock Haven Bald Eagles</v>
      </c>
      <c r="I395" s="2660" t="s">
        <v>7601</v>
      </c>
      <c r="J395" s="2660" t="s">
        <v>7602</v>
      </c>
      <c r="K395" s="2660" t="s">
        <v>7603</v>
      </c>
      <c r="L395" s="11" t="s">
        <v>237</v>
      </c>
      <c r="M395" s="11" t="s">
        <v>238</v>
      </c>
      <c r="N395" s="2636">
        <v>3729</v>
      </c>
    </row>
    <row r="396" spans="1:14" ht="15.75" customHeight="1">
      <c r="A396" s="2639" t="str">
        <f t="shared" si="46"/>
        <v>8227010</v>
      </c>
      <c r="B396" s="2660">
        <v>8</v>
      </c>
      <c r="C396" s="2660">
        <v>227</v>
      </c>
      <c r="D396" s="283" t="s">
        <v>25</v>
      </c>
      <c r="E396" s="2660" t="s">
        <v>8076</v>
      </c>
      <c r="F396" s="19" t="s">
        <v>8075</v>
      </c>
      <c r="G396" s="2660" t="s">
        <v>8077</v>
      </c>
      <c r="H396" s="2660" t="str">
        <f t="shared" si="45"/>
        <v>NCAA : Football Championship Subdivision : Pennsylvania State Athletic Conference : Mansfield Mountaineers</v>
      </c>
      <c r="I396" s="2660" t="s">
        <v>7601</v>
      </c>
      <c r="J396" s="2660" t="s">
        <v>7602</v>
      </c>
      <c r="K396" s="2660" t="s">
        <v>7603</v>
      </c>
      <c r="L396" s="11" t="s">
        <v>237</v>
      </c>
      <c r="M396" s="11" t="s">
        <v>238</v>
      </c>
      <c r="N396" s="2649"/>
    </row>
    <row r="397" spans="1:14" ht="15.75" customHeight="1">
      <c r="A397" s="2639" t="str">
        <f t="shared" si="46"/>
        <v>8227011</v>
      </c>
      <c r="B397" s="2660">
        <v>8</v>
      </c>
      <c r="C397" s="2660">
        <v>227</v>
      </c>
      <c r="D397" s="283" t="s">
        <v>60</v>
      </c>
      <c r="E397" s="2660" t="s">
        <v>2464</v>
      </c>
      <c r="F397" s="19" t="s">
        <v>8078</v>
      </c>
      <c r="G397" s="2660" t="s">
        <v>8079</v>
      </c>
      <c r="H397" s="2660" t="str">
        <f t="shared" si="45"/>
        <v>NCAA : Football Championship Subdivision : Pennsylvania State Athletic Conference : Mercyhurst Lakers</v>
      </c>
      <c r="I397" s="2660" t="s">
        <v>7601</v>
      </c>
      <c r="J397" s="2660" t="s">
        <v>7602</v>
      </c>
      <c r="K397" s="2660" t="s">
        <v>7603</v>
      </c>
      <c r="L397" s="11" t="s">
        <v>237</v>
      </c>
      <c r="M397" s="11" t="s">
        <v>238</v>
      </c>
      <c r="N397" s="2649"/>
    </row>
    <row r="398" spans="1:14" ht="15.75" customHeight="1">
      <c r="A398" s="2639" t="str">
        <f t="shared" si="46"/>
        <v>8227012</v>
      </c>
      <c r="B398" s="2660">
        <v>8</v>
      </c>
      <c r="C398" s="2660">
        <v>227</v>
      </c>
      <c r="D398" s="283" t="s">
        <v>66</v>
      </c>
      <c r="E398" s="2660" t="s">
        <v>8080</v>
      </c>
      <c r="F398" s="19" t="s">
        <v>8081</v>
      </c>
      <c r="G398" s="2660" t="s">
        <v>8082</v>
      </c>
      <c r="H398" s="2660" t="str">
        <f t="shared" si="45"/>
        <v>NCAA : Football Championship Subdivision : Pennsylvania State Athletic Conference : Millersville Marauders</v>
      </c>
      <c r="I398" s="2660" t="s">
        <v>7601</v>
      </c>
      <c r="J398" s="2660" t="s">
        <v>7602</v>
      </c>
      <c r="K398" s="2660" t="s">
        <v>7603</v>
      </c>
      <c r="L398" s="11" t="s">
        <v>237</v>
      </c>
      <c r="M398" s="11" t="s">
        <v>238</v>
      </c>
      <c r="N398" s="2649"/>
    </row>
    <row r="399" spans="1:14" ht="15.75" customHeight="1">
      <c r="A399" s="2639" t="str">
        <f t="shared" si="46"/>
        <v>8227013</v>
      </c>
      <c r="B399" s="2660">
        <v>8</v>
      </c>
      <c r="C399" s="2660">
        <v>227</v>
      </c>
      <c r="D399" s="283" t="s">
        <v>72</v>
      </c>
      <c r="E399" s="2660" t="s">
        <v>8083</v>
      </c>
      <c r="F399" s="19" t="s">
        <v>8084</v>
      </c>
      <c r="G399" s="2660" t="s">
        <v>8085</v>
      </c>
      <c r="H399" s="2660" t="str">
        <f t="shared" si="45"/>
        <v>NCAA : Football Championship Subdivision : Pennsylvania State Athletic Conference : UPitt Johnstown Mountain Cats</v>
      </c>
      <c r="I399" s="2660" t="s">
        <v>7601</v>
      </c>
      <c r="J399" s="2660" t="s">
        <v>7602</v>
      </c>
      <c r="K399" s="2660" t="s">
        <v>7603</v>
      </c>
      <c r="L399" s="11" t="s">
        <v>237</v>
      </c>
      <c r="M399" s="11" t="s">
        <v>238</v>
      </c>
      <c r="N399" s="2649"/>
    </row>
    <row r="400" spans="1:14" ht="15.75" customHeight="1">
      <c r="A400" s="2639" t="str">
        <f t="shared" ref="A400:A406" si="47">_xlfn.CONCAT(B400:D400)</f>
        <v>8227014</v>
      </c>
      <c r="B400" s="2660">
        <v>8</v>
      </c>
      <c r="C400" s="2660">
        <v>227</v>
      </c>
      <c r="D400" s="283" t="s">
        <v>260</v>
      </c>
      <c r="E400" s="2660" t="s">
        <v>4602</v>
      </c>
      <c r="F400" s="19" t="s">
        <v>8086</v>
      </c>
      <c r="G400" s="2660" t="s">
        <v>8087</v>
      </c>
      <c r="H400" s="2660" t="str">
        <f t="shared" si="45"/>
        <v>NCAA : Football Championship Subdivision : Pennsylvania State Athletic Conference : Seton Hill Griffins</v>
      </c>
      <c r="I400" s="2660" t="s">
        <v>7601</v>
      </c>
      <c r="J400" s="2660" t="s">
        <v>7602</v>
      </c>
      <c r="K400" s="2660" t="s">
        <v>7603</v>
      </c>
      <c r="L400" s="11" t="s">
        <v>237</v>
      </c>
      <c r="M400" s="11" t="s">
        <v>238</v>
      </c>
      <c r="N400" s="2649"/>
    </row>
    <row r="401" spans="1:14" ht="15.75" customHeight="1">
      <c r="A401" s="2639" t="str">
        <f t="shared" si="47"/>
        <v>8227015</v>
      </c>
      <c r="B401" s="2660">
        <v>8</v>
      </c>
      <c r="C401" s="2660">
        <v>227</v>
      </c>
      <c r="D401" s="283" t="s">
        <v>2665</v>
      </c>
      <c r="E401" s="2660" t="s">
        <v>8088</v>
      </c>
      <c r="F401" s="19" t="s">
        <v>8089</v>
      </c>
      <c r="G401" s="2660" t="s">
        <v>8090</v>
      </c>
      <c r="H401" s="2660" t="str">
        <f t="shared" si="45"/>
        <v>NCAA : Football Championship Subdivision : Pennsylvania State Athletic Conference : Shepherd Rams</v>
      </c>
      <c r="I401" s="2660" t="s">
        <v>7601</v>
      </c>
      <c r="J401" s="2660" t="s">
        <v>7602</v>
      </c>
      <c r="K401" s="2660" t="s">
        <v>7603</v>
      </c>
      <c r="L401" s="11" t="s">
        <v>237</v>
      </c>
      <c r="M401" s="11" t="s">
        <v>238</v>
      </c>
      <c r="N401" s="2649"/>
    </row>
    <row r="402" spans="1:14" ht="15.75" customHeight="1">
      <c r="A402" s="2639" t="str">
        <f t="shared" si="47"/>
        <v>8227016</v>
      </c>
      <c r="B402" s="2660">
        <v>8</v>
      </c>
      <c r="C402" s="2660">
        <v>227</v>
      </c>
      <c r="D402" s="283" t="s">
        <v>4241</v>
      </c>
      <c r="E402" s="2660" t="s">
        <v>8091</v>
      </c>
      <c r="F402" s="19" t="s">
        <v>8092</v>
      </c>
      <c r="G402" s="2660" t="s">
        <v>8093</v>
      </c>
      <c r="H402" s="2660" t="str">
        <f t="shared" si="45"/>
        <v>NCAA : Football Championship Subdivision : Pennsylvania State Athletic Conference : Shippensburg Raiders</v>
      </c>
      <c r="I402" s="2660" t="s">
        <v>7601</v>
      </c>
      <c r="J402" s="2660" t="s">
        <v>7602</v>
      </c>
      <c r="K402" s="2660" t="s">
        <v>7603</v>
      </c>
      <c r="L402" s="11" t="s">
        <v>237</v>
      </c>
      <c r="M402" s="11" t="s">
        <v>238</v>
      </c>
      <c r="N402" s="2649"/>
    </row>
    <row r="403" spans="1:14" ht="15.75" customHeight="1">
      <c r="A403" s="2639" t="str">
        <f t="shared" si="47"/>
        <v>8227017</v>
      </c>
      <c r="B403" s="2660">
        <v>8</v>
      </c>
      <c r="C403" s="2660">
        <v>227</v>
      </c>
      <c r="D403" s="283" t="s">
        <v>4249</v>
      </c>
      <c r="E403" s="2660" t="s">
        <v>8094</v>
      </c>
      <c r="F403" s="19" t="s">
        <v>8095</v>
      </c>
      <c r="G403" s="2660" t="s">
        <v>8189</v>
      </c>
      <c r="H403" s="2660" t="str">
        <f t="shared" si="45"/>
        <v>NCAA : Football Championship Subdivision : Pennsylvania State Athletic Conference : Slippery Rock The Rock</v>
      </c>
      <c r="I403" s="2660" t="s">
        <v>7601</v>
      </c>
      <c r="J403" s="2660" t="s">
        <v>7602</v>
      </c>
      <c r="K403" s="2660" t="s">
        <v>7603</v>
      </c>
      <c r="L403" s="11" t="s">
        <v>237</v>
      </c>
      <c r="M403" s="11" t="s">
        <v>238</v>
      </c>
      <c r="N403" s="2649"/>
    </row>
    <row r="404" spans="1:14" ht="15.75" customHeight="1">
      <c r="A404" s="2639" t="str">
        <f t="shared" si="47"/>
        <v>8227018</v>
      </c>
      <c r="B404" s="2660">
        <v>8</v>
      </c>
      <c r="C404" s="2660">
        <v>227</v>
      </c>
      <c r="D404" s="283" t="s">
        <v>4253</v>
      </c>
      <c r="E404" s="2660" t="s">
        <v>8096</v>
      </c>
      <c r="F404" s="19" t="s">
        <v>8097</v>
      </c>
      <c r="G404" s="2660" t="s">
        <v>8098</v>
      </c>
      <c r="H404" s="2660" t="str">
        <f t="shared" si="45"/>
        <v>NCAA : Football Championship Subdivision : Pennsylvania State Athletic Conference : West Chester Golden Rams</v>
      </c>
      <c r="I404" s="2660" t="s">
        <v>7601</v>
      </c>
      <c r="J404" s="2660" t="s">
        <v>7602</v>
      </c>
      <c r="K404" s="2660" t="s">
        <v>7603</v>
      </c>
      <c r="L404" s="11" t="s">
        <v>237</v>
      </c>
      <c r="M404" s="11" t="s">
        <v>238</v>
      </c>
      <c r="N404" s="2649"/>
    </row>
    <row r="405" spans="1:14" ht="15.75" customHeight="1">
      <c r="A405" s="2639" t="str">
        <f t="shared" si="47"/>
        <v>8228000</v>
      </c>
      <c r="B405" s="2660">
        <v>8</v>
      </c>
      <c r="C405" s="2660">
        <v>228</v>
      </c>
      <c r="D405" s="283" t="s">
        <v>16</v>
      </c>
      <c r="E405" s="2660" t="s">
        <v>8101</v>
      </c>
      <c r="F405" s="19" t="s">
        <v>8103</v>
      </c>
      <c r="G405" s="2660" t="s">
        <v>8102</v>
      </c>
      <c r="H405" s="2660" t="s">
        <v>8104</v>
      </c>
      <c r="I405" s="2660" t="s">
        <v>7601</v>
      </c>
      <c r="J405" s="2660" t="s">
        <v>7602</v>
      </c>
      <c r="K405" s="2660" t="s">
        <v>7603</v>
      </c>
      <c r="L405" s="11" t="s">
        <v>237</v>
      </c>
      <c r="M405" s="11" t="s">
        <v>238</v>
      </c>
    </row>
    <row r="406" spans="1:14" ht="15.75" customHeight="1">
      <c r="A406" s="2639" t="str">
        <f t="shared" si="47"/>
        <v>8228001</v>
      </c>
      <c r="B406" s="2660">
        <v>8</v>
      </c>
      <c r="C406" s="2660">
        <v>228</v>
      </c>
      <c r="D406" s="283" t="s">
        <v>96</v>
      </c>
      <c r="E406" s="2660" t="s">
        <v>8105</v>
      </c>
      <c r="F406" s="19" t="s">
        <v>8106</v>
      </c>
      <c r="G406" s="2660" t="s">
        <v>8107</v>
      </c>
      <c r="H406" s="2660" t="str">
        <f>+CONCATENATE("NCAA : Football Championship Subdivision : Gulf South Conference : ",(G406))</f>
        <v>NCAA : Football Championship Subdivision : Gulf South Conference : Alabama Huntsville Chargers</v>
      </c>
      <c r="I406" s="2660" t="s">
        <v>7601</v>
      </c>
      <c r="J406" s="2660" t="s">
        <v>7602</v>
      </c>
      <c r="K406" s="2660" t="s">
        <v>7603</v>
      </c>
      <c r="L406" s="11" t="s">
        <v>237</v>
      </c>
      <c r="M406" s="11" t="s">
        <v>238</v>
      </c>
      <c r="N406" s="2649"/>
    </row>
    <row r="407" spans="1:14" ht="15.75" customHeight="1">
      <c r="A407" s="2639" t="str">
        <f t="shared" ref="A407:A417" si="48">_xlfn.CONCAT(B407:D407)</f>
        <v>8228002</v>
      </c>
      <c r="B407" s="2660">
        <v>8</v>
      </c>
      <c r="C407" s="2660">
        <v>228</v>
      </c>
      <c r="D407" s="283" t="s">
        <v>105</v>
      </c>
      <c r="E407" s="2660" t="s">
        <v>8108</v>
      </c>
      <c r="F407" s="19" t="s">
        <v>8109</v>
      </c>
      <c r="G407" s="2660" t="s">
        <v>8110</v>
      </c>
      <c r="H407" s="2660" t="str">
        <f t="shared" ref="H407:H418" si="49">+CONCATENATE("NCAA : Football Championship Subdivision : Gulf South Conference : ",(G407))</f>
        <v>NCAA : Football Championship Subdivision : Gulf South Conference : Auburn Montgomery Warhawks</v>
      </c>
      <c r="I407" s="2660" t="s">
        <v>7601</v>
      </c>
      <c r="J407" s="2660" t="s">
        <v>7602</v>
      </c>
      <c r="K407" s="2660" t="s">
        <v>7603</v>
      </c>
      <c r="L407" s="11" t="s">
        <v>237</v>
      </c>
      <c r="M407" s="11" t="s">
        <v>238</v>
      </c>
      <c r="N407" s="2649"/>
    </row>
    <row r="408" spans="1:14" ht="15.75" customHeight="1">
      <c r="A408" s="2639" t="str">
        <f t="shared" si="48"/>
        <v>8228003</v>
      </c>
      <c r="B408" s="2660">
        <v>8</v>
      </c>
      <c r="C408" s="2660">
        <v>228</v>
      </c>
      <c r="D408" s="283" t="s">
        <v>113</v>
      </c>
      <c r="E408" s="2660" t="s">
        <v>8111</v>
      </c>
      <c r="F408" s="19" t="s">
        <v>8112</v>
      </c>
      <c r="G408" s="2660" t="s">
        <v>8113</v>
      </c>
      <c r="H408" s="2660" t="str">
        <f t="shared" si="49"/>
        <v>NCAA : Football Championship Subdivision : Gulf South Conference : Christian Brothers Buccaneers</v>
      </c>
      <c r="I408" s="2660" t="s">
        <v>7601</v>
      </c>
      <c r="J408" s="2660" t="s">
        <v>7602</v>
      </c>
      <c r="K408" s="2660" t="s">
        <v>7603</v>
      </c>
      <c r="L408" s="11" t="s">
        <v>237</v>
      </c>
      <c r="M408" s="11" t="s">
        <v>238</v>
      </c>
      <c r="N408" s="2649"/>
    </row>
    <row r="409" spans="1:14" ht="15.75" customHeight="1">
      <c r="A409" s="2639" t="str">
        <f t="shared" si="48"/>
        <v>8228004</v>
      </c>
      <c r="B409" s="2660">
        <v>8</v>
      </c>
      <c r="C409" s="2660">
        <v>228</v>
      </c>
      <c r="D409" s="283" t="s">
        <v>122</v>
      </c>
      <c r="E409" s="2660" t="s">
        <v>8114</v>
      </c>
      <c r="F409" s="19" t="s">
        <v>8115</v>
      </c>
      <c r="G409" s="2660" t="s">
        <v>8116</v>
      </c>
      <c r="H409" s="2660" t="str">
        <f t="shared" si="49"/>
        <v>NCAA : Football Championship Subdivision : Gulf South Conference : Delta State Statesmen</v>
      </c>
      <c r="I409" s="2660" t="s">
        <v>7601</v>
      </c>
      <c r="J409" s="2660" t="s">
        <v>7602</v>
      </c>
      <c r="K409" s="2660" t="s">
        <v>7603</v>
      </c>
      <c r="L409" s="11" t="s">
        <v>237</v>
      </c>
      <c r="M409" s="11" t="s">
        <v>238</v>
      </c>
      <c r="N409" s="2649"/>
    </row>
    <row r="410" spans="1:14" ht="15.75" customHeight="1">
      <c r="A410" s="2639" t="str">
        <f t="shared" si="48"/>
        <v>8228005</v>
      </c>
      <c r="B410" s="2660">
        <v>8</v>
      </c>
      <c r="C410" s="2660">
        <v>228</v>
      </c>
      <c r="D410" s="283" t="s">
        <v>131</v>
      </c>
      <c r="E410" s="2660" t="s">
        <v>8117</v>
      </c>
      <c r="F410" s="19" t="s">
        <v>8118</v>
      </c>
      <c r="G410" s="2660" t="s">
        <v>8119</v>
      </c>
      <c r="H410" s="2660" t="str">
        <f t="shared" si="49"/>
        <v>NCAA : Football Championship Subdivision : Gulf South Conference : Lee Flames</v>
      </c>
      <c r="I410" s="2660" t="s">
        <v>7601</v>
      </c>
      <c r="J410" s="2660" t="s">
        <v>7602</v>
      </c>
      <c r="K410" s="2660" t="s">
        <v>7603</v>
      </c>
      <c r="L410" s="11" t="s">
        <v>237</v>
      </c>
      <c r="M410" s="11" t="s">
        <v>238</v>
      </c>
      <c r="N410" s="2649"/>
    </row>
    <row r="411" spans="1:14" ht="15.75" customHeight="1">
      <c r="A411" s="2639" t="str">
        <f t="shared" si="48"/>
        <v>8228006</v>
      </c>
      <c r="B411" s="2660">
        <v>8</v>
      </c>
      <c r="C411" s="2660">
        <v>228</v>
      </c>
      <c r="D411" s="283" t="s">
        <v>540</v>
      </c>
      <c r="E411" s="2660" t="s">
        <v>4819</v>
      </c>
      <c r="F411" s="19" t="s">
        <v>8120</v>
      </c>
      <c r="G411" s="2660" t="s">
        <v>8121</v>
      </c>
      <c r="H411" s="2660" t="str">
        <f t="shared" si="49"/>
        <v>NCAA : Football Championship Subdivision : Gulf South Conference : Mississippi Choctaws</v>
      </c>
      <c r="I411" s="2660" t="s">
        <v>7601</v>
      </c>
      <c r="J411" s="2660" t="s">
        <v>7602</v>
      </c>
      <c r="K411" s="2660" t="s">
        <v>7603</v>
      </c>
      <c r="L411" s="11" t="s">
        <v>237</v>
      </c>
      <c r="M411" s="11" t="s">
        <v>238</v>
      </c>
      <c r="N411" s="2636">
        <v>4944</v>
      </c>
    </row>
    <row r="412" spans="1:14" ht="15.75" customHeight="1">
      <c r="A412" s="2639" t="str">
        <f t="shared" si="48"/>
        <v>8228007</v>
      </c>
      <c r="B412" s="2660">
        <v>8</v>
      </c>
      <c r="C412" s="2660">
        <v>228</v>
      </c>
      <c r="D412" s="283" t="s">
        <v>549</v>
      </c>
      <c r="E412" s="2660" t="s">
        <v>1454</v>
      </c>
      <c r="F412" s="19" t="s">
        <v>8122</v>
      </c>
      <c r="G412" s="2660" t="s">
        <v>8123</v>
      </c>
      <c r="H412" s="2660" t="str">
        <f t="shared" si="49"/>
        <v>NCAA : Football Championship Subdivision : Gulf South Conference : Montevallo Falcons</v>
      </c>
      <c r="I412" s="2660" t="s">
        <v>7601</v>
      </c>
      <c r="J412" s="2660" t="s">
        <v>7602</v>
      </c>
      <c r="K412" s="2660" t="s">
        <v>7603</v>
      </c>
      <c r="L412" s="11" t="s">
        <v>237</v>
      </c>
      <c r="M412" s="11" t="s">
        <v>238</v>
      </c>
      <c r="N412" s="2649"/>
    </row>
    <row r="413" spans="1:14" ht="15.75" customHeight="1">
      <c r="A413" s="2639" t="str">
        <f t="shared" si="48"/>
        <v>8228008</v>
      </c>
      <c r="B413" s="2660">
        <v>8</v>
      </c>
      <c r="C413" s="2660">
        <v>228</v>
      </c>
      <c r="D413" s="283" t="s">
        <v>562</v>
      </c>
      <c r="E413" s="2660" t="s">
        <v>8124</v>
      </c>
      <c r="F413" s="19" t="s">
        <v>8125</v>
      </c>
      <c r="G413" s="2660" t="s">
        <v>8127</v>
      </c>
      <c r="H413" s="2660" t="str">
        <f t="shared" si="49"/>
        <v>NCAA : Football Championship Subdivision : Gulf South Conference : Shorter Hawks</v>
      </c>
      <c r="I413" s="2660" t="s">
        <v>7601</v>
      </c>
      <c r="J413" s="2660" t="s">
        <v>7602</v>
      </c>
      <c r="K413" s="2660" t="s">
        <v>7603</v>
      </c>
      <c r="L413" s="11" t="s">
        <v>237</v>
      </c>
      <c r="M413" s="11" t="s">
        <v>238</v>
      </c>
      <c r="N413" s="2636">
        <v>8796</v>
      </c>
    </row>
    <row r="414" spans="1:14" ht="15.75" customHeight="1">
      <c r="A414" s="2639" t="str">
        <f t="shared" si="48"/>
        <v>8228009</v>
      </c>
      <c r="B414" s="2660">
        <v>8</v>
      </c>
      <c r="C414" s="2660">
        <v>228</v>
      </c>
      <c r="D414" s="283" t="s">
        <v>1073</v>
      </c>
      <c r="E414" s="2660" t="s">
        <v>7854</v>
      </c>
      <c r="F414" s="19" t="s">
        <v>8126</v>
      </c>
      <c r="G414" s="2660" t="s">
        <v>8128</v>
      </c>
      <c r="H414" s="2660" t="str">
        <f t="shared" si="49"/>
        <v>NCAA : Football Championship Subdivision : Gulf South Conference : Union Bulldogs</v>
      </c>
      <c r="I414" s="2660" t="s">
        <v>7601</v>
      </c>
      <c r="J414" s="2660" t="s">
        <v>7602</v>
      </c>
      <c r="K414" s="2660" t="s">
        <v>7603</v>
      </c>
      <c r="L414" s="11" t="s">
        <v>237</v>
      </c>
      <c r="M414" s="11" t="s">
        <v>238</v>
      </c>
      <c r="N414" s="2649"/>
    </row>
    <row r="415" spans="1:14" ht="15.75" customHeight="1">
      <c r="A415" s="2639" t="str">
        <f t="shared" si="48"/>
        <v>8228010</v>
      </c>
      <c r="B415" s="2660">
        <v>8</v>
      </c>
      <c r="C415" s="2660">
        <v>228</v>
      </c>
      <c r="D415" s="283" t="s">
        <v>25</v>
      </c>
      <c r="E415" s="2660" t="s">
        <v>7907</v>
      </c>
      <c r="F415" s="19" t="s">
        <v>8129</v>
      </c>
      <c r="G415" s="2660" t="s">
        <v>8130</v>
      </c>
      <c r="H415" s="2660" t="str">
        <f t="shared" si="49"/>
        <v>NCAA : Football Championship Subdivision : Gulf South Conference : Valdosta State Blazers</v>
      </c>
      <c r="I415" s="2660" t="s">
        <v>7601</v>
      </c>
      <c r="J415" s="2660" t="s">
        <v>7602</v>
      </c>
      <c r="K415" s="2660" t="s">
        <v>7603</v>
      </c>
      <c r="L415" s="11" t="s">
        <v>237</v>
      </c>
      <c r="M415" s="11" t="s">
        <v>238</v>
      </c>
      <c r="N415" s="2649"/>
    </row>
    <row r="416" spans="1:14" ht="15.75" customHeight="1">
      <c r="A416" s="2639" t="str">
        <f t="shared" si="48"/>
        <v>8228011</v>
      </c>
      <c r="B416" s="2660">
        <v>8</v>
      </c>
      <c r="C416" s="2660">
        <v>228</v>
      </c>
      <c r="D416" s="283" t="s">
        <v>60</v>
      </c>
      <c r="E416" s="2660" t="s">
        <v>8131</v>
      </c>
      <c r="F416" s="19" t="s">
        <v>8132</v>
      </c>
      <c r="G416" s="2660" t="s">
        <v>8133</v>
      </c>
      <c r="H416" s="2660" t="str">
        <f t="shared" si="49"/>
        <v>NCAA : Football Championship Subdivision : Gulf South Conference : West Alabama Tigers</v>
      </c>
      <c r="I416" s="2660" t="s">
        <v>7601</v>
      </c>
      <c r="J416" s="2660" t="s">
        <v>7602</v>
      </c>
      <c r="K416" s="2660" t="s">
        <v>7603</v>
      </c>
      <c r="L416" s="11" t="s">
        <v>237</v>
      </c>
      <c r="M416" s="11" t="s">
        <v>238</v>
      </c>
      <c r="N416" s="2651"/>
    </row>
    <row r="417" spans="1:14" ht="15.75" customHeight="1">
      <c r="A417" s="2639" t="str">
        <f t="shared" si="48"/>
        <v>8228012</v>
      </c>
      <c r="B417" s="2660">
        <v>8</v>
      </c>
      <c r="C417" s="2660">
        <v>228</v>
      </c>
      <c r="D417" s="283" t="s">
        <v>66</v>
      </c>
      <c r="E417" s="2660" t="s">
        <v>8134</v>
      </c>
      <c r="F417" s="19" t="s">
        <v>8135</v>
      </c>
      <c r="G417" s="2660" t="s">
        <v>8136</v>
      </c>
      <c r="H417" s="2660" t="str">
        <f t="shared" si="49"/>
        <v>NCAA : Football Championship Subdivision : Gulf South Conference : West Florida Argonauts</v>
      </c>
      <c r="I417" s="2660" t="s">
        <v>7601</v>
      </c>
      <c r="J417" s="2660" t="s">
        <v>7602</v>
      </c>
      <c r="K417" s="2660" t="s">
        <v>7603</v>
      </c>
      <c r="L417" s="11" t="s">
        <v>237</v>
      </c>
      <c r="M417" s="11" t="s">
        <v>238</v>
      </c>
      <c r="N417" s="2636">
        <v>32179</v>
      </c>
    </row>
    <row r="418" spans="1:14" ht="15.75" customHeight="1">
      <c r="A418" s="2639" t="str">
        <f t="shared" ref="A418:A422" si="50">_xlfn.CONCAT(B418:D418)</f>
        <v>8228013</v>
      </c>
      <c r="B418" s="2660">
        <v>8</v>
      </c>
      <c r="C418" s="2660">
        <v>228</v>
      </c>
      <c r="D418" s="283" t="s">
        <v>72</v>
      </c>
      <c r="E418" s="2660" t="s">
        <v>8137</v>
      </c>
      <c r="F418" s="19" t="s">
        <v>8138</v>
      </c>
      <c r="G418" s="2660" t="s">
        <v>8139</v>
      </c>
      <c r="H418" s="2660" t="str">
        <f t="shared" si="49"/>
        <v>NCAA : Football Championship Subdivision : Gulf South Conference : West Georgia Wolves</v>
      </c>
      <c r="I418" s="2660" t="s">
        <v>7601</v>
      </c>
      <c r="J418" s="2660" t="s">
        <v>7602</v>
      </c>
      <c r="K418" s="2660" t="s">
        <v>7603</v>
      </c>
      <c r="L418" s="11" t="s">
        <v>237</v>
      </c>
      <c r="M418" s="11" t="s">
        <v>238</v>
      </c>
      <c r="N418" s="2649"/>
    </row>
    <row r="419" spans="1:14" ht="15.75" customHeight="1">
      <c r="A419" s="2639" t="str">
        <f t="shared" si="50"/>
        <v>8229000</v>
      </c>
      <c r="B419" s="2660">
        <v>8</v>
      </c>
      <c r="C419" s="2660">
        <v>229</v>
      </c>
      <c r="D419" s="283" t="s">
        <v>16</v>
      </c>
      <c r="E419" s="2660" t="s">
        <v>8150</v>
      </c>
      <c r="F419" s="19" t="s">
        <v>8151</v>
      </c>
      <c r="G419" s="2660" t="s">
        <v>8152</v>
      </c>
      <c r="H419" s="2660" t="str">
        <f>CONCATENATE("NCAA : Football Championship Subdivision : Mountain East Conference")</f>
        <v>NCAA : Football Championship Subdivision : Mountain East Conference</v>
      </c>
      <c r="I419" s="2660" t="s">
        <v>7601</v>
      </c>
      <c r="J419" s="2660" t="s">
        <v>7602</v>
      </c>
      <c r="K419" s="2660" t="s">
        <v>7603</v>
      </c>
      <c r="L419" s="11" t="s">
        <v>237</v>
      </c>
      <c r="M419" s="11" t="s">
        <v>238</v>
      </c>
    </row>
    <row r="420" spans="1:14" ht="15.75" customHeight="1">
      <c r="A420" s="2639" t="str">
        <f t="shared" si="50"/>
        <v>8229001</v>
      </c>
      <c r="B420" s="2660">
        <v>8</v>
      </c>
      <c r="C420" s="2660">
        <v>229</v>
      </c>
      <c r="D420" s="283" t="s">
        <v>96</v>
      </c>
      <c r="E420" s="2660" t="s">
        <v>8153</v>
      </c>
      <c r="F420" s="19" t="s">
        <v>8154</v>
      </c>
      <c r="G420" s="2660" t="s">
        <v>8155</v>
      </c>
      <c r="H420" s="2660" t="str">
        <f>CONCATENATE("NCAA : Football Championship Subdivision : Mountain East Conference : ",(G420))</f>
        <v>NCAA : Football Championship Subdivision : Mountain East Conference : Charleston Golden Eagles</v>
      </c>
      <c r="I420" s="2660" t="s">
        <v>7601</v>
      </c>
      <c r="J420" s="2660" t="s">
        <v>7602</v>
      </c>
      <c r="K420" s="2660" t="s">
        <v>7603</v>
      </c>
      <c r="L420" s="11" t="s">
        <v>237</v>
      </c>
      <c r="M420" s="11" t="s">
        <v>238</v>
      </c>
      <c r="N420" s="2636">
        <v>5149</v>
      </c>
    </row>
    <row r="421" spans="1:14" ht="15.75" customHeight="1">
      <c r="A421" s="2639" t="str">
        <f t="shared" si="50"/>
        <v>8229002</v>
      </c>
      <c r="B421" s="2660">
        <v>8</v>
      </c>
      <c r="C421" s="2660">
        <v>229</v>
      </c>
      <c r="D421" s="283" t="s">
        <v>105</v>
      </c>
      <c r="E421" s="2660" t="s">
        <v>775</v>
      </c>
      <c r="F421" s="19" t="s">
        <v>8156</v>
      </c>
      <c r="G421" s="2660" t="s">
        <v>8157</v>
      </c>
      <c r="H421" s="2660" t="str">
        <f t="shared" ref="H421:H431" si="51">CONCATENATE("NCAA : Football Championship Subdivision : Mountain East Conference : ",(G421))</f>
        <v>NCAA : Football Championship Subdivision : Mountain East Conference : Concord Mountain Lions</v>
      </c>
      <c r="I421" s="2660" t="s">
        <v>7601</v>
      </c>
      <c r="J421" s="2660" t="s">
        <v>7602</v>
      </c>
      <c r="K421" s="2660" t="s">
        <v>7603</v>
      </c>
      <c r="L421" s="11" t="s">
        <v>237</v>
      </c>
      <c r="M421" s="11" t="s">
        <v>238</v>
      </c>
      <c r="N421" s="2649"/>
    </row>
    <row r="422" spans="1:14" ht="15.75" customHeight="1">
      <c r="A422" s="2639" t="str">
        <f t="shared" si="50"/>
        <v>8229003</v>
      </c>
      <c r="B422" s="2660">
        <v>8</v>
      </c>
      <c r="C422" s="2660">
        <v>229</v>
      </c>
      <c r="D422" s="283" t="s">
        <v>113</v>
      </c>
      <c r="E422" s="2660" t="s">
        <v>5862</v>
      </c>
      <c r="F422" s="19" t="s">
        <v>8158</v>
      </c>
      <c r="G422" s="2660" t="s">
        <v>8159</v>
      </c>
      <c r="H422" s="2660" t="str">
        <f t="shared" si="51"/>
        <v>NCAA : Football Championship Subdivision : Mountain East Conference : Davis and Elkins Senators</v>
      </c>
      <c r="I422" s="2660" t="s">
        <v>7601</v>
      </c>
      <c r="J422" s="2660" t="s">
        <v>7602</v>
      </c>
      <c r="K422" s="2660" t="s">
        <v>7603</v>
      </c>
      <c r="L422" s="11" t="s">
        <v>237</v>
      </c>
      <c r="M422" s="11" t="s">
        <v>238</v>
      </c>
      <c r="N422" s="2649"/>
    </row>
    <row r="423" spans="1:14" ht="15.75" customHeight="1">
      <c r="A423" s="2639" t="str">
        <f t="shared" ref="A423:A431" si="52">_xlfn.CONCAT(B423:D423)</f>
        <v>8229004</v>
      </c>
      <c r="B423" s="2660">
        <v>8</v>
      </c>
      <c r="C423" s="2660">
        <v>229</v>
      </c>
      <c r="D423" s="283" t="s">
        <v>122</v>
      </c>
      <c r="E423" s="2660" t="s">
        <v>3706</v>
      </c>
      <c r="F423" s="19" t="s">
        <v>8160</v>
      </c>
      <c r="G423" s="2660" t="s">
        <v>8161</v>
      </c>
      <c r="H423" s="2660" t="str">
        <f t="shared" si="51"/>
        <v>NCAA : Football Championship Subdivision : Mountain East Conference : Fairmont State Falcons</v>
      </c>
      <c r="I423" s="2660" t="s">
        <v>7601</v>
      </c>
      <c r="J423" s="2660" t="s">
        <v>7602</v>
      </c>
      <c r="K423" s="2660" t="s">
        <v>7603</v>
      </c>
      <c r="L423" s="11" t="s">
        <v>237</v>
      </c>
      <c r="M423" s="11" t="s">
        <v>238</v>
      </c>
      <c r="N423" s="2651"/>
    </row>
    <row r="424" spans="1:14" ht="15.75" customHeight="1">
      <c r="A424" s="2639" t="str">
        <f t="shared" si="52"/>
        <v>8229005</v>
      </c>
      <c r="B424" s="2660">
        <v>8</v>
      </c>
      <c r="C424" s="2660">
        <v>229</v>
      </c>
      <c r="D424" s="283" t="s">
        <v>131</v>
      </c>
      <c r="E424" s="2660" t="s">
        <v>8162</v>
      </c>
      <c r="F424" s="19" t="s">
        <v>8163</v>
      </c>
      <c r="G424" s="2660" t="s">
        <v>8164</v>
      </c>
      <c r="H424" s="2660" t="str">
        <f t="shared" si="51"/>
        <v>NCAA : Football Championship Subdivision : Mountain East Conference : Frostburg State Bobcats</v>
      </c>
      <c r="I424" s="2660" t="s">
        <v>7601</v>
      </c>
      <c r="J424" s="2660" t="s">
        <v>7602</v>
      </c>
      <c r="K424" s="2660" t="s">
        <v>7603</v>
      </c>
      <c r="L424" s="11" t="s">
        <v>237</v>
      </c>
      <c r="M424" s="11" t="s">
        <v>238</v>
      </c>
      <c r="N424" s="2651"/>
    </row>
    <row r="425" spans="1:14" ht="15.75" customHeight="1">
      <c r="A425" s="2639" t="str">
        <f t="shared" si="52"/>
        <v>8229006</v>
      </c>
      <c r="B425" s="2660">
        <v>8</v>
      </c>
      <c r="C425" s="2660">
        <v>229</v>
      </c>
      <c r="D425" s="283" t="s">
        <v>540</v>
      </c>
      <c r="E425" s="2660" t="s">
        <v>8165</v>
      </c>
      <c r="F425" s="19" t="s">
        <v>8166</v>
      </c>
      <c r="G425" s="2660" t="s">
        <v>8167</v>
      </c>
      <c r="H425" s="2660" t="str">
        <f t="shared" si="51"/>
        <v>NCAA : Football Championship Subdivision : Mountain East Conference : Glenville State Pioneers</v>
      </c>
      <c r="I425" s="2660" t="s">
        <v>7601</v>
      </c>
      <c r="J425" s="2660" t="s">
        <v>7602</v>
      </c>
      <c r="K425" s="2660" t="s">
        <v>7603</v>
      </c>
      <c r="L425" s="11" t="s">
        <v>237</v>
      </c>
      <c r="M425" s="11" t="s">
        <v>238</v>
      </c>
      <c r="N425" s="2651"/>
    </row>
    <row r="426" spans="1:14" ht="15.75" customHeight="1">
      <c r="A426" s="2639" t="str">
        <f t="shared" si="52"/>
        <v>8229007</v>
      </c>
      <c r="B426" s="2660">
        <v>8</v>
      </c>
      <c r="C426" s="2660">
        <v>229</v>
      </c>
      <c r="D426" s="283" t="s">
        <v>549</v>
      </c>
      <c r="E426" s="2660" t="s">
        <v>8168</v>
      </c>
      <c r="F426" s="19" t="s">
        <v>8169</v>
      </c>
      <c r="G426" s="2660" t="s">
        <v>8170</v>
      </c>
      <c r="H426" s="2660" t="str">
        <f t="shared" si="51"/>
        <v>NCAA : Football Championship Subdivision : Mountain East Conference : Notre Dame Falcons</v>
      </c>
      <c r="I426" s="2660" t="s">
        <v>7601</v>
      </c>
      <c r="J426" s="2660" t="s">
        <v>7602</v>
      </c>
      <c r="K426" s="2660" t="s">
        <v>7603</v>
      </c>
      <c r="L426" s="11" t="s">
        <v>237</v>
      </c>
      <c r="M426" s="11" t="s">
        <v>238</v>
      </c>
      <c r="N426" s="2651"/>
    </row>
    <row r="427" spans="1:14" ht="15.75" customHeight="1">
      <c r="A427" s="2639" t="str">
        <f t="shared" si="52"/>
        <v>8229008</v>
      </c>
      <c r="B427" s="2660">
        <v>8</v>
      </c>
      <c r="C427" s="2660">
        <v>229</v>
      </c>
      <c r="D427" s="283" t="s">
        <v>562</v>
      </c>
      <c r="E427" s="2660" t="s">
        <v>8171</v>
      </c>
      <c r="F427" s="19" t="s">
        <v>8172</v>
      </c>
      <c r="G427" s="2660" t="s">
        <v>8173</v>
      </c>
      <c r="H427" s="2660" t="str">
        <f t="shared" si="51"/>
        <v>NCAA : Football Championship Subdivision : Mountain East Conference : Urbana Blue Knights</v>
      </c>
      <c r="I427" s="2660" t="s">
        <v>7601</v>
      </c>
      <c r="J427" s="2660" t="s">
        <v>7602</v>
      </c>
      <c r="K427" s="2660" t="s">
        <v>7603</v>
      </c>
      <c r="L427" s="11" t="s">
        <v>237</v>
      </c>
      <c r="M427" s="11" t="s">
        <v>238</v>
      </c>
      <c r="N427" s="2651"/>
    </row>
    <row r="428" spans="1:14" ht="15.75" customHeight="1">
      <c r="A428" s="2639" t="str">
        <f t="shared" si="52"/>
        <v>8229009</v>
      </c>
      <c r="B428" s="2660">
        <v>8</v>
      </c>
      <c r="C428" s="2660">
        <v>229</v>
      </c>
      <c r="D428" s="283" t="s">
        <v>1073</v>
      </c>
      <c r="E428" s="2660" t="s">
        <v>8174</v>
      </c>
      <c r="F428" s="19" t="s">
        <v>8175</v>
      </c>
      <c r="G428" s="2660" t="s">
        <v>8176</v>
      </c>
      <c r="H428" s="2660" t="str">
        <f t="shared" si="51"/>
        <v>NCAA : Football Championship Subdivision : Mountain East Conference : West Liberty Hilltoppers</v>
      </c>
      <c r="I428" s="2660" t="s">
        <v>7601</v>
      </c>
      <c r="J428" s="2660" t="s">
        <v>7602</v>
      </c>
      <c r="K428" s="2660" t="s">
        <v>7603</v>
      </c>
      <c r="L428" s="11" t="s">
        <v>237</v>
      </c>
      <c r="M428" s="11" t="s">
        <v>238</v>
      </c>
      <c r="N428" s="2649"/>
    </row>
    <row r="429" spans="1:14" ht="15.75" customHeight="1">
      <c r="A429" s="2639" t="str">
        <f t="shared" si="52"/>
        <v>8229010</v>
      </c>
      <c r="B429" s="2660">
        <v>8</v>
      </c>
      <c r="C429" s="2660">
        <v>229</v>
      </c>
      <c r="D429" s="283" t="s">
        <v>25</v>
      </c>
      <c r="E429" s="2660" t="s">
        <v>8177</v>
      </c>
      <c r="F429" s="19" t="s">
        <v>8178</v>
      </c>
      <c r="G429" s="2660" t="s">
        <v>8179</v>
      </c>
      <c r="H429" s="2660" t="str">
        <f t="shared" si="51"/>
        <v>NCAA : Football Championship Subdivision : Mountain East Conference : West Virginia State Yellow Jackets</v>
      </c>
      <c r="I429" s="2660" t="s">
        <v>7601</v>
      </c>
      <c r="J429" s="2660" t="s">
        <v>7602</v>
      </c>
      <c r="K429" s="2660" t="s">
        <v>7603</v>
      </c>
      <c r="L429" s="11" t="s">
        <v>237</v>
      </c>
      <c r="M429" s="11" t="s">
        <v>238</v>
      </c>
      <c r="N429" s="2636">
        <v>3974</v>
      </c>
    </row>
    <row r="430" spans="1:14" ht="15.75" customHeight="1">
      <c r="A430" s="2639" t="str">
        <f t="shared" si="52"/>
        <v>8229011</v>
      </c>
      <c r="B430" s="2660">
        <v>8</v>
      </c>
      <c r="C430" s="2660">
        <v>229</v>
      </c>
      <c r="D430" s="283" t="s">
        <v>60</v>
      </c>
      <c r="E430" s="2660" t="s">
        <v>8180</v>
      </c>
      <c r="F430" s="19" t="s">
        <v>8181</v>
      </c>
      <c r="G430" s="2660" t="s">
        <v>8182</v>
      </c>
      <c r="H430" s="2660" t="str">
        <f t="shared" si="51"/>
        <v>NCAA : Football Championship Subdivision : Mountain East Conference : West Virginia Wesleyan Bobcats</v>
      </c>
      <c r="I430" s="2660" t="s">
        <v>7601</v>
      </c>
      <c r="J430" s="2660" t="s">
        <v>7602</v>
      </c>
      <c r="K430" s="2660" t="s">
        <v>7603</v>
      </c>
      <c r="L430" s="11" t="s">
        <v>237</v>
      </c>
      <c r="M430" s="11" t="s">
        <v>238</v>
      </c>
      <c r="N430" s="2636">
        <v>3777</v>
      </c>
    </row>
    <row r="431" spans="1:14" ht="15.75" customHeight="1">
      <c r="A431" s="2639" t="str">
        <f t="shared" si="52"/>
        <v>8229012</v>
      </c>
      <c r="B431" s="2660">
        <v>8</v>
      </c>
      <c r="C431" s="2660">
        <v>229</v>
      </c>
      <c r="D431" s="283" t="s">
        <v>66</v>
      </c>
      <c r="E431" s="2660" t="s">
        <v>8183</v>
      </c>
      <c r="F431" s="19" t="s">
        <v>8184</v>
      </c>
      <c r="G431" s="2660" t="s">
        <v>8185</v>
      </c>
      <c r="H431" s="2660" t="str">
        <f t="shared" si="51"/>
        <v>NCAA : Football Championship Subdivision : Mountain East Conference : Wheeling Cardinals</v>
      </c>
      <c r="I431" s="2660" t="s">
        <v>7601</v>
      </c>
      <c r="J431" s="2660" t="s">
        <v>7602</v>
      </c>
      <c r="K431" s="2660" t="s">
        <v>7603</v>
      </c>
      <c r="L431" s="11" t="s">
        <v>237</v>
      </c>
      <c r="M431" s="11" t="s">
        <v>238</v>
      </c>
      <c r="N431" s="2649"/>
    </row>
    <row r="432" spans="1:14" ht="15.75" customHeight="1">
      <c r="A432" s="2653" t="str">
        <f t="shared" ref="A432" si="53">_xlfn.CONCAT(B432:D432)</f>
        <v>8300000</v>
      </c>
      <c r="B432" s="2662">
        <v>8</v>
      </c>
      <c r="C432" s="2662">
        <v>300</v>
      </c>
      <c r="D432" s="2655" t="s">
        <v>16</v>
      </c>
      <c r="E432" s="2662" t="s">
        <v>7986</v>
      </c>
      <c r="F432" s="2656" t="s">
        <v>7987</v>
      </c>
      <c r="G432" s="2662" t="s">
        <v>7988</v>
      </c>
      <c r="H432" s="2662" t="s">
        <v>7989</v>
      </c>
      <c r="I432" s="2662" t="s">
        <v>7601</v>
      </c>
      <c r="J432" s="2662" t="s">
        <v>7602</v>
      </c>
      <c r="K432" s="2662" t="s">
        <v>7603</v>
      </c>
      <c r="L432" s="2657" t="s">
        <v>237</v>
      </c>
      <c r="M432" s="2657" t="s">
        <v>238</v>
      </c>
      <c r="N432" s="2658"/>
    </row>
    <row r="433" spans="1:14" ht="15.75" customHeight="1">
      <c r="A433" s="2639" t="str">
        <f t="shared" ref="A433:A440" si="54">_xlfn.CONCAT(B433:D433)</f>
        <v>8301000</v>
      </c>
      <c r="B433" s="2660">
        <v>8</v>
      </c>
      <c r="C433" s="2660">
        <v>301</v>
      </c>
      <c r="D433" s="283" t="s">
        <v>16</v>
      </c>
      <c r="E433" s="2660" t="s">
        <v>7983</v>
      </c>
      <c r="F433" s="19" t="s">
        <v>7985</v>
      </c>
      <c r="G433" s="19" t="s">
        <v>7984</v>
      </c>
      <c r="H433" s="2660" t="s">
        <v>7990</v>
      </c>
      <c r="I433" s="2660" t="s">
        <v>7601</v>
      </c>
      <c r="J433" s="2660" t="s">
        <v>7602</v>
      </c>
      <c r="K433" s="2660" t="s">
        <v>7603</v>
      </c>
      <c r="L433" s="11" t="s">
        <v>237</v>
      </c>
      <c r="M433" s="11" t="s">
        <v>238</v>
      </c>
    </row>
    <row r="434" spans="1:14" ht="15.75" customHeight="1">
      <c r="A434" s="2639" t="str">
        <f t="shared" si="54"/>
        <v>8301001</v>
      </c>
      <c r="B434" s="2660">
        <v>8</v>
      </c>
      <c r="C434" s="2660">
        <v>301</v>
      </c>
      <c r="D434" s="283" t="s">
        <v>96</v>
      </c>
      <c r="E434" s="2660" t="s">
        <v>7991</v>
      </c>
      <c r="F434" s="19" t="s">
        <v>7992</v>
      </c>
      <c r="G434" s="2660" t="s">
        <v>7993</v>
      </c>
      <c r="H434" s="2660" t="str">
        <f>CONCATENATE("NCAA : Division 3 Football : New England Women's and Men's Athletic Conference : ",(G434))</f>
        <v>NCAA : Division 3 Football : New England Women's and Men's Athletic Conference : Coast Guard Bears</v>
      </c>
      <c r="I434" s="2660" t="s">
        <v>7601</v>
      </c>
      <c r="J434" s="2660" t="s">
        <v>7602</v>
      </c>
      <c r="K434" s="2660" t="s">
        <v>7603</v>
      </c>
      <c r="L434" s="11" t="s">
        <v>237</v>
      </c>
      <c r="M434" s="11" t="s">
        <v>238</v>
      </c>
      <c r="N434" s="2649"/>
    </row>
    <row r="435" spans="1:14" ht="15.75" customHeight="1">
      <c r="A435" s="2639" t="str">
        <f t="shared" si="54"/>
        <v>8301002</v>
      </c>
      <c r="B435" s="2660">
        <v>8</v>
      </c>
      <c r="C435" s="2660">
        <v>301</v>
      </c>
      <c r="D435" s="283" t="s">
        <v>105</v>
      </c>
      <c r="E435" s="2660" t="s">
        <v>3914</v>
      </c>
      <c r="F435" s="19" t="s">
        <v>7994</v>
      </c>
      <c r="G435" s="2660" t="s">
        <v>7995</v>
      </c>
      <c r="H435" s="2660" t="str">
        <f t="shared" ref="H435:H441" si="55">CONCATENATE("NCAA : Division 3 Football : New England Women's and Men's Athletic Conference : ",(G435))</f>
        <v>NCAA : Division 3 Football : New England Women's and Men's Athletic Conference : Norwich Cadets</v>
      </c>
      <c r="I435" s="2660" t="s">
        <v>7601</v>
      </c>
      <c r="J435" s="2660" t="s">
        <v>7602</v>
      </c>
      <c r="K435" s="2660" t="s">
        <v>7603</v>
      </c>
      <c r="L435" s="11" t="s">
        <v>237</v>
      </c>
      <c r="M435" s="11" t="s">
        <v>238</v>
      </c>
      <c r="N435" s="2649"/>
    </row>
    <row r="436" spans="1:14" ht="15.75" customHeight="1">
      <c r="A436" s="2639" t="str">
        <f t="shared" si="54"/>
        <v>8301003</v>
      </c>
      <c r="B436" s="2660">
        <v>8</v>
      </c>
      <c r="C436" s="2660">
        <v>301</v>
      </c>
      <c r="D436" s="283" t="s">
        <v>113</v>
      </c>
      <c r="E436" s="2660" t="s">
        <v>7996</v>
      </c>
      <c r="F436" s="19" t="s">
        <v>7997</v>
      </c>
      <c r="G436" s="2660" t="s">
        <v>7998</v>
      </c>
      <c r="H436" s="2660" t="str">
        <f t="shared" si="55"/>
        <v>NCAA : Division 3 Football : New England Women's and Men's Athletic Conference : WPI Engineers</v>
      </c>
      <c r="I436" s="2660" t="s">
        <v>7601</v>
      </c>
      <c r="J436" s="2660" t="s">
        <v>7602</v>
      </c>
      <c r="K436" s="2660" t="s">
        <v>7603</v>
      </c>
      <c r="L436" s="11" t="s">
        <v>237</v>
      </c>
      <c r="M436" s="11" t="s">
        <v>238</v>
      </c>
      <c r="N436" s="2649"/>
    </row>
    <row r="437" spans="1:14" ht="15.75" customHeight="1">
      <c r="A437" s="2639" t="str">
        <f t="shared" si="54"/>
        <v>8301004</v>
      </c>
      <c r="B437" s="2660">
        <v>8</v>
      </c>
      <c r="C437" s="2660">
        <v>301</v>
      </c>
      <c r="D437" s="283" t="s">
        <v>122</v>
      </c>
      <c r="E437" s="2660" t="s">
        <v>2453</v>
      </c>
      <c r="F437" s="19" t="s">
        <v>7999</v>
      </c>
      <c r="G437" s="2660" t="s">
        <v>8000</v>
      </c>
      <c r="H437" s="2660" t="str">
        <f t="shared" si="55"/>
        <v>NCAA : Division 3 Football : New England Women's and Men's Athletic Conference : Springfield Pride</v>
      </c>
      <c r="I437" s="2660" t="s">
        <v>7601</v>
      </c>
      <c r="J437" s="2660" t="s">
        <v>7602</v>
      </c>
      <c r="K437" s="2660" t="s">
        <v>7603</v>
      </c>
      <c r="L437" s="11" t="s">
        <v>237</v>
      </c>
      <c r="M437" s="11" t="s">
        <v>238</v>
      </c>
      <c r="N437" s="2649"/>
    </row>
    <row r="438" spans="1:14" s="2654" customFormat="1" ht="15.75" customHeight="1">
      <c r="A438" s="2639" t="str">
        <f t="shared" si="54"/>
        <v>8301005</v>
      </c>
      <c r="B438" s="2660">
        <v>8</v>
      </c>
      <c r="C438" s="2660">
        <v>301</v>
      </c>
      <c r="D438" s="283" t="s">
        <v>131</v>
      </c>
      <c r="E438" s="2660" t="s">
        <v>8001</v>
      </c>
      <c r="F438" s="19" t="s">
        <v>8002</v>
      </c>
      <c r="G438" s="2660" t="s">
        <v>8003</v>
      </c>
      <c r="H438" s="2660" t="str">
        <f t="shared" si="55"/>
        <v>NCAA : Division 3 Football : New England Women's and Men's Athletic Conference : Merchant Marine Mariners</v>
      </c>
      <c r="I438" s="2660" t="s">
        <v>7601</v>
      </c>
      <c r="J438" s="2660" t="s">
        <v>7602</v>
      </c>
      <c r="K438" s="2660" t="s">
        <v>7603</v>
      </c>
      <c r="L438" s="11" t="s">
        <v>237</v>
      </c>
      <c r="M438" s="11" t="s">
        <v>238</v>
      </c>
      <c r="N438" s="2649"/>
    </row>
    <row r="439" spans="1:14" ht="15.75" customHeight="1">
      <c r="A439" s="2639" t="str">
        <f t="shared" si="54"/>
        <v>8301006</v>
      </c>
      <c r="B439" s="2660">
        <v>8</v>
      </c>
      <c r="C439" s="2660">
        <v>301</v>
      </c>
      <c r="D439" s="283" t="s">
        <v>540</v>
      </c>
      <c r="E439" s="2660" t="s">
        <v>8004</v>
      </c>
      <c r="F439" s="19" t="s">
        <v>8005</v>
      </c>
      <c r="G439" s="2660" t="s">
        <v>8006</v>
      </c>
      <c r="H439" s="2660" t="str">
        <f t="shared" si="55"/>
        <v>NCAA : Division 3 Football : New England Women's and Men's Athletic Conference : MIT Engineers</v>
      </c>
      <c r="I439" s="2660" t="s">
        <v>7601</v>
      </c>
      <c r="J439" s="2660" t="s">
        <v>7602</v>
      </c>
      <c r="K439" s="2660" t="s">
        <v>7603</v>
      </c>
      <c r="L439" s="11" t="s">
        <v>237</v>
      </c>
      <c r="M439" s="11" t="s">
        <v>238</v>
      </c>
      <c r="N439" s="2651"/>
    </row>
    <row r="440" spans="1:14" ht="15.75" customHeight="1">
      <c r="A440" s="2639" t="str">
        <f t="shared" si="54"/>
        <v>8301007</v>
      </c>
      <c r="B440" s="2660">
        <v>8</v>
      </c>
      <c r="C440" s="2660">
        <v>301</v>
      </c>
      <c r="D440" s="283" t="s">
        <v>549</v>
      </c>
      <c r="E440" s="2660" t="s">
        <v>8007</v>
      </c>
      <c r="F440" s="19" t="s">
        <v>8008</v>
      </c>
      <c r="G440" s="2660" t="s">
        <v>8009</v>
      </c>
      <c r="H440" s="2660" t="str">
        <f t="shared" si="55"/>
        <v>NCAA : Division 3 Football : New England Women's and Men's Athletic Conference : Catholic Cardinals</v>
      </c>
      <c r="I440" s="2660" t="s">
        <v>7601</v>
      </c>
      <c r="J440" s="2660" t="s">
        <v>7602</v>
      </c>
      <c r="K440" s="2660" t="s">
        <v>7603</v>
      </c>
      <c r="L440" s="11" t="s">
        <v>237</v>
      </c>
      <c r="M440" s="11" t="s">
        <v>238</v>
      </c>
      <c r="N440" s="2636">
        <v>3940</v>
      </c>
    </row>
    <row r="441" spans="1:14" ht="15.75" customHeight="1">
      <c r="A441" s="2639" t="str">
        <f>_xlfn.CONCAT(B441:D441)</f>
        <v>8301008</v>
      </c>
      <c r="B441" s="2660">
        <v>8</v>
      </c>
      <c r="C441" s="2660">
        <v>301</v>
      </c>
      <c r="D441" s="283" t="s">
        <v>562</v>
      </c>
      <c r="E441" s="2660" t="s">
        <v>8010</v>
      </c>
      <c r="F441" s="19" t="s">
        <v>8011</v>
      </c>
      <c r="G441" s="2660" t="s">
        <v>8012</v>
      </c>
      <c r="H441" s="2660" t="str">
        <f t="shared" si="55"/>
        <v>NCAA : Division 3 Football : New England Women's and Men's Athletic Conference : MMA Mariners</v>
      </c>
      <c r="I441" s="2660" t="s">
        <v>7601</v>
      </c>
      <c r="J441" s="2660" t="s">
        <v>7602</v>
      </c>
      <c r="K441" s="2660" t="s">
        <v>7603</v>
      </c>
      <c r="L441" s="11" t="s">
        <v>237</v>
      </c>
      <c r="M441" s="11" t="s">
        <v>238</v>
      </c>
      <c r="N441" s="2651"/>
    </row>
    <row r="442" spans="1:14" s="2654" customFormat="1" ht="15.75" customHeight="1">
      <c r="A442" s="2653" t="str">
        <f t="shared" ref="A442:A447" si="56">_xlfn.CONCAT(B442:D442)</f>
        <v>8500000</v>
      </c>
      <c r="B442" s="2662">
        <v>8</v>
      </c>
      <c r="C442" s="2662">
        <v>500</v>
      </c>
      <c r="D442" s="2655" t="s">
        <v>16</v>
      </c>
      <c r="E442" s="2662" t="s">
        <v>7887</v>
      </c>
      <c r="F442" s="2656" t="s">
        <v>7887</v>
      </c>
      <c r="G442" s="2662" t="s">
        <v>7888</v>
      </c>
      <c r="H442" s="2662" t="s">
        <v>7887</v>
      </c>
      <c r="I442" s="2662" t="s">
        <v>7601</v>
      </c>
      <c r="J442" s="2662" t="s">
        <v>7602</v>
      </c>
      <c r="K442" s="2662" t="s">
        <v>7603</v>
      </c>
      <c r="L442" s="2657" t="s">
        <v>237</v>
      </c>
      <c r="M442" s="2657" t="s">
        <v>238</v>
      </c>
      <c r="N442" s="2658"/>
    </row>
    <row r="443" spans="1:14" ht="15.75" customHeight="1">
      <c r="A443" s="2639" t="str">
        <f t="shared" si="56"/>
        <v>8500001</v>
      </c>
      <c r="B443" s="2660">
        <v>8</v>
      </c>
      <c r="C443" s="2660">
        <v>500</v>
      </c>
      <c r="D443" s="283" t="s">
        <v>96</v>
      </c>
      <c r="E443" s="2660" t="s">
        <v>7889</v>
      </c>
      <c r="F443" s="19" t="s">
        <v>7890</v>
      </c>
      <c r="G443" s="2660" t="s">
        <v>7891</v>
      </c>
      <c r="H443" s="2660" t="s">
        <v>7894</v>
      </c>
      <c r="I443" s="2660" t="s">
        <v>7601</v>
      </c>
      <c r="J443" s="2660" t="s">
        <v>7602</v>
      </c>
      <c r="K443" s="2660" t="s">
        <v>7603</v>
      </c>
      <c r="L443" s="11" t="s">
        <v>237</v>
      </c>
      <c r="M443" s="11" t="s">
        <v>238</v>
      </c>
      <c r="N443" s="2652">
        <v>3984</v>
      </c>
    </row>
    <row r="444" spans="1:14" ht="15.75" customHeight="1">
      <c r="A444" s="2639" t="str">
        <f t="shared" si="56"/>
        <v>8500002</v>
      </c>
      <c r="B444" s="2660">
        <v>8</v>
      </c>
      <c r="C444" s="2660">
        <v>500</v>
      </c>
      <c r="D444" s="283" t="s">
        <v>105</v>
      </c>
      <c r="E444" s="2660" t="s">
        <v>1034</v>
      </c>
      <c r="F444" s="19" t="s">
        <v>7892</v>
      </c>
      <c r="G444" s="2660" t="s">
        <v>7893</v>
      </c>
      <c r="H444" s="2660" t="s">
        <v>7895</v>
      </c>
      <c r="I444" s="2660" t="s">
        <v>7601</v>
      </c>
      <c r="J444" s="2660" t="s">
        <v>7602</v>
      </c>
      <c r="K444" s="2660" t="s">
        <v>7603</v>
      </c>
      <c r="L444" s="11" t="s">
        <v>237</v>
      </c>
      <c r="M444" s="11" t="s">
        <v>238</v>
      </c>
      <c r="N444" s="2652">
        <v>7928</v>
      </c>
    </row>
    <row r="445" spans="1:14" ht="15.75" customHeight="1">
      <c r="A445" s="2639" t="str">
        <f t="shared" si="56"/>
        <v>8500003</v>
      </c>
      <c r="B445" s="2660">
        <v>8</v>
      </c>
      <c r="C445" s="2660">
        <v>500</v>
      </c>
      <c r="D445" s="283" t="s">
        <v>113</v>
      </c>
      <c r="E445" s="2660" t="s">
        <v>7979</v>
      </c>
      <c r="F445" s="19" t="s">
        <v>7980</v>
      </c>
      <c r="G445" s="2660" t="s">
        <v>7981</v>
      </c>
      <c r="H445" s="2660" t="s">
        <v>7982</v>
      </c>
      <c r="I445" s="2660" t="s">
        <v>7601</v>
      </c>
      <c r="J445" s="2660" t="s">
        <v>7602</v>
      </c>
      <c r="K445" s="2660" t="s">
        <v>7603</v>
      </c>
      <c r="L445" s="11" t="s">
        <v>237</v>
      </c>
      <c r="M445" s="11" t="s">
        <v>238</v>
      </c>
      <c r="N445" s="2636">
        <v>27414</v>
      </c>
    </row>
    <row r="446" spans="1:14" ht="15.75" customHeight="1">
      <c r="A446" s="2639" t="str">
        <f t="shared" si="56"/>
        <v>8500004</v>
      </c>
      <c r="B446" s="2660">
        <v>8</v>
      </c>
      <c r="C446" s="2660">
        <v>500</v>
      </c>
      <c r="D446" s="283" t="s">
        <v>122</v>
      </c>
      <c r="E446" s="2660" t="s">
        <v>8038</v>
      </c>
      <c r="F446" s="19" t="s">
        <v>8039</v>
      </c>
      <c r="G446" s="2660" t="s">
        <v>8040</v>
      </c>
      <c r="H446" s="2660" t="str">
        <f>CONCATENATE("NAIA : ",(G446))</f>
        <v>NAIA : Cumberland Bulldogs</v>
      </c>
      <c r="I446" s="2660" t="s">
        <v>7601</v>
      </c>
      <c r="J446" s="2660" t="s">
        <v>7602</v>
      </c>
      <c r="K446" s="2660" t="s">
        <v>7603</v>
      </c>
      <c r="L446" s="11" t="s">
        <v>237</v>
      </c>
      <c r="M446" s="11" t="s">
        <v>238</v>
      </c>
      <c r="N446" s="2636">
        <v>3976</v>
      </c>
    </row>
    <row r="447" spans="1:14" ht="15.75" customHeight="1">
      <c r="A447" s="2639" t="str">
        <f t="shared" si="56"/>
        <v>8500005</v>
      </c>
      <c r="B447" s="2660">
        <v>8</v>
      </c>
      <c r="C447" s="2660">
        <v>500</v>
      </c>
      <c r="D447" s="283" t="s">
        <v>131</v>
      </c>
      <c r="E447" s="2660" t="s">
        <v>4031</v>
      </c>
      <c r="F447" s="19" t="s">
        <v>8041</v>
      </c>
      <c r="G447" s="2660" t="s">
        <v>8042</v>
      </c>
      <c r="H447" s="2660" t="str">
        <f t="shared" ref="H447:H452" si="57">CONCATENATE("NAIA : ",(G447))</f>
        <v>NAIA : Bethel Wildcats</v>
      </c>
      <c r="I447" s="2660" t="s">
        <v>7601</v>
      </c>
      <c r="J447" s="2660" t="s">
        <v>7602</v>
      </c>
      <c r="K447" s="2660" t="s">
        <v>7603</v>
      </c>
      <c r="L447" s="11" t="s">
        <v>237</v>
      </c>
      <c r="M447" s="11" t="s">
        <v>238</v>
      </c>
      <c r="N447" s="2636">
        <v>3982</v>
      </c>
    </row>
    <row r="448" spans="1:14" ht="15.75" customHeight="1">
      <c r="A448" s="2639" t="str">
        <f t="shared" ref="A448:A451" si="58">_xlfn.CONCAT(B448:D448)</f>
        <v>8500006</v>
      </c>
      <c r="B448" s="2660">
        <v>8</v>
      </c>
      <c r="C448" s="2660">
        <v>500</v>
      </c>
      <c r="D448" s="283" t="s">
        <v>540</v>
      </c>
      <c r="E448" s="2660" t="s">
        <v>8043</v>
      </c>
      <c r="F448" s="19" t="s">
        <v>8044</v>
      </c>
      <c r="G448" s="2660" t="s">
        <v>8044</v>
      </c>
      <c r="H448" s="2660" t="str">
        <f t="shared" si="57"/>
        <v>NAIA : College of Idaho</v>
      </c>
      <c r="I448" s="2660" t="s">
        <v>7601</v>
      </c>
      <c r="J448" s="2660" t="s">
        <v>7602</v>
      </c>
      <c r="K448" s="2660" t="s">
        <v>7603</v>
      </c>
      <c r="L448" s="11" t="s">
        <v>237</v>
      </c>
      <c r="M448" s="11" t="s">
        <v>238</v>
      </c>
      <c r="N448" s="2636">
        <v>32117</v>
      </c>
    </row>
    <row r="449" spans="1:14" ht="15.75" customHeight="1">
      <c r="A449" s="2639" t="str">
        <f t="shared" si="58"/>
        <v>8500007</v>
      </c>
      <c r="B449" s="2660">
        <v>8</v>
      </c>
      <c r="C449" s="2660">
        <v>500</v>
      </c>
      <c r="D449" s="283" t="s">
        <v>549</v>
      </c>
      <c r="E449" s="2660" t="s">
        <v>7612</v>
      </c>
      <c r="F449" s="19" t="s">
        <v>8140</v>
      </c>
      <c r="G449" s="2660" t="s">
        <v>8141</v>
      </c>
      <c r="H449" s="2660" t="str">
        <f t="shared" si="57"/>
        <v>NAIA : Southern Oregon Raiders</v>
      </c>
      <c r="I449" s="2660" t="s">
        <v>7601</v>
      </c>
      <c r="J449" s="2660" t="s">
        <v>7602</v>
      </c>
      <c r="K449" s="2660" t="s">
        <v>7603</v>
      </c>
      <c r="L449" s="11" t="s">
        <v>237</v>
      </c>
      <c r="M449" s="11" t="s">
        <v>238</v>
      </c>
      <c r="N449" s="2636">
        <v>5095</v>
      </c>
    </row>
    <row r="450" spans="1:14" ht="15.75" customHeight="1">
      <c r="A450" s="2639" t="str">
        <f t="shared" si="58"/>
        <v>8500008</v>
      </c>
      <c r="B450" s="2660">
        <v>8</v>
      </c>
      <c r="C450" s="2660">
        <v>500</v>
      </c>
      <c r="D450" s="283" t="s">
        <v>562</v>
      </c>
      <c r="E450" s="2660" t="s">
        <v>2674</v>
      </c>
      <c r="F450" s="19" t="s">
        <v>8142</v>
      </c>
      <c r="G450" s="2660" t="s">
        <v>8143</v>
      </c>
      <c r="H450" s="2660" t="str">
        <f t="shared" si="57"/>
        <v>NAIA : St. Andrews Knights</v>
      </c>
      <c r="I450" s="2660" t="s">
        <v>7601</v>
      </c>
      <c r="J450" s="2660" t="s">
        <v>7602</v>
      </c>
      <c r="K450" s="2660" t="s">
        <v>7603</v>
      </c>
      <c r="L450" s="11" t="s">
        <v>237</v>
      </c>
      <c r="M450" s="11" t="s">
        <v>238</v>
      </c>
      <c r="N450" s="2636">
        <v>35461</v>
      </c>
    </row>
    <row r="451" spans="1:14" ht="15.75" customHeight="1">
      <c r="A451" s="2639" t="str">
        <f t="shared" si="58"/>
        <v>8500009</v>
      </c>
      <c r="B451" s="2660">
        <v>8</v>
      </c>
      <c r="C451" s="2660">
        <v>500</v>
      </c>
      <c r="D451" s="283" t="s">
        <v>1073</v>
      </c>
      <c r="E451" s="2660" t="s">
        <v>8144</v>
      </c>
      <c r="F451" s="19" t="s">
        <v>8145</v>
      </c>
      <c r="G451" s="2660" t="s">
        <v>8146</v>
      </c>
      <c r="H451" s="2660" t="str">
        <f t="shared" si="57"/>
        <v>NAIA : Taylor Trojans</v>
      </c>
      <c r="I451" s="2660" t="s">
        <v>7601</v>
      </c>
      <c r="J451" s="2660" t="s">
        <v>7602</v>
      </c>
      <c r="K451" s="2660" t="s">
        <v>7603</v>
      </c>
      <c r="L451" s="11" t="s">
        <v>237</v>
      </c>
      <c r="M451" s="11" t="s">
        <v>238</v>
      </c>
      <c r="N451" s="2636">
        <v>12719</v>
      </c>
    </row>
    <row r="452" spans="1:14" ht="15.75" customHeight="1">
      <c r="A452" s="2639" t="str">
        <f>_xlfn.CONCAT(B452:D452)</f>
        <v>8500010</v>
      </c>
      <c r="B452" s="2660">
        <v>8</v>
      </c>
      <c r="C452" s="2660">
        <v>500</v>
      </c>
      <c r="D452" s="283" t="s">
        <v>25</v>
      </c>
      <c r="E452" s="2660" t="s">
        <v>8147</v>
      </c>
      <c r="F452" s="19" t="s">
        <v>8148</v>
      </c>
      <c r="G452" s="2660" t="s">
        <v>8149</v>
      </c>
      <c r="H452" s="2660" t="str">
        <f t="shared" si="57"/>
        <v>NAIA : Tex Wes Rams</v>
      </c>
      <c r="I452" s="2660" t="s">
        <v>7601</v>
      </c>
      <c r="J452" s="2660" t="s">
        <v>7602</v>
      </c>
      <c r="K452" s="2660" t="s">
        <v>7603</v>
      </c>
      <c r="L452" s="11" t="s">
        <v>237</v>
      </c>
      <c r="M452" s="11" t="s">
        <v>238</v>
      </c>
      <c r="N452" s="2636">
        <v>35121</v>
      </c>
    </row>
    <row r="464" spans="1:14" ht="15.75" customHeight="1">
      <c r="A464" s="2639"/>
      <c r="D464" s="283"/>
      <c r="K464" s="2640"/>
      <c r="L464" s="11"/>
      <c r="M464" s="11"/>
    </row>
    <row r="465" spans="1:13" ht="15.75" customHeight="1">
      <c r="A465" s="2639"/>
      <c r="D465" s="283"/>
      <c r="K465" s="2640"/>
      <c r="L465" s="11"/>
      <c r="M465" s="11"/>
    </row>
    <row r="466" spans="1:13" ht="15.75" customHeight="1">
      <c r="K466" s="2640"/>
      <c r="L466" s="11"/>
      <c r="M466" s="11"/>
    </row>
    <row r="467" spans="1:13" ht="15.75" customHeight="1">
      <c r="K467" s="2640"/>
      <c r="L467" s="11"/>
      <c r="M467" s="11"/>
    </row>
    <row r="468" spans="1:13" ht="15.75" customHeight="1">
      <c r="K468" s="2640"/>
      <c r="L468" s="11"/>
      <c r="M468" s="11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704"/>
  <sheetViews>
    <sheetView zoomScale="82" zoomScaleNormal="82" workbookViewId="0">
      <pane ySplit="1" topLeftCell="A427" activePane="bottomLeft" state="frozen"/>
      <selection pane="bottomLeft" activeCell="A477" sqref="A477"/>
    </sheetView>
  </sheetViews>
  <sheetFormatPr baseColWidth="10" defaultColWidth="14.5" defaultRowHeight="15.75" customHeight="1"/>
  <cols>
    <col min="1" max="1" width="29.33203125" customWidth="1"/>
    <col min="2" max="2" width="8" style="2638" customWidth="1"/>
    <col min="3" max="3" width="26.5" style="2638" customWidth="1"/>
    <col min="4" max="4" width="5.33203125" style="2638" customWidth="1"/>
    <col min="5" max="5" width="10.6640625" customWidth="1"/>
    <col min="6" max="6" width="37.5" customWidth="1"/>
    <col min="7" max="7" width="57.6640625" customWidth="1"/>
    <col min="8" max="8" width="52.1640625" customWidth="1"/>
    <col min="12" max="12" width="8.6640625" customWidth="1"/>
    <col min="13" max="13" width="10.83203125" customWidth="1"/>
  </cols>
  <sheetData>
    <row r="1" spans="1:26" ht="15.75" customHeight="1">
      <c r="A1" s="234" t="s">
        <v>0</v>
      </c>
      <c r="B1" s="234" t="s">
        <v>1</v>
      </c>
      <c r="C1" s="234" t="s">
        <v>1528</v>
      </c>
      <c r="D1" s="234" t="s">
        <v>3</v>
      </c>
      <c r="E1" s="279" t="s">
        <v>4</v>
      </c>
      <c r="F1" s="279" t="s">
        <v>1529</v>
      </c>
      <c r="G1" s="279" t="s">
        <v>1531</v>
      </c>
      <c r="H1" s="27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632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637" t="str">
        <f>_xlfn.CONCAT(B2:D2)</f>
        <v>9000000</v>
      </c>
      <c r="B2" s="396" t="s">
        <v>1532</v>
      </c>
      <c r="C2" s="396" t="s">
        <v>16</v>
      </c>
      <c r="D2" s="396" t="s">
        <v>16</v>
      </c>
      <c r="E2" s="398" t="s">
        <v>1533</v>
      </c>
      <c r="F2" s="398" t="s">
        <v>1533</v>
      </c>
      <c r="G2" s="398" t="s">
        <v>1533</v>
      </c>
      <c r="H2" s="403" t="s">
        <v>1533</v>
      </c>
      <c r="I2" s="404" t="s">
        <v>1540</v>
      </c>
      <c r="J2" s="405" t="s">
        <v>1541</v>
      </c>
      <c r="K2" s="240" t="s">
        <v>137</v>
      </c>
      <c r="L2" s="11" t="s">
        <v>1542</v>
      </c>
      <c r="M2" s="11" t="s">
        <v>1543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637" t="str">
        <f t="shared" ref="A3:A66" si="0">_xlfn.CONCAT(B3:D3)</f>
        <v>9100000</v>
      </c>
      <c r="B3" s="396">
        <v>9</v>
      </c>
      <c r="C3" s="396">
        <v>100</v>
      </c>
      <c r="D3" s="396" t="s">
        <v>16</v>
      </c>
      <c r="E3" s="398" t="s">
        <v>1544</v>
      </c>
      <c r="F3" s="398" t="s">
        <v>1544</v>
      </c>
      <c r="G3" s="398" t="s">
        <v>1545</v>
      </c>
      <c r="H3" s="398" t="s">
        <v>1546</v>
      </c>
      <c r="I3" s="406" t="s">
        <v>1547</v>
      </c>
      <c r="J3" s="407" t="s">
        <v>1548</v>
      </c>
      <c r="K3" s="408" t="s">
        <v>1549</v>
      </c>
      <c r="L3" s="11" t="s">
        <v>1542</v>
      </c>
      <c r="M3" s="11" t="s">
        <v>1543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637" t="str">
        <f t="shared" si="0"/>
        <v>9500000</v>
      </c>
      <c r="B4" s="396" t="s">
        <v>1532</v>
      </c>
      <c r="C4" s="396" t="s">
        <v>1550</v>
      </c>
      <c r="D4" s="396" t="s">
        <v>16</v>
      </c>
      <c r="E4" s="398" t="s">
        <v>1551</v>
      </c>
      <c r="F4" s="398" t="s">
        <v>1552</v>
      </c>
      <c r="G4" s="398" t="s">
        <v>1553</v>
      </c>
      <c r="H4" s="398" t="s">
        <v>1554</v>
      </c>
      <c r="I4" s="404" t="s">
        <v>1540</v>
      </c>
      <c r="J4" s="405" t="s">
        <v>1541</v>
      </c>
      <c r="K4" s="240" t="s">
        <v>137</v>
      </c>
      <c r="L4" s="11" t="s">
        <v>1542</v>
      </c>
      <c r="M4" s="11" t="s">
        <v>1543</v>
      </c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</row>
    <row r="5" spans="1:26" ht="15.75" customHeight="1">
      <c r="A5" s="2637" t="str">
        <f t="shared" si="0"/>
        <v>9101000</v>
      </c>
      <c r="B5" s="409" t="s">
        <v>1532</v>
      </c>
      <c r="C5" s="409" t="s">
        <v>1022</v>
      </c>
      <c r="D5" s="409" t="s">
        <v>16</v>
      </c>
      <c r="E5" s="410" t="s">
        <v>1555</v>
      </c>
      <c r="F5" s="410" t="s">
        <v>1556</v>
      </c>
      <c r="G5" s="410" t="s">
        <v>1557</v>
      </c>
      <c r="H5" s="410" t="s">
        <v>1558</v>
      </c>
      <c r="I5" s="411" t="s">
        <v>1559</v>
      </c>
      <c r="J5" s="412" t="s">
        <v>1560</v>
      </c>
      <c r="K5" s="413" t="s">
        <v>1561</v>
      </c>
      <c r="L5" s="11" t="s">
        <v>1542</v>
      </c>
      <c r="M5" s="11" t="s">
        <v>1543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2637" t="str">
        <f t="shared" si="0"/>
        <v>9102000</v>
      </c>
      <c r="B6" s="409" t="s">
        <v>1532</v>
      </c>
      <c r="C6" s="409" t="s">
        <v>1094</v>
      </c>
      <c r="D6" s="409" t="s">
        <v>16</v>
      </c>
      <c r="E6" s="410" t="s">
        <v>1562</v>
      </c>
      <c r="F6" s="410" t="s">
        <v>1563</v>
      </c>
      <c r="G6" s="410" t="s">
        <v>1564</v>
      </c>
      <c r="H6" s="410" t="s">
        <v>1565</v>
      </c>
      <c r="I6" s="414" t="s">
        <v>1566</v>
      </c>
      <c r="J6" s="415" t="s">
        <v>1567</v>
      </c>
      <c r="K6" s="416" t="s">
        <v>1568</v>
      </c>
      <c r="L6" s="11" t="s">
        <v>1542</v>
      </c>
      <c r="M6" s="11" t="s">
        <v>1543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637" t="str">
        <f t="shared" si="0"/>
        <v>9103000</v>
      </c>
      <c r="B7" s="409" t="s">
        <v>1532</v>
      </c>
      <c r="C7" s="409" t="s">
        <v>1186</v>
      </c>
      <c r="D7" s="409" t="s">
        <v>16</v>
      </c>
      <c r="E7" s="410" t="s">
        <v>1569</v>
      </c>
      <c r="F7" s="410" t="s">
        <v>1570</v>
      </c>
      <c r="G7" s="410" t="s">
        <v>1571</v>
      </c>
      <c r="H7" s="410" t="s">
        <v>1572</v>
      </c>
      <c r="I7" s="417" t="s">
        <v>1573</v>
      </c>
      <c r="J7" s="240" t="s">
        <v>137</v>
      </c>
      <c r="K7" s="241" t="s">
        <v>21</v>
      </c>
      <c r="L7" s="11" t="s">
        <v>1542</v>
      </c>
      <c r="M7" s="11" t="s">
        <v>1543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37" t="str">
        <f t="shared" si="0"/>
        <v>9104000</v>
      </c>
      <c r="B8" s="409" t="s">
        <v>1532</v>
      </c>
      <c r="C8" s="409" t="s">
        <v>1252</v>
      </c>
      <c r="D8" s="409" t="s">
        <v>16</v>
      </c>
      <c r="E8" s="410" t="s">
        <v>1574</v>
      </c>
      <c r="F8" s="410" t="s">
        <v>1575</v>
      </c>
      <c r="G8" s="410" t="s">
        <v>1576</v>
      </c>
      <c r="H8" s="410" t="s">
        <v>1577</v>
      </c>
      <c r="I8" s="418" t="s">
        <v>1578</v>
      </c>
      <c r="J8" s="419" t="s">
        <v>1579</v>
      </c>
      <c r="K8" s="241" t="s">
        <v>21</v>
      </c>
      <c r="L8" s="11" t="s">
        <v>1542</v>
      </c>
      <c r="M8" s="11" t="s">
        <v>1543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637" t="str">
        <f t="shared" si="0"/>
        <v>9105000</v>
      </c>
      <c r="B9" s="409" t="s">
        <v>1532</v>
      </c>
      <c r="C9" s="409" t="s">
        <v>1334</v>
      </c>
      <c r="D9" s="409" t="s">
        <v>16</v>
      </c>
      <c r="E9" s="410" t="s">
        <v>1580</v>
      </c>
      <c r="F9" s="410" t="s">
        <v>1581</v>
      </c>
      <c r="G9" s="410" t="s">
        <v>1582</v>
      </c>
      <c r="H9" s="410" t="s">
        <v>1583</v>
      </c>
      <c r="I9" s="420" t="s">
        <v>1584</v>
      </c>
      <c r="J9" s="421" t="s">
        <v>1585</v>
      </c>
      <c r="K9" s="241" t="s">
        <v>21</v>
      </c>
      <c r="L9" s="11" t="s">
        <v>1542</v>
      </c>
      <c r="M9" s="11" t="s">
        <v>1543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2637" t="str">
        <f t="shared" si="0"/>
        <v>9106000</v>
      </c>
      <c r="B10" s="409" t="s">
        <v>1532</v>
      </c>
      <c r="C10" s="409" t="s">
        <v>1466</v>
      </c>
      <c r="D10" s="409" t="s">
        <v>16</v>
      </c>
      <c r="E10" s="410" t="s">
        <v>1586</v>
      </c>
      <c r="F10" s="410" t="s">
        <v>1587</v>
      </c>
      <c r="G10" s="410" t="s">
        <v>1588</v>
      </c>
      <c r="H10" s="410" t="s">
        <v>1589</v>
      </c>
      <c r="I10" s="422" t="s">
        <v>1590</v>
      </c>
      <c r="J10" s="423" t="s">
        <v>1591</v>
      </c>
      <c r="K10" s="424" t="s">
        <v>1592</v>
      </c>
      <c r="L10" s="11" t="s">
        <v>1542</v>
      </c>
      <c r="M10" s="11" t="s">
        <v>1543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2637" t="str">
        <f t="shared" si="0"/>
        <v>9107000</v>
      </c>
      <c r="B11" s="409" t="s">
        <v>1532</v>
      </c>
      <c r="C11" s="409" t="s">
        <v>1593</v>
      </c>
      <c r="D11" s="409" t="s">
        <v>16</v>
      </c>
      <c r="E11" s="410" t="s">
        <v>1594</v>
      </c>
      <c r="F11" s="410" t="s">
        <v>1595</v>
      </c>
      <c r="G11" s="410" t="s">
        <v>1595</v>
      </c>
      <c r="H11" s="410" t="s">
        <v>1596</v>
      </c>
      <c r="I11" s="425" t="s">
        <v>1597</v>
      </c>
      <c r="J11" s="426" t="s">
        <v>1598</v>
      </c>
      <c r="K11" s="427" t="s">
        <v>1599</v>
      </c>
      <c r="L11" s="11" t="s">
        <v>1542</v>
      </c>
      <c r="M11" s="11" t="s">
        <v>1543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2637" t="str">
        <f t="shared" si="0"/>
        <v>9108000</v>
      </c>
      <c r="B12" s="409" t="s">
        <v>1532</v>
      </c>
      <c r="C12" s="409" t="s">
        <v>1600</v>
      </c>
      <c r="D12" s="409" t="s">
        <v>16</v>
      </c>
      <c r="E12" s="410" t="s">
        <v>1601</v>
      </c>
      <c r="F12" s="410" t="s">
        <v>1602</v>
      </c>
      <c r="G12" s="410" t="s">
        <v>1602</v>
      </c>
      <c r="H12" s="410" t="s">
        <v>1603</v>
      </c>
      <c r="I12" s="428" t="s">
        <v>1604</v>
      </c>
      <c r="J12" s="429" t="s">
        <v>1605</v>
      </c>
      <c r="K12" s="240" t="s">
        <v>137</v>
      </c>
      <c r="L12" s="11" t="s">
        <v>1542</v>
      </c>
      <c r="M12" s="11" t="s">
        <v>1543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2637" t="str">
        <f t="shared" si="0"/>
        <v>9109000</v>
      </c>
      <c r="B13" s="409" t="s">
        <v>1532</v>
      </c>
      <c r="C13" s="409" t="s">
        <v>1606</v>
      </c>
      <c r="D13" s="409" t="s">
        <v>16</v>
      </c>
      <c r="E13" s="410" t="s">
        <v>1607</v>
      </c>
      <c r="F13" s="410" t="s">
        <v>1608</v>
      </c>
      <c r="G13" s="410" t="s">
        <v>1609</v>
      </c>
      <c r="H13" s="410" t="s">
        <v>1610</v>
      </c>
      <c r="I13" s="430" t="s">
        <v>1611</v>
      </c>
      <c r="J13" s="431" t="s">
        <v>1612</v>
      </c>
      <c r="K13" s="241" t="s">
        <v>21</v>
      </c>
      <c r="L13" s="11" t="s">
        <v>1542</v>
      </c>
      <c r="M13" s="11" t="s">
        <v>1543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2637" t="str">
        <f t="shared" si="0"/>
        <v>9110000</v>
      </c>
      <c r="B14" s="409" t="s">
        <v>1532</v>
      </c>
      <c r="C14" s="409" t="s">
        <v>1613</v>
      </c>
      <c r="D14" s="409" t="s">
        <v>16</v>
      </c>
      <c r="E14" s="410" t="s">
        <v>1614</v>
      </c>
      <c r="F14" s="410" t="s">
        <v>1615</v>
      </c>
      <c r="G14" s="410" t="s">
        <v>1616</v>
      </c>
      <c r="H14" s="410" t="s">
        <v>1617</v>
      </c>
      <c r="I14" s="432" t="s">
        <v>1618</v>
      </c>
      <c r="J14" s="240" t="s">
        <v>137</v>
      </c>
      <c r="K14" s="241" t="s">
        <v>21</v>
      </c>
      <c r="L14" s="11" t="s">
        <v>1542</v>
      </c>
      <c r="M14" s="11" t="s">
        <v>1543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2637" t="str">
        <f t="shared" si="0"/>
        <v>9111000</v>
      </c>
      <c r="B15" s="409" t="s">
        <v>1532</v>
      </c>
      <c r="C15" s="409" t="s">
        <v>1619</v>
      </c>
      <c r="D15" s="409" t="s">
        <v>16</v>
      </c>
      <c r="E15" s="410" t="s">
        <v>1620</v>
      </c>
      <c r="F15" s="410" t="s">
        <v>1621</v>
      </c>
      <c r="G15" s="410" t="s">
        <v>1622</v>
      </c>
      <c r="H15" s="410" t="s">
        <v>1623</v>
      </c>
      <c r="I15" s="433" t="s">
        <v>1624</v>
      </c>
      <c r="J15" s="434" t="s">
        <v>1625</v>
      </c>
      <c r="K15" s="240" t="s">
        <v>137</v>
      </c>
      <c r="L15" s="11" t="s">
        <v>1542</v>
      </c>
      <c r="M15" s="11" t="s">
        <v>1543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2637" t="str">
        <f t="shared" si="0"/>
        <v>9112000</v>
      </c>
      <c r="B16" s="409" t="s">
        <v>1532</v>
      </c>
      <c r="C16" s="409" t="s">
        <v>1626</v>
      </c>
      <c r="D16" s="409" t="s">
        <v>16</v>
      </c>
      <c r="E16" s="410" t="s">
        <v>1627</v>
      </c>
      <c r="F16" s="410" t="s">
        <v>1628</v>
      </c>
      <c r="G16" s="410" t="s">
        <v>1629</v>
      </c>
      <c r="H16" s="410" t="s">
        <v>1630</v>
      </c>
      <c r="I16" s="435" t="s">
        <v>1631</v>
      </c>
      <c r="J16" s="436" t="s">
        <v>1632</v>
      </c>
      <c r="K16" s="241" t="s">
        <v>21</v>
      </c>
      <c r="L16" s="11" t="s">
        <v>1542</v>
      </c>
      <c r="M16" s="11" t="s">
        <v>1543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2637" t="str">
        <f t="shared" si="0"/>
        <v>9113000</v>
      </c>
      <c r="B17" s="409" t="s">
        <v>1532</v>
      </c>
      <c r="C17" s="409" t="s">
        <v>1633</v>
      </c>
      <c r="D17" s="409" t="s">
        <v>16</v>
      </c>
      <c r="E17" s="410" t="s">
        <v>1634</v>
      </c>
      <c r="F17" s="410" t="s">
        <v>1635</v>
      </c>
      <c r="G17" s="410" t="s">
        <v>1636</v>
      </c>
      <c r="H17" s="410" t="s">
        <v>1637</v>
      </c>
      <c r="I17" s="437" t="s">
        <v>1638</v>
      </c>
      <c r="J17" s="438" t="s">
        <v>1639</v>
      </c>
      <c r="K17" s="439" t="s">
        <v>1640</v>
      </c>
      <c r="L17" s="11" t="s">
        <v>1542</v>
      </c>
      <c r="M17" s="11" t="s">
        <v>1543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637" t="str">
        <f t="shared" si="0"/>
        <v>9114000</v>
      </c>
      <c r="B18" s="409" t="s">
        <v>1532</v>
      </c>
      <c r="C18" s="409" t="s">
        <v>1641</v>
      </c>
      <c r="D18" s="409" t="s">
        <v>16</v>
      </c>
      <c r="E18" s="410" t="s">
        <v>1642</v>
      </c>
      <c r="F18" s="410" t="s">
        <v>1643</v>
      </c>
      <c r="G18" s="410" t="s">
        <v>1644</v>
      </c>
      <c r="H18" s="410" t="s">
        <v>1645</v>
      </c>
      <c r="I18" s="440" t="s">
        <v>1646</v>
      </c>
      <c r="J18" s="441" t="s">
        <v>1647</v>
      </c>
      <c r="K18" s="240" t="s">
        <v>137</v>
      </c>
      <c r="L18" s="11" t="s">
        <v>1542</v>
      </c>
      <c r="M18" s="11" t="s">
        <v>1543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637" t="str">
        <f t="shared" si="0"/>
        <v>9115000</v>
      </c>
      <c r="B19" s="409" t="s">
        <v>1532</v>
      </c>
      <c r="C19" s="409" t="s">
        <v>1648</v>
      </c>
      <c r="D19" s="409" t="s">
        <v>16</v>
      </c>
      <c r="E19" s="410" t="s">
        <v>1649</v>
      </c>
      <c r="F19" s="410" t="s">
        <v>1650</v>
      </c>
      <c r="G19" s="410" t="s">
        <v>1651</v>
      </c>
      <c r="H19" s="410" t="s">
        <v>1652</v>
      </c>
      <c r="I19" s="442" t="s">
        <v>1653</v>
      </c>
      <c r="J19" s="443" t="s">
        <v>1654</v>
      </c>
      <c r="K19" s="241" t="s">
        <v>21</v>
      </c>
      <c r="L19" s="11" t="s">
        <v>1542</v>
      </c>
      <c r="M19" s="11" t="s">
        <v>1543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2637" t="str">
        <f t="shared" si="0"/>
        <v>9116000</v>
      </c>
      <c r="B20" s="409" t="s">
        <v>1532</v>
      </c>
      <c r="C20" s="409" t="s">
        <v>1655</v>
      </c>
      <c r="D20" s="409" t="s">
        <v>16</v>
      </c>
      <c r="E20" s="410" t="s">
        <v>1656</v>
      </c>
      <c r="F20" s="410" t="s">
        <v>1657</v>
      </c>
      <c r="G20" s="410" t="s">
        <v>1658</v>
      </c>
      <c r="H20" s="410" t="s">
        <v>1659</v>
      </c>
      <c r="I20" s="444" t="s">
        <v>1660</v>
      </c>
      <c r="J20" s="240" t="s">
        <v>137</v>
      </c>
      <c r="K20" s="241" t="s">
        <v>21</v>
      </c>
      <c r="L20" s="11" t="s">
        <v>1542</v>
      </c>
      <c r="M20" s="11" t="s">
        <v>1543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637" t="str">
        <f t="shared" si="0"/>
        <v>9117000</v>
      </c>
      <c r="B21" s="409" t="s">
        <v>1532</v>
      </c>
      <c r="C21" s="409" t="s">
        <v>1661</v>
      </c>
      <c r="D21" s="409" t="s">
        <v>16</v>
      </c>
      <c r="E21" s="410" t="s">
        <v>1662</v>
      </c>
      <c r="F21" s="410" t="s">
        <v>1663</v>
      </c>
      <c r="G21" s="410" t="s">
        <v>1664</v>
      </c>
      <c r="H21" s="445" t="s">
        <v>1665</v>
      </c>
      <c r="I21" s="446" t="s">
        <v>1666</v>
      </c>
      <c r="J21" s="447" t="s">
        <v>1667</v>
      </c>
      <c r="K21" s="448" t="s">
        <v>1668</v>
      </c>
      <c r="L21" s="11" t="s">
        <v>1542</v>
      </c>
      <c r="M21" s="11" t="s">
        <v>1543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2637" t="str">
        <f t="shared" si="0"/>
        <v>9118000</v>
      </c>
      <c r="B22" s="409" t="s">
        <v>1532</v>
      </c>
      <c r="C22" s="409" t="s">
        <v>1669</v>
      </c>
      <c r="D22" s="409" t="s">
        <v>16</v>
      </c>
      <c r="E22" s="410" t="s">
        <v>1670</v>
      </c>
      <c r="F22" s="410" t="s">
        <v>1671</v>
      </c>
      <c r="G22" s="410" t="s">
        <v>1671</v>
      </c>
      <c r="H22" s="445" t="s">
        <v>1672</v>
      </c>
      <c r="I22" s="449" t="s">
        <v>1673</v>
      </c>
      <c r="J22" s="240" t="s">
        <v>137</v>
      </c>
      <c r="K22" s="241" t="s">
        <v>21</v>
      </c>
      <c r="L22" s="11" t="s">
        <v>1542</v>
      </c>
      <c r="M22" s="11" t="s">
        <v>1543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637" t="str">
        <f t="shared" si="0"/>
        <v>9119000</v>
      </c>
      <c r="B23" s="409" t="s">
        <v>1532</v>
      </c>
      <c r="C23" s="409" t="s">
        <v>1674</v>
      </c>
      <c r="D23" s="409" t="s">
        <v>16</v>
      </c>
      <c r="E23" s="410" t="s">
        <v>1675</v>
      </c>
      <c r="F23" s="410" t="s">
        <v>1676</v>
      </c>
      <c r="G23" s="410" t="s">
        <v>1677</v>
      </c>
      <c r="H23" s="445" t="s">
        <v>1678</v>
      </c>
      <c r="I23" s="450" t="s">
        <v>1679</v>
      </c>
      <c r="J23" s="240" t="s">
        <v>137</v>
      </c>
      <c r="K23" s="241" t="s">
        <v>21</v>
      </c>
      <c r="L23" s="11" t="s">
        <v>1542</v>
      </c>
      <c r="M23" s="11" t="s">
        <v>1543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2637" t="str">
        <f t="shared" si="0"/>
        <v>9120000</v>
      </c>
      <c r="B24" s="409" t="s">
        <v>1532</v>
      </c>
      <c r="C24" s="409" t="s">
        <v>1680</v>
      </c>
      <c r="D24" s="409" t="s">
        <v>16</v>
      </c>
      <c r="E24" s="410" t="s">
        <v>1681</v>
      </c>
      <c r="F24" s="410" t="s">
        <v>1682</v>
      </c>
      <c r="G24" s="410" t="s">
        <v>1683</v>
      </c>
      <c r="H24" s="445" t="s">
        <v>1684</v>
      </c>
      <c r="I24" s="451" t="s">
        <v>1685</v>
      </c>
      <c r="J24" s="452" t="s">
        <v>1686</v>
      </c>
      <c r="K24" s="241" t="s">
        <v>21</v>
      </c>
      <c r="L24" s="11" t="s">
        <v>1542</v>
      </c>
      <c r="M24" s="11" t="s">
        <v>1543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2637" t="str">
        <f t="shared" si="0"/>
        <v>9121000</v>
      </c>
      <c r="B25" s="409" t="s">
        <v>1532</v>
      </c>
      <c r="C25" s="409" t="s">
        <v>1687</v>
      </c>
      <c r="D25" s="409" t="s">
        <v>16</v>
      </c>
      <c r="E25" s="410" t="s">
        <v>1688</v>
      </c>
      <c r="F25" s="410" t="s">
        <v>1689</v>
      </c>
      <c r="G25" s="410" t="s">
        <v>1690</v>
      </c>
      <c r="H25" s="410" t="s">
        <v>1691</v>
      </c>
      <c r="I25" s="453" t="s">
        <v>1692</v>
      </c>
      <c r="J25" s="454" t="s">
        <v>1693</v>
      </c>
      <c r="K25" s="241" t="s">
        <v>21</v>
      </c>
      <c r="L25" s="11" t="s">
        <v>1542</v>
      </c>
      <c r="M25" s="11" t="s">
        <v>1543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2637" t="str">
        <f t="shared" si="0"/>
        <v>9122000</v>
      </c>
      <c r="B26" s="409" t="s">
        <v>1532</v>
      </c>
      <c r="C26" s="409" t="s">
        <v>1694</v>
      </c>
      <c r="D26" s="409" t="s">
        <v>16</v>
      </c>
      <c r="E26" s="410" t="s">
        <v>1695</v>
      </c>
      <c r="F26" s="410" t="s">
        <v>1696</v>
      </c>
      <c r="G26" s="445" t="s">
        <v>1697</v>
      </c>
      <c r="H26" s="410" t="s">
        <v>1698</v>
      </c>
      <c r="I26" s="455" t="s">
        <v>1699</v>
      </c>
      <c r="J26" s="456" t="s">
        <v>1700</v>
      </c>
      <c r="K26" s="241" t="s">
        <v>21</v>
      </c>
      <c r="L26" s="11" t="s">
        <v>1542</v>
      </c>
      <c r="M26" s="11" t="s">
        <v>1543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2637" t="str">
        <f t="shared" si="0"/>
        <v>9123000</v>
      </c>
      <c r="B27" s="409" t="s">
        <v>1532</v>
      </c>
      <c r="C27" s="409" t="s">
        <v>1701</v>
      </c>
      <c r="D27" s="409" t="s">
        <v>16</v>
      </c>
      <c r="E27" s="410" t="s">
        <v>1702</v>
      </c>
      <c r="F27" s="410" t="s">
        <v>1703</v>
      </c>
      <c r="G27" s="410" t="s">
        <v>1704</v>
      </c>
      <c r="H27" s="410" t="s">
        <v>1705</v>
      </c>
      <c r="I27" s="457" t="s">
        <v>1706</v>
      </c>
      <c r="J27" s="240" t="s">
        <v>137</v>
      </c>
      <c r="K27" s="241" t="s">
        <v>21</v>
      </c>
      <c r="L27" s="11" t="s">
        <v>1542</v>
      </c>
      <c r="M27" s="11" t="s">
        <v>1543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2637" t="str">
        <f t="shared" si="0"/>
        <v>9124000</v>
      </c>
      <c r="B28" s="409" t="s">
        <v>1532</v>
      </c>
      <c r="C28" s="409" t="s">
        <v>1707</v>
      </c>
      <c r="D28" s="409" t="s">
        <v>16</v>
      </c>
      <c r="E28" s="410" t="s">
        <v>1708</v>
      </c>
      <c r="F28" s="410" t="s">
        <v>1709</v>
      </c>
      <c r="G28" s="445" t="s">
        <v>1710</v>
      </c>
      <c r="H28" s="410" t="s">
        <v>1711</v>
      </c>
      <c r="I28" s="458" t="s">
        <v>1712</v>
      </c>
      <c r="J28" s="459" t="s">
        <v>1713</v>
      </c>
      <c r="K28" s="241" t="s">
        <v>21</v>
      </c>
      <c r="L28" s="11" t="s">
        <v>1542</v>
      </c>
      <c r="M28" s="11" t="s">
        <v>1543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2637" t="str">
        <f t="shared" si="0"/>
        <v>9125000</v>
      </c>
      <c r="B29" s="409" t="s">
        <v>1532</v>
      </c>
      <c r="C29" s="409" t="s">
        <v>1714</v>
      </c>
      <c r="D29" s="409" t="s">
        <v>16</v>
      </c>
      <c r="E29" s="410" t="s">
        <v>1715</v>
      </c>
      <c r="F29" s="410" t="s">
        <v>1716</v>
      </c>
      <c r="G29" s="410" t="s">
        <v>1717</v>
      </c>
      <c r="H29" s="410" t="s">
        <v>1718</v>
      </c>
      <c r="I29" s="460" t="s">
        <v>1719</v>
      </c>
      <c r="J29" s="240" t="s">
        <v>137</v>
      </c>
      <c r="K29" s="241" t="s">
        <v>21</v>
      </c>
      <c r="L29" s="11" t="s">
        <v>1542</v>
      </c>
      <c r="M29" s="11" t="s">
        <v>1543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2637" t="str">
        <f t="shared" si="0"/>
        <v>9126000</v>
      </c>
      <c r="B30" s="409" t="s">
        <v>1532</v>
      </c>
      <c r="C30" s="409" t="s">
        <v>1720</v>
      </c>
      <c r="D30" s="409" t="s">
        <v>16</v>
      </c>
      <c r="E30" s="410" t="s">
        <v>1721</v>
      </c>
      <c r="F30" s="410" t="s">
        <v>1722</v>
      </c>
      <c r="G30" s="445" t="s">
        <v>1722</v>
      </c>
      <c r="H30" s="410" t="s">
        <v>1723</v>
      </c>
      <c r="I30" s="461" t="s">
        <v>1724</v>
      </c>
      <c r="J30" s="240" t="s">
        <v>137</v>
      </c>
      <c r="K30" s="241" t="s">
        <v>21</v>
      </c>
      <c r="L30" s="11" t="s">
        <v>1542</v>
      </c>
      <c r="M30" s="11" t="s">
        <v>1543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637" t="str">
        <f t="shared" si="0"/>
        <v>9127000</v>
      </c>
      <c r="B31" s="409" t="s">
        <v>1532</v>
      </c>
      <c r="C31" s="409" t="s">
        <v>1725</v>
      </c>
      <c r="D31" s="409" t="s">
        <v>16</v>
      </c>
      <c r="E31" s="410" t="s">
        <v>1726</v>
      </c>
      <c r="F31" s="410" t="s">
        <v>1727</v>
      </c>
      <c r="G31" s="410" t="s">
        <v>1728</v>
      </c>
      <c r="H31" s="410" t="s">
        <v>1729</v>
      </c>
      <c r="I31" s="462" t="s">
        <v>1730</v>
      </c>
      <c r="J31" s="463" t="s">
        <v>1731</v>
      </c>
      <c r="K31" s="241" t="s">
        <v>21</v>
      </c>
      <c r="L31" s="11" t="s">
        <v>1542</v>
      </c>
      <c r="M31" s="11" t="s">
        <v>1543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2637" t="str">
        <f t="shared" si="0"/>
        <v>9128000</v>
      </c>
      <c r="B32" s="409" t="s">
        <v>1532</v>
      </c>
      <c r="C32" s="409" t="s">
        <v>1732</v>
      </c>
      <c r="D32" s="409" t="s">
        <v>16</v>
      </c>
      <c r="E32" s="410" t="s">
        <v>1733</v>
      </c>
      <c r="F32" s="410" t="s">
        <v>1734</v>
      </c>
      <c r="G32" s="410" t="s">
        <v>1735</v>
      </c>
      <c r="H32" s="410" t="s">
        <v>1736</v>
      </c>
      <c r="I32" s="464" t="s">
        <v>1737</v>
      </c>
      <c r="J32" s="465" t="s">
        <v>1738</v>
      </c>
      <c r="K32" s="241" t="s">
        <v>21</v>
      </c>
      <c r="L32" s="11" t="s">
        <v>1542</v>
      </c>
      <c r="M32" s="11" t="s">
        <v>1543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2637" t="str">
        <f t="shared" si="0"/>
        <v>9129000</v>
      </c>
      <c r="B33" s="409" t="s">
        <v>1532</v>
      </c>
      <c r="C33" s="409" t="s">
        <v>1739</v>
      </c>
      <c r="D33" s="409" t="s">
        <v>16</v>
      </c>
      <c r="E33" s="410" t="s">
        <v>1740</v>
      </c>
      <c r="F33" s="410" t="s">
        <v>1741</v>
      </c>
      <c r="G33" s="410" t="s">
        <v>1742</v>
      </c>
      <c r="H33" s="410" t="s">
        <v>1743</v>
      </c>
      <c r="I33" s="466" t="s">
        <v>1744</v>
      </c>
      <c r="J33" s="467" t="s">
        <v>1745</v>
      </c>
      <c r="K33" s="240" t="s">
        <v>137</v>
      </c>
      <c r="L33" s="11" t="s">
        <v>1542</v>
      </c>
      <c r="M33" s="11" t="s">
        <v>1543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2637" t="str">
        <f t="shared" si="0"/>
        <v>9130000</v>
      </c>
      <c r="B34" s="409" t="s">
        <v>1532</v>
      </c>
      <c r="C34" s="409" t="s">
        <v>1746</v>
      </c>
      <c r="D34" s="409" t="s">
        <v>16</v>
      </c>
      <c r="E34" s="410" t="s">
        <v>1747</v>
      </c>
      <c r="F34" s="410" t="s">
        <v>1748</v>
      </c>
      <c r="G34" s="410" t="s">
        <v>1748</v>
      </c>
      <c r="H34" s="410" t="s">
        <v>1749</v>
      </c>
      <c r="I34" s="468" t="s">
        <v>1750</v>
      </c>
      <c r="J34" s="469" t="s">
        <v>1751</v>
      </c>
      <c r="K34" s="241" t="s">
        <v>21</v>
      </c>
      <c r="L34" s="11" t="s">
        <v>1542</v>
      </c>
      <c r="M34" s="11" t="s">
        <v>1543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2637" t="str">
        <f t="shared" si="0"/>
        <v>9131000</v>
      </c>
      <c r="B35" s="409" t="s">
        <v>1532</v>
      </c>
      <c r="C35" s="409" t="s">
        <v>1752</v>
      </c>
      <c r="D35" s="409" t="s">
        <v>16</v>
      </c>
      <c r="E35" s="410" t="s">
        <v>1753</v>
      </c>
      <c r="F35" s="410" t="s">
        <v>1754</v>
      </c>
      <c r="G35" s="445" t="s">
        <v>1755</v>
      </c>
      <c r="H35" s="410" t="s">
        <v>1756</v>
      </c>
      <c r="I35" s="470" t="s">
        <v>1757</v>
      </c>
      <c r="J35" s="471" t="s">
        <v>1758</v>
      </c>
      <c r="K35" s="241" t="s">
        <v>21</v>
      </c>
      <c r="L35" s="11" t="s">
        <v>1542</v>
      </c>
      <c r="M35" s="11" t="s">
        <v>1543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2637" t="str">
        <f t="shared" si="0"/>
        <v>9132000</v>
      </c>
      <c r="B36" s="409" t="s">
        <v>1532</v>
      </c>
      <c r="C36" s="409" t="s">
        <v>1759</v>
      </c>
      <c r="D36" s="409" t="s">
        <v>16</v>
      </c>
      <c r="E36" s="410" t="s">
        <v>1760</v>
      </c>
      <c r="F36" s="410" t="s">
        <v>1761</v>
      </c>
      <c r="G36" s="445" t="s">
        <v>1762</v>
      </c>
      <c r="H36" s="410" t="s">
        <v>1763</v>
      </c>
      <c r="I36" s="472" t="s">
        <v>1764</v>
      </c>
      <c r="J36" s="473" t="s">
        <v>1765</v>
      </c>
      <c r="K36" s="241" t="s">
        <v>21</v>
      </c>
      <c r="L36" s="11" t="s">
        <v>1542</v>
      </c>
      <c r="M36" s="11" t="s">
        <v>1543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2637" t="str">
        <f t="shared" si="0"/>
        <v>9133000</v>
      </c>
      <c r="B37" s="409" t="s">
        <v>1532</v>
      </c>
      <c r="C37" s="409" t="s">
        <v>1766</v>
      </c>
      <c r="D37" s="409" t="s">
        <v>16</v>
      </c>
      <c r="E37" s="410" t="s">
        <v>1767</v>
      </c>
      <c r="F37" s="410" t="s">
        <v>1768</v>
      </c>
      <c r="G37" s="445" t="s">
        <v>1769</v>
      </c>
      <c r="H37" s="410" t="s">
        <v>1770</v>
      </c>
      <c r="I37" s="474" t="s">
        <v>1771</v>
      </c>
      <c r="J37" s="474" t="s">
        <v>1771</v>
      </c>
      <c r="K37" s="241" t="s">
        <v>21</v>
      </c>
      <c r="L37" s="11" t="s">
        <v>1542</v>
      </c>
      <c r="M37" s="11" t="s">
        <v>1543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2637" t="str">
        <f t="shared" si="0"/>
        <v>9134000</v>
      </c>
      <c r="B38" s="409" t="s">
        <v>1532</v>
      </c>
      <c r="C38" s="409" t="s">
        <v>1772</v>
      </c>
      <c r="D38" s="409" t="s">
        <v>16</v>
      </c>
      <c r="E38" s="410" t="s">
        <v>1773</v>
      </c>
      <c r="F38" s="410" t="s">
        <v>1774</v>
      </c>
      <c r="G38" s="445" t="s">
        <v>1774</v>
      </c>
      <c r="H38" s="410" t="s">
        <v>1775</v>
      </c>
      <c r="I38" s="475" t="s">
        <v>1776</v>
      </c>
      <c r="J38" s="476" t="s">
        <v>1777</v>
      </c>
      <c r="K38" s="241" t="s">
        <v>21</v>
      </c>
      <c r="L38" s="11" t="s">
        <v>1542</v>
      </c>
      <c r="M38" s="11" t="s">
        <v>1543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2637" t="str">
        <f t="shared" si="0"/>
        <v>9135000</v>
      </c>
      <c r="B39" s="409" t="s">
        <v>1532</v>
      </c>
      <c r="C39" s="409" t="s">
        <v>1778</v>
      </c>
      <c r="D39" s="409" t="s">
        <v>16</v>
      </c>
      <c r="E39" s="410" t="s">
        <v>1779</v>
      </c>
      <c r="F39" s="410" t="s">
        <v>1780</v>
      </c>
      <c r="G39" s="445" t="s">
        <v>1781</v>
      </c>
      <c r="H39" s="410" t="s">
        <v>1782</v>
      </c>
      <c r="I39" s="477" t="s">
        <v>1783</v>
      </c>
      <c r="J39" s="240" t="s">
        <v>137</v>
      </c>
      <c r="K39" s="241" t="s">
        <v>21</v>
      </c>
      <c r="L39" s="11" t="s">
        <v>1542</v>
      </c>
      <c r="M39" s="11" t="s">
        <v>1543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2637" t="str">
        <f t="shared" si="0"/>
        <v>9136000</v>
      </c>
      <c r="B40" s="409" t="s">
        <v>1532</v>
      </c>
      <c r="C40" s="409" t="s">
        <v>1784</v>
      </c>
      <c r="D40" s="409" t="s">
        <v>16</v>
      </c>
      <c r="E40" s="410" t="s">
        <v>1785</v>
      </c>
      <c r="F40" s="410" t="s">
        <v>1786</v>
      </c>
      <c r="G40" s="445" t="s">
        <v>1786</v>
      </c>
      <c r="H40" s="410" t="s">
        <v>1787</v>
      </c>
      <c r="I40" s="478" t="s">
        <v>1788</v>
      </c>
      <c r="J40" s="479" t="s">
        <v>1789</v>
      </c>
      <c r="K40" s="241" t="s">
        <v>21</v>
      </c>
      <c r="L40" s="11" t="s">
        <v>1542</v>
      </c>
      <c r="M40" s="11" t="s">
        <v>1543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2637" t="str">
        <f t="shared" si="0"/>
        <v>9137000</v>
      </c>
      <c r="B41" s="409" t="s">
        <v>1532</v>
      </c>
      <c r="C41" s="409" t="s">
        <v>1790</v>
      </c>
      <c r="D41" s="409" t="s">
        <v>16</v>
      </c>
      <c r="E41" s="410" t="s">
        <v>1791</v>
      </c>
      <c r="F41" s="410" t="s">
        <v>1792</v>
      </c>
      <c r="G41" s="445" t="s">
        <v>1792</v>
      </c>
      <c r="H41" s="410" t="s">
        <v>1793</v>
      </c>
      <c r="I41" s="480" t="s">
        <v>1794</v>
      </c>
      <c r="J41" s="480" t="s">
        <v>1794</v>
      </c>
      <c r="K41" s="241" t="s">
        <v>21</v>
      </c>
      <c r="L41" s="11" t="s">
        <v>1542</v>
      </c>
      <c r="M41" s="11" t="s">
        <v>1543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2637" t="str">
        <f t="shared" si="0"/>
        <v>9138000</v>
      </c>
      <c r="B42" s="409" t="s">
        <v>1532</v>
      </c>
      <c r="C42" s="409" t="s">
        <v>1795</v>
      </c>
      <c r="D42" s="409" t="s">
        <v>16</v>
      </c>
      <c r="E42" s="410" t="s">
        <v>1796</v>
      </c>
      <c r="F42" s="410" t="s">
        <v>1797</v>
      </c>
      <c r="G42" s="445" t="s">
        <v>1798</v>
      </c>
      <c r="H42" s="410" t="s">
        <v>1799</v>
      </c>
      <c r="I42" s="481" t="s">
        <v>1800</v>
      </c>
      <c r="J42" s="482" t="s">
        <v>1801</v>
      </c>
      <c r="K42" s="241" t="s">
        <v>21</v>
      </c>
      <c r="L42" s="11" t="s">
        <v>1542</v>
      </c>
      <c r="M42" s="11" t="s">
        <v>1543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2637" t="str">
        <f t="shared" si="0"/>
        <v>9139000</v>
      </c>
      <c r="B43" s="409" t="s">
        <v>1532</v>
      </c>
      <c r="C43" s="409" t="s">
        <v>1802</v>
      </c>
      <c r="D43" s="409" t="s">
        <v>16</v>
      </c>
      <c r="E43" s="410" t="s">
        <v>1803</v>
      </c>
      <c r="F43" s="410" t="s">
        <v>1804</v>
      </c>
      <c r="G43" s="445" t="s">
        <v>1805</v>
      </c>
      <c r="H43" s="410" t="s">
        <v>1806</v>
      </c>
      <c r="I43" s="483" t="s">
        <v>1807</v>
      </c>
      <c r="J43" s="484" t="s">
        <v>1808</v>
      </c>
      <c r="K43" s="241" t="s">
        <v>21</v>
      </c>
      <c r="L43" s="11" t="s">
        <v>1542</v>
      </c>
      <c r="M43" s="11" t="s">
        <v>1543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637" t="str">
        <f t="shared" si="0"/>
        <v>9140000</v>
      </c>
      <c r="B44" s="409" t="s">
        <v>1532</v>
      </c>
      <c r="C44" s="409" t="s">
        <v>1809</v>
      </c>
      <c r="D44" s="409" t="s">
        <v>16</v>
      </c>
      <c r="E44" s="410" t="s">
        <v>1810</v>
      </c>
      <c r="F44" s="410" t="s">
        <v>1811</v>
      </c>
      <c r="G44" s="445" t="s">
        <v>1812</v>
      </c>
      <c r="H44" s="410" t="s">
        <v>1813</v>
      </c>
      <c r="I44" s="485" t="s">
        <v>1814</v>
      </c>
      <c r="J44" s="486" t="s">
        <v>1815</v>
      </c>
      <c r="K44" s="241" t="s">
        <v>21</v>
      </c>
      <c r="L44" s="11" t="s">
        <v>1542</v>
      </c>
      <c r="M44" s="11" t="s">
        <v>1543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2637" t="str">
        <f t="shared" si="0"/>
        <v>9141000</v>
      </c>
      <c r="B45" s="409" t="s">
        <v>1532</v>
      </c>
      <c r="C45" s="409" t="s">
        <v>1816</v>
      </c>
      <c r="D45" s="409" t="s">
        <v>16</v>
      </c>
      <c r="E45" s="410" t="s">
        <v>1817</v>
      </c>
      <c r="F45" s="410" t="s">
        <v>1818</v>
      </c>
      <c r="G45" s="445" t="s">
        <v>1818</v>
      </c>
      <c r="H45" s="410" t="s">
        <v>1819</v>
      </c>
      <c r="I45" s="487" t="s">
        <v>1820</v>
      </c>
      <c r="J45" s="488" t="s">
        <v>1821</v>
      </c>
      <c r="K45" s="489" t="s">
        <v>1822</v>
      </c>
      <c r="L45" s="11" t="s">
        <v>1542</v>
      </c>
      <c r="M45" s="11" t="s">
        <v>1543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2637" t="str">
        <f t="shared" si="0"/>
        <v>9142000</v>
      </c>
      <c r="B46" s="409" t="s">
        <v>1532</v>
      </c>
      <c r="C46" s="409" t="s">
        <v>1823</v>
      </c>
      <c r="D46" s="409" t="s">
        <v>16</v>
      </c>
      <c r="E46" s="410" t="s">
        <v>1824</v>
      </c>
      <c r="F46" s="410" t="s">
        <v>1825</v>
      </c>
      <c r="G46" s="445" t="s">
        <v>1826</v>
      </c>
      <c r="H46" s="410" t="s">
        <v>1827</v>
      </c>
      <c r="I46" s="490" t="s">
        <v>1828</v>
      </c>
      <c r="J46" s="491" t="s">
        <v>1829</v>
      </c>
      <c r="K46" s="241" t="s">
        <v>21</v>
      </c>
      <c r="L46" s="11" t="s">
        <v>1542</v>
      </c>
      <c r="M46" s="11" t="s">
        <v>1543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2637" t="str">
        <f t="shared" si="0"/>
        <v>9143000</v>
      </c>
      <c r="B47" s="409" t="s">
        <v>1532</v>
      </c>
      <c r="C47" s="409" t="s">
        <v>1830</v>
      </c>
      <c r="D47" s="409" t="s">
        <v>16</v>
      </c>
      <c r="E47" s="410" t="s">
        <v>1831</v>
      </c>
      <c r="F47" s="410" t="s">
        <v>1832</v>
      </c>
      <c r="G47" s="445" t="s">
        <v>1833</v>
      </c>
      <c r="H47" s="410" t="s">
        <v>1834</v>
      </c>
      <c r="I47" s="492" t="s">
        <v>1835</v>
      </c>
      <c r="J47" s="493" t="s">
        <v>1836</v>
      </c>
      <c r="K47" s="241" t="s">
        <v>21</v>
      </c>
      <c r="L47" s="11" t="s">
        <v>1542</v>
      </c>
      <c r="M47" s="11" t="s">
        <v>1543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2637" t="str">
        <f t="shared" si="0"/>
        <v>9144000</v>
      </c>
      <c r="B48" s="409" t="s">
        <v>1532</v>
      </c>
      <c r="C48" s="409" t="s">
        <v>1837</v>
      </c>
      <c r="D48" s="409" t="s">
        <v>16</v>
      </c>
      <c r="E48" s="410" t="s">
        <v>1838</v>
      </c>
      <c r="F48" s="410" t="s">
        <v>1839</v>
      </c>
      <c r="G48" s="445" t="s">
        <v>1840</v>
      </c>
      <c r="H48" s="410" t="s">
        <v>1841</v>
      </c>
      <c r="I48" s="494" t="s">
        <v>1842</v>
      </c>
      <c r="J48" s="495" t="s">
        <v>1843</v>
      </c>
      <c r="K48" s="240" t="s">
        <v>137</v>
      </c>
      <c r="L48" s="11" t="s">
        <v>1542</v>
      </c>
      <c r="M48" s="11" t="s">
        <v>1543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2637" t="str">
        <f t="shared" si="0"/>
        <v>9145000</v>
      </c>
      <c r="B49" s="409" t="s">
        <v>1532</v>
      </c>
      <c r="C49" s="409" t="s">
        <v>1844</v>
      </c>
      <c r="D49" s="409" t="s">
        <v>16</v>
      </c>
      <c r="E49" s="410" t="s">
        <v>1845</v>
      </c>
      <c r="F49" s="410" t="s">
        <v>1846</v>
      </c>
      <c r="G49" s="445" t="s">
        <v>1847</v>
      </c>
      <c r="H49" s="410" t="s">
        <v>1848</v>
      </c>
      <c r="I49" s="496" t="s">
        <v>1849</v>
      </c>
      <c r="J49" s="497" t="s">
        <v>1850</v>
      </c>
      <c r="K49" s="241" t="s">
        <v>21</v>
      </c>
      <c r="L49" s="11" t="s">
        <v>1542</v>
      </c>
      <c r="M49" s="11" t="s">
        <v>1543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2637" t="str">
        <f t="shared" si="0"/>
        <v>9146000</v>
      </c>
      <c r="B50" s="409" t="s">
        <v>1532</v>
      </c>
      <c r="C50" s="409" t="s">
        <v>1851</v>
      </c>
      <c r="D50" s="409" t="s">
        <v>16</v>
      </c>
      <c r="E50" s="410" t="s">
        <v>1852</v>
      </c>
      <c r="F50" s="410" t="s">
        <v>1853</v>
      </c>
      <c r="G50" s="445" t="s">
        <v>1854</v>
      </c>
      <c r="H50" s="410" t="s">
        <v>1855</v>
      </c>
      <c r="I50" s="498" t="s">
        <v>1856</v>
      </c>
      <c r="J50" s="499" t="s">
        <v>1857</v>
      </c>
      <c r="K50" s="500" t="s">
        <v>1858</v>
      </c>
      <c r="L50" s="11" t="s">
        <v>1542</v>
      </c>
      <c r="M50" s="11" t="s">
        <v>1543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637" t="str">
        <f t="shared" si="0"/>
        <v>9147000</v>
      </c>
      <c r="B51" s="409" t="s">
        <v>1532</v>
      </c>
      <c r="C51" s="409" t="s">
        <v>1859</v>
      </c>
      <c r="D51" s="409" t="s">
        <v>16</v>
      </c>
      <c r="E51" s="410" t="s">
        <v>1860</v>
      </c>
      <c r="F51" s="410" t="s">
        <v>1861</v>
      </c>
      <c r="G51" s="445" t="s">
        <v>1862</v>
      </c>
      <c r="H51" s="410" t="s">
        <v>1863</v>
      </c>
      <c r="I51" s="501" t="s">
        <v>1864</v>
      </c>
      <c r="J51" s="502" t="s">
        <v>1865</v>
      </c>
      <c r="K51" s="241" t="s">
        <v>21</v>
      </c>
      <c r="L51" s="11" t="s">
        <v>1542</v>
      </c>
      <c r="M51" s="11" t="s">
        <v>1543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2637" t="str">
        <f t="shared" si="0"/>
        <v>9148000</v>
      </c>
      <c r="B52" s="409" t="s">
        <v>1532</v>
      </c>
      <c r="C52" s="409" t="s">
        <v>1866</v>
      </c>
      <c r="D52" s="409" t="s">
        <v>16</v>
      </c>
      <c r="E52" s="410" t="s">
        <v>1867</v>
      </c>
      <c r="F52" s="410" t="s">
        <v>1868</v>
      </c>
      <c r="G52" s="445" t="s">
        <v>1868</v>
      </c>
      <c r="H52" s="410" t="s">
        <v>1869</v>
      </c>
      <c r="I52" s="503" t="s">
        <v>1870</v>
      </c>
      <c r="J52" s="504" t="s">
        <v>1871</v>
      </c>
      <c r="K52" s="241" t="s">
        <v>21</v>
      </c>
      <c r="L52" s="11" t="s">
        <v>1542</v>
      </c>
      <c r="M52" s="11" t="s">
        <v>1543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2637" t="str">
        <f t="shared" si="0"/>
        <v>9149000</v>
      </c>
      <c r="B53" s="409" t="s">
        <v>1532</v>
      </c>
      <c r="C53" s="409" t="s">
        <v>1872</v>
      </c>
      <c r="D53" s="409" t="s">
        <v>16</v>
      </c>
      <c r="E53" s="410" t="s">
        <v>1873</v>
      </c>
      <c r="F53" s="410" t="s">
        <v>1874</v>
      </c>
      <c r="G53" s="445" t="s">
        <v>1875</v>
      </c>
      <c r="H53" s="410" t="s">
        <v>1876</v>
      </c>
      <c r="I53" s="505" t="s">
        <v>1877</v>
      </c>
      <c r="J53" s="506" t="s">
        <v>1878</v>
      </c>
      <c r="K53" s="241" t="s">
        <v>21</v>
      </c>
      <c r="L53" s="11" t="s">
        <v>1542</v>
      </c>
      <c r="M53" s="11" t="s">
        <v>1543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2637" t="str">
        <f t="shared" si="0"/>
        <v>9150000</v>
      </c>
      <c r="B54" s="409" t="s">
        <v>1532</v>
      </c>
      <c r="C54" s="409" t="s">
        <v>1879</v>
      </c>
      <c r="D54" s="409" t="s">
        <v>16</v>
      </c>
      <c r="E54" s="410" t="s">
        <v>1880</v>
      </c>
      <c r="F54" s="410" t="s">
        <v>1881</v>
      </c>
      <c r="G54" s="445" t="s">
        <v>1882</v>
      </c>
      <c r="H54" s="410" t="s">
        <v>1883</v>
      </c>
      <c r="I54" s="507" t="s">
        <v>1884</v>
      </c>
      <c r="J54" s="240" t="s">
        <v>137</v>
      </c>
      <c r="K54" s="241" t="s">
        <v>21</v>
      </c>
      <c r="L54" s="11" t="s">
        <v>1542</v>
      </c>
      <c r="M54" s="11" t="s">
        <v>1543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2637" t="str">
        <f t="shared" si="0"/>
        <v>9151000</v>
      </c>
      <c r="B55" s="409" t="s">
        <v>1532</v>
      </c>
      <c r="C55" s="409" t="s">
        <v>1885</v>
      </c>
      <c r="D55" s="409" t="s">
        <v>16</v>
      </c>
      <c r="E55" s="410" t="s">
        <v>1886</v>
      </c>
      <c r="F55" s="410" t="s">
        <v>1887</v>
      </c>
      <c r="G55" s="445" t="s">
        <v>1888</v>
      </c>
      <c r="H55" s="410" t="s">
        <v>1889</v>
      </c>
      <c r="I55" s="508" t="s">
        <v>1890</v>
      </c>
      <c r="J55" s="509" t="s">
        <v>1891</v>
      </c>
      <c r="K55" s="241" t="s">
        <v>21</v>
      </c>
      <c r="L55" s="11" t="s">
        <v>1542</v>
      </c>
      <c r="M55" s="11" t="s">
        <v>1543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2637" t="str">
        <f t="shared" si="0"/>
        <v>9152000</v>
      </c>
      <c r="B56" s="409" t="s">
        <v>1532</v>
      </c>
      <c r="C56" s="409" t="s">
        <v>1892</v>
      </c>
      <c r="D56" s="409" t="s">
        <v>16</v>
      </c>
      <c r="E56" s="410" t="s">
        <v>1893</v>
      </c>
      <c r="F56" s="410" t="s">
        <v>1894</v>
      </c>
      <c r="G56" s="445" t="s">
        <v>1895</v>
      </c>
      <c r="H56" s="410" t="s">
        <v>1896</v>
      </c>
      <c r="I56" s="510" t="s">
        <v>1897</v>
      </c>
      <c r="J56" s="511" t="s">
        <v>1898</v>
      </c>
      <c r="K56" s="241" t="s">
        <v>21</v>
      </c>
      <c r="L56" s="11" t="s">
        <v>1542</v>
      </c>
      <c r="M56" s="11" t="s">
        <v>1543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2637" t="str">
        <f t="shared" si="0"/>
        <v>9153000</v>
      </c>
      <c r="B57" s="409" t="s">
        <v>1532</v>
      </c>
      <c r="C57" s="409" t="s">
        <v>1899</v>
      </c>
      <c r="D57" s="409" t="s">
        <v>16</v>
      </c>
      <c r="E57" s="410" t="s">
        <v>1900</v>
      </c>
      <c r="F57" s="410" t="s">
        <v>1901</v>
      </c>
      <c r="G57" s="445" t="s">
        <v>1901</v>
      </c>
      <c r="H57" s="410" t="s">
        <v>1902</v>
      </c>
      <c r="I57" s="512" t="s">
        <v>1903</v>
      </c>
      <c r="J57" s="240" t="s">
        <v>137</v>
      </c>
      <c r="K57" s="241" t="s">
        <v>21</v>
      </c>
      <c r="L57" s="11" t="s">
        <v>1542</v>
      </c>
      <c r="M57" s="11" t="s">
        <v>1543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2637" t="str">
        <f t="shared" si="0"/>
        <v>9160000</v>
      </c>
      <c r="B58" s="396" t="s">
        <v>1532</v>
      </c>
      <c r="C58" s="396" t="s">
        <v>1904</v>
      </c>
      <c r="D58" s="396" t="s">
        <v>16</v>
      </c>
      <c r="E58" s="398" t="s">
        <v>1905</v>
      </c>
      <c r="F58" s="398" t="s">
        <v>1906</v>
      </c>
      <c r="G58" s="398" t="s">
        <v>1907</v>
      </c>
      <c r="H58" s="398" t="s">
        <v>1908</v>
      </c>
      <c r="I58" s="513" t="s">
        <v>1909</v>
      </c>
      <c r="J58" s="514" t="s">
        <v>1910</v>
      </c>
      <c r="K58" s="241" t="s">
        <v>21</v>
      </c>
      <c r="L58" s="515" t="s">
        <v>1542</v>
      </c>
      <c r="M58" s="515" t="s">
        <v>1543</v>
      </c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</row>
    <row r="59" spans="1:26" ht="15.75" customHeight="1">
      <c r="A59" s="2637" t="str">
        <f t="shared" si="0"/>
        <v>9161000</v>
      </c>
      <c r="B59" s="409" t="s">
        <v>1532</v>
      </c>
      <c r="C59" s="409" t="s">
        <v>1911</v>
      </c>
      <c r="D59" s="409" t="s">
        <v>16</v>
      </c>
      <c r="E59" s="410" t="s">
        <v>1912</v>
      </c>
      <c r="F59" s="410" t="s">
        <v>1913</v>
      </c>
      <c r="G59" s="410" t="s">
        <v>1914</v>
      </c>
      <c r="H59" s="410" t="s">
        <v>1915</v>
      </c>
      <c r="I59" s="516" t="s">
        <v>1916</v>
      </c>
      <c r="J59" s="517" t="s">
        <v>1917</v>
      </c>
      <c r="K59" s="518" t="s">
        <v>1918</v>
      </c>
      <c r="L59" s="11" t="s">
        <v>1542</v>
      </c>
      <c r="M59" s="11" t="s">
        <v>1543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2637" t="str">
        <f t="shared" si="0"/>
        <v>9162000</v>
      </c>
      <c r="B60" s="409" t="s">
        <v>1532</v>
      </c>
      <c r="C60" s="409" t="s">
        <v>1919</v>
      </c>
      <c r="D60" s="409" t="s">
        <v>16</v>
      </c>
      <c r="E60" s="410" t="s">
        <v>1920</v>
      </c>
      <c r="F60" s="410" t="s">
        <v>1921</v>
      </c>
      <c r="G60" s="410" t="s">
        <v>1922</v>
      </c>
      <c r="H60" s="410" t="s">
        <v>1923</v>
      </c>
      <c r="I60" s="519" t="s">
        <v>1924</v>
      </c>
      <c r="J60" s="520" t="s">
        <v>1925</v>
      </c>
      <c r="K60" s="521" t="s">
        <v>1926</v>
      </c>
      <c r="L60" s="11" t="s">
        <v>1542</v>
      </c>
      <c r="M60" s="11" t="s">
        <v>1543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2637" t="str">
        <f t="shared" si="0"/>
        <v>9163000</v>
      </c>
      <c r="B61" s="409" t="s">
        <v>1532</v>
      </c>
      <c r="C61" s="409" t="s">
        <v>1927</v>
      </c>
      <c r="D61" s="409" t="s">
        <v>16</v>
      </c>
      <c r="E61" s="410" t="s">
        <v>1928</v>
      </c>
      <c r="F61" s="410" t="s">
        <v>1929</v>
      </c>
      <c r="G61" s="410" t="s">
        <v>1930</v>
      </c>
      <c r="H61" s="410" t="s">
        <v>1931</v>
      </c>
      <c r="I61" s="522" t="s">
        <v>1932</v>
      </c>
      <c r="J61" s="523" t="s">
        <v>1933</v>
      </c>
      <c r="K61" s="524" t="s">
        <v>1934</v>
      </c>
      <c r="L61" s="11" t="s">
        <v>1542</v>
      </c>
      <c r="M61" s="11" t="s">
        <v>1543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2637" t="str">
        <f t="shared" si="0"/>
        <v>9164000</v>
      </c>
      <c r="B62" s="409" t="s">
        <v>1532</v>
      </c>
      <c r="C62" s="409" t="s">
        <v>1935</v>
      </c>
      <c r="D62" s="409" t="s">
        <v>16</v>
      </c>
      <c r="E62" s="410" t="s">
        <v>331</v>
      </c>
      <c r="F62" s="410" t="s">
        <v>1936</v>
      </c>
      <c r="G62" s="410" t="s">
        <v>1937</v>
      </c>
      <c r="H62" s="410" t="s">
        <v>1938</v>
      </c>
      <c r="I62" s="525" t="s">
        <v>1939</v>
      </c>
      <c r="J62" s="526" t="s">
        <v>1940</v>
      </c>
      <c r="K62" s="527" t="s">
        <v>1941</v>
      </c>
      <c r="L62" s="11" t="s">
        <v>1542</v>
      </c>
      <c r="M62" s="11" t="s">
        <v>1543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2637" t="str">
        <f t="shared" si="0"/>
        <v>9165000</v>
      </c>
      <c r="B63" s="409" t="s">
        <v>1532</v>
      </c>
      <c r="C63" s="409" t="s">
        <v>1942</v>
      </c>
      <c r="D63" s="409" t="s">
        <v>16</v>
      </c>
      <c r="E63" s="410" t="s">
        <v>466</v>
      </c>
      <c r="F63" s="410" t="s">
        <v>1943</v>
      </c>
      <c r="G63" s="410" t="s">
        <v>1944</v>
      </c>
      <c r="H63" s="410" t="s">
        <v>1945</v>
      </c>
      <c r="I63" s="529" t="s">
        <v>1946</v>
      </c>
      <c r="J63" s="530" t="s">
        <v>1947</v>
      </c>
      <c r="K63" s="531" t="s">
        <v>1953</v>
      </c>
      <c r="L63" s="11" t="s">
        <v>1542</v>
      </c>
      <c r="M63" s="11" t="s">
        <v>1543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2637" t="str">
        <f t="shared" si="0"/>
        <v>9166000</v>
      </c>
      <c r="B64" s="409" t="s">
        <v>1532</v>
      </c>
      <c r="C64" s="409" t="s">
        <v>1954</v>
      </c>
      <c r="D64" s="409" t="s">
        <v>16</v>
      </c>
      <c r="E64" s="410" t="s">
        <v>1044</v>
      </c>
      <c r="F64" s="410" t="s">
        <v>1575</v>
      </c>
      <c r="G64" s="410" t="s">
        <v>1955</v>
      </c>
      <c r="H64" s="410" t="s">
        <v>1956</v>
      </c>
      <c r="I64" s="500" t="s">
        <v>1858</v>
      </c>
      <c r="J64" s="499" t="s">
        <v>1857</v>
      </c>
      <c r="K64" s="532" t="s">
        <v>1957</v>
      </c>
      <c r="L64" s="11" t="s">
        <v>1542</v>
      </c>
      <c r="M64" s="11" t="s">
        <v>1543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2637" t="str">
        <f t="shared" si="0"/>
        <v>9167000</v>
      </c>
      <c r="B65" s="409" t="s">
        <v>1532</v>
      </c>
      <c r="C65" s="409" t="s">
        <v>1958</v>
      </c>
      <c r="D65" s="409" t="s">
        <v>16</v>
      </c>
      <c r="E65" s="410" t="s">
        <v>1959</v>
      </c>
      <c r="F65" s="410" t="s">
        <v>1960</v>
      </c>
      <c r="G65" s="410" t="s">
        <v>1961</v>
      </c>
      <c r="H65" s="410" t="s">
        <v>1962</v>
      </c>
      <c r="I65" s="533" t="s">
        <v>1963</v>
      </c>
      <c r="J65" s="534" t="s">
        <v>1964</v>
      </c>
      <c r="K65" s="535" t="s">
        <v>1965</v>
      </c>
      <c r="L65" s="11" t="s">
        <v>1542</v>
      </c>
      <c r="M65" s="11" t="s">
        <v>1543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2637" t="str">
        <f t="shared" si="0"/>
        <v>9168000</v>
      </c>
      <c r="B66" s="409" t="s">
        <v>1532</v>
      </c>
      <c r="C66" s="409" t="s">
        <v>1966</v>
      </c>
      <c r="D66" s="409" t="s">
        <v>16</v>
      </c>
      <c r="E66" s="410" t="s">
        <v>1967</v>
      </c>
      <c r="F66" s="410" t="s">
        <v>1968</v>
      </c>
      <c r="G66" s="410" t="s">
        <v>1969</v>
      </c>
      <c r="H66" s="410" t="s">
        <v>1970</v>
      </c>
      <c r="I66" s="536" t="s">
        <v>1971</v>
      </c>
      <c r="J66" s="240" t="s">
        <v>137</v>
      </c>
      <c r="K66" s="241" t="s">
        <v>21</v>
      </c>
      <c r="L66" s="11" t="s">
        <v>1542</v>
      </c>
      <c r="M66" s="11" t="s">
        <v>1543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2637" t="str">
        <f t="shared" ref="A67:A130" si="1">_xlfn.CONCAT(B67:D67)</f>
        <v>9169000</v>
      </c>
      <c r="B67" s="409" t="s">
        <v>1532</v>
      </c>
      <c r="C67" s="409" t="s">
        <v>1972</v>
      </c>
      <c r="D67" s="409" t="s">
        <v>16</v>
      </c>
      <c r="E67" s="410" t="s">
        <v>1973</v>
      </c>
      <c r="F67" s="445" t="s">
        <v>1974</v>
      </c>
      <c r="G67" s="410" t="s">
        <v>1975</v>
      </c>
      <c r="H67" s="410" t="s">
        <v>1976</v>
      </c>
      <c r="I67" s="537" t="s">
        <v>1977</v>
      </c>
      <c r="J67" s="538" t="s">
        <v>1978</v>
      </c>
      <c r="K67" s="539" t="s">
        <v>1979</v>
      </c>
      <c r="L67" s="11" t="s">
        <v>1542</v>
      </c>
      <c r="M67" s="11" t="s">
        <v>1543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2637" t="str">
        <f t="shared" si="1"/>
        <v>9170000</v>
      </c>
      <c r="B68" s="409" t="s">
        <v>1532</v>
      </c>
      <c r="C68" s="409" t="s">
        <v>1980</v>
      </c>
      <c r="D68" s="409" t="s">
        <v>16</v>
      </c>
      <c r="E68" s="410" t="s">
        <v>1981</v>
      </c>
      <c r="F68" s="410" t="s">
        <v>1982</v>
      </c>
      <c r="G68" s="410" t="s">
        <v>1983</v>
      </c>
      <c r="H68" s="410" t="s">
        <v>1984</v>
      </c>
      <c r="I68" s="541" t="s">
        <v>1985</v>
      </c>
      <c r="J68" s="542" t="s">
        <v>1986</v>
      </c>
      <c r="K68" s="543" t="s">
        <v>1987</v>
      </c>
      <c r="L68" s="11" t="s">
        <v>1542</v>
      </c>
      <c r="M68" s="11" t="s">
        <v>1543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2637" t="str">
        <f t="shared" si="1"/>
        <v>9180000</v>
      </c>
      <c r="B69" s="396" t="s">
        <v>1532</v>
      </c>
      <c r="C69" s="396" t="s">
        <v>1988</v>
      </c>
      <c r="D69" s="396" t="s">
        <v>16</v>
      </c>
      <c r="E69" s="398" t="s">
        <v>1989</v>
      </c>
      <c r="F69" s="398" t="s">
        <v>1990</v>
      </c>
      <c r="G69" s="398" t="s">
        <v>1991</v>
      </c>
      <c r="H69" s="398" t="s">
        <v>1992</v>
      </c>
      <c r="I69" s="544" t="s">
        <v>1993</v>
      </c>
      <c r="J69" s="545" t="s">
        <v>1994</v>
      </c>
      <c r="K69" s="241" t="s">
        <v>21</v>
      </c>
      <c r="L69" s="515" t="s">
        <v>1542</v>
      </c>
      <c r="M69" s="515" t="s">
        <v>1543</v>
      </c>
      <c r="N69" s="398"/>
      <c r="O69" s="398"/>
      <c r="P69" s="398"/>
      <c r="Q69" s="398"/>
      <c r="R69" s="398"/>
      <c r="S69" s="398"/>
      <c r="T69" s="398"/>
      <c r="U69" s="398"/>
      <c r="V69" s="398"/>
      <c r="W69" s="398"/>
      <c r="X69" s="398"/>
      <c r="Y69" s="398"/>
      <c r="Z69" s="398"/>
    </row>
    <row r="70" spans="1:26" ht="15.75" customHeight="1">
      <c r="A70" s="2637" t="str">
        <f t="shared" si="1"/>
        <v>9181000</v>
      </c>
      <c r="B70" s="409" t="s">
        <v>1532</v>
      </c>
      <c r="C70" s="409" t="s">
        <v>1995</v>
      </c>
      <c r="D70" s="409" t="s">
        <v>16</v>
      </c>
      <c r="E70" s="410" t="s">
        <v>1996</v>
      </c>
      <c r="F70" s="410" t="s">
        <v>1997</v>
      </c>
      <c r="G70" s="410" t="s">
        <v>1997</v>
      </c>
      <c r="H70" s="410" t="s">
        <v>1998</v>
      </c>
      <c r="I70" s="572" t="s">
        <v>1999</v>
      </c>
      <c r="J70" s="573" t="s">
        <v>2174</v>
      </c>
      <c r="K70" s="241" t="s">
        <v>21</v>
      </c>
      <c r="L70" s="11" t="s">
        <v>1542</v>
      </c>
      <c r="M70" s="11" t="s">
        <v>1543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2637" t="str">
        <f t="shared" si="1"/>
        <v>9182000</v>
      </c>
      <c r="B71" s="409" t="s">
        <v>1532</v>
      </c>
      <c r="C71" s="409" t="s">
        <v>2175</v>
      </c>
      <c r="D71" s="409" t="s">
        <v>16</v>
      </c>
      <c r="E71" s="410" t="s">
        <v>2176</v>
      </c>
      <c r="F71" s="410" t="s">
        <v>2177</v>
      </c>
      <c r="G71" s="410" t="s">
        <v>2177</v>
      </c>
      <c r="H71" s="410" t="s">
        <v>2178</v>
      </c>
      <c r="I71" s="574" t="s">
        <v>2179</v>
      </c>
      <c r="J71" s="575" t="s">
        <v>2180</v>
      </c>
      <c r="K71" s="241" t="s">
        <v>21</v>
      </c>
      <c r="L71" s="11" t="s">
        <v>1542</v>
      </c>
      <c r="M71" s="11" t="s">
        <v>1543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2637" t="str">
        <f t="shared" si="1"/>
        <v>9183000</v>
      </c>
      <c r="B72" s="409" t="s">
        <v>1532</v>
      </c>
      <c r="C72" s="409" t="s">
        <v>2181</v>
      </c>
      <c r="D72" s="409" t="s">
        <v>16</v>
      </c>
      <c r="E72" s="410" t="s">
        <v>2182</v>
      </c>
      <c r="F72" s="410" t="s">
        <v>2183</v>
      </c>
      <c r="G72" s="410" t="s">
        <v>2183</v>
      </c>
      <c r="H72" s="410" t="s">
        <v>2184</v>
      </c>
      <c r="I72" s="576" t="s">
        <v>2185</v>
      </c>
      <c r="J72" s="577" t="s">
        <v>2186</v>
      </c>
      <c r="K72" s="240" t="s">
        <v>137</v>
      </c>
      <c r="L72" s="11" t="s">
        <v>1542</v>
      </c>
      <c r="M72" s="11" t="s">
        <v>1543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2637" t="str">
        <f t="shared" si="1"/>
        <v>9184000</v>
      </c>
      <c r="B73" s="409" t="s">
        <v>1532</v>
      </c>
      <c r="C73" s="409" t="s">
        <v>2187</v>
      </c>
      <c r="D73" s="409" t="s">
        <v>16</v>
      </c>
      <c r="E73" s="410" t="s">
        <v>2188</v>
      </c>
      <c r="F73" s="410" t="s">
        <v>2189</v>
      </c>
      <c r="G73" s="410" t="s">
        <v>2190</v>
      </c>
      <c r="H73" s="410" t="s">
        <v>2191</v>
      </c>
      <c r="I73" s="578" t="s">
        <v>2192</v>
      </c>
      <c r="J73" s="579" t="s">
        <v>2193</v>
      </c>
      <c r="K73" s="580" t="s">
        <v>2194</v>
      </c>
      <c r="L73" s="11" t="s">
        <v>1542</v>
      </c>
      <c r="M73" s="11" t="s">
        <v>1543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2637" t="str">
        <f t="shared" si="1"/>
        <v>9185000</v>
      </c>
      <c r="B74" s="409" t="s">
        <v>1532</v>
      </c>
      <c r="C74" s="409" t="s">
        <v>2195</v>
      </c>
      <c r="D74" s="409" t="s">
        <v>16</v>
      </c>
      <c r="E74" s="410" t="s">
        <v>2196</v>
      </c>
      <c r="F74" s="410" t="s">
        <v>2197</v>
      </c>
      <c r="G74" s="410" t="s">
        <v>2198</v>
      </c>
      <c r="H74" s="445" t="s">
        <v>2199</v>
      </c>
      <c r="I74" s="582" t="s">
        <v>2200</v>
      </c>
      <c r="J74" s="583" t="s">
        <v>2202</v>
      </c>
      <c r="K74" s="240" t="s">
        <v>137</v>
      </c>
      <c r="L74" s="11" t="s">
        <v>1542</v>
      </c>
      <c r="M74" s="11" t="s">
        <v>1543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2637" t="str">
        <f t="shared" si="1"/>
        <v>9186000</v>
      </c>
      <c r="B75" s="409" t="s">
        <v>1532</v>
      </c>
      <c r="C75" s="409" t="s">
        <v>2204</v>
      </c>
      <c r="D75" s="409" t="s">
        <v>16</v>
      </c>
      <c r="E75" s="410" t="s">
        <v>2205</v>
      </c>
      <c r="F75" s="410" t="s">
        <v>2206</v>
      </c>
      <c r="G75" s="410" t="s">
        <v>2207</v>
      </c>
      <c r="H75" s="410" t="s">
        <v>2208</v>
      </c>
      <c r="I75" s="593" t="s">
        <v>2209</v>
      </c>
      <c r="J75" s="240" t="s">
        <v>137</v>
      </c>
      <c r="K75" s="241" t="s">
        <v>21</v>
      </c>
      <c r="L75" s="11" t="s">
        <v>1542</v>
      </c>
      <c r="M75" s="11" t="s">
        <v>1543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2637" t="str">
        <f t="shared" si="1"/>
        <v>9187000</v>
      </c>
      <c r="B76" s="409" t="s">
        <v>1532</v>
      </c>
      <c r="C76" s="409" t="s">
        <v>2224</v>
      </c>
      <c r="D76" s="409" t="s">
        <v>16</v>
      </c>
      <c r="E76" s="410" t="s">
        <v>2225</v>
      </c>
      <c r="F76" s="410" t="s">
        <v>2226</v>
      </c>
      <c r="G76" s="410" t="s">
        <v>2227</v>
      </c>
      <c r="H76" s="410" t="s">
        <v>2228</v>
      </c>
      <c r="I76" s="596" t="s">
        <v>2229</v>
      </c>
      <c r="J76" s="597" t="s">
        <v>2237</v>
      </c>
      <c r="K76" s="241" t="s">
        <v>21</v>
      </c>
      <c r="L76" s="11" t="s">
        <v>1542</v>
      </c>
      <c r="M76" s="11" t="s">
        <v>1543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2637" t="str">
        <f t="shared" si="1"/>
        <v>9188000</v>
      </c>
      <c r="B77" s="409" t="s">
        <v>1532</v>
      </c>
      <c r="C77" s="409" t="s">
        <v>2238</v>
      </c>
      <c r="D77" s="409" t="s">
        <v>16</v>
      </c>
      <c r="E77" s="410" t="s">
        <v>2239</v>
      </c>
      <c r="F77" s="410" t="s">
        <v>2240</v>
      </c>
      <c r="G77" s="410" t="s">
        <v>2241</v>
      </c>
      <c r="H77" s="410" t="s">
        <v>2242</v>
      </c>
      <c r="I77" s="598" t="s">
        <v>2243</v>
      </c>
      <c r="J77" s="599" t="s">
        <v>2244</v>
      </c>
      <c r="K77" s="241" t="s">
        <v>21</v>
      </c>
      <c r="L77" s="11" t="s">
        <v>1542</v>
      </c>
      <c r="M77" s="11" t="s">
        <v>1543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2637" t="str">
        <f t="shared" si="1"/>
        <v>9189000</v>
      </c>
      <c r="B78" s="409" t="s">
        <v>1532</v>
      </c>
      <c r="C78" s="409" t="s">
        <v>2245</v>
      </c>
      <c r="D78" s="409" t="s">
        <v>16</v>
      </c>
      <c r="E78" s="410" t="s">
        <v>2246</v>
      </c>
      <c r="F78" s="410" t="s">
        <v>2247</v>
      </c>
      <c r="G78" s="410" t="s">
        <v>2248</v>
      </c>
      <c r="H78" s="410" t="s">
        <v>2249</v>
      </c>
      <c r="I78" s="600" t="s">
        <v>2250</v>
      </c>
      <c r="J78" s="240" t="s">
        <v>137</v>
      </c>
      <c r="K78" s="241" t="s">
        <v>21</v>
      </c>
      <c r="L78" s="11" t="s">
        <v>1542</v>
      </c>
      <c r="M78" s="11" t="s">
        <v>1543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2637" t="str">
        <f t="shared" si="1"/>
        <v>9190000</v>
      </c>
      <c r="B79" s="409" t="s">
        <v>1532</v>
      </c>
      <c r="C79" s="409" t="s">
        <v>2251</v>
      </c>
      <c r="D79" s="409" t="s">
        <v>16</v>
      </c>
      <c r="E79" s="410" t="s">
        <v>2252</v>
      </c>
      <c r="F79" s="410" t="s">
        <v>2253</v>
      </c>
      <c r="G79" s="410" t="s">
        <v>2254</v>
      </c>
      <c r="H79" s="410" t="s">
        <v>2255</v>
      </c>
      <c r="I79" s="601" t="s">
        <v>2256</v>
      </c>
      <c r="J79" s="602" t="s">
        <v>2257</v>
      </c>
      <c r="K79" s="603" t="s">
        <v>2258</v>
      </c>
      <c r="L79" s="11" t="s">
        <v>1542</v>
      </c>
      <c r="M79" s="11" t="s">
        <v>1543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2637" t="str">
        <f t="shared" si="1"/>
        <v>9191000</v>
      </c>
      <c r="B80" s="409" t="s">
        <v>1532</v>
      </c>
      <c r="C80" s="409" t="s">
        <v>2259</v>
      </c>
      <c r="D80" s="409" t="s">
        <v>16</v>
      </c>
      <c r="E80" s="410" t="s">
        <v>2260</v>
      </c>
      <c r="F80" s="410" t="s">
        <v>2261</v>
      </c>
      <c r="G80" s="410" t="s">
        <v>2262</v>
      </c>
      <c r="H80" s="410" t="s">
        <v>2263</v>
      </c>
      <c r="I80" s="604" t="s">
        <v>2264</v>
      </c>
      <c r="J80" s="605" t="s">
        <v>2265</v>
      </c>
      <c r="K80" s="606" t="s">
        <v>2266</v>
      </c>
      <c r="L80" s="11" t="s">
        <v>1542</v>
      </c>
      <c r="M80" s="11" t="s">
        <v>1543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2637" t="str">
        <f t="shared" si="1"/>
        <v>9192000</v>
      </c>
      <c r="B81" s="409" t="s">
        <v>1532</v>
      </c>
      <c r="C81" s="409" t="s">
        <v>2267</v>
      </c>
      <c r="D81" s="409" t="s">
        <v>16</v>
      </c>
      <c r="E81" s="410" t="s">
        <v>2268</v>
      </c>
      <c r="F81" s="410" t="s">
        <v>2269</v>
      </c>
      <c r="G81" s="410" t="s">
        <v>2270</v>
      </c>
      <c r="H81" s="410" t="s">
        <v>2271</v>
      </c>
      <c r="I81" s="607" t="s">
        <v>2272</v>
      </c>
      <c r="J81" s="608" t="s">
        <v>2273</v>
      </c>
      <c r="K81" s="609" t="s">
        <v>2274</v>
      </c>
      <c r="L81" s="11" t="s">
        <v>1542</v>
      </c>
      <c r="M81" s="11" t="s">
        <v>1543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2637" t="str">
        <f t="shared" si="1"/>
        <v>9193000</v>
      </c>
      <c r="B82" s="409" t="s">
        <v>1532</v>
      </c>
      <c r="C82" s="409" t="s">
        <v>2275</v>
      </c>
      <c r="D82" s="409" t="s">
        <v>16</v>
      </c>
      <c r="E82" s="410" t="s">
        <v>2276</v>
      </c>
      <c r="F82" s="410" t="s">
        <v>2277</v>
      </c>
      <c r="G82" s="410" t="s">
        <v>2277</v>
      </c>
      <c r="H82" s="410" t="s">
        <v>2278</v>
      </c>
      <c r="I82" s="610" t="s">
        <v>2279</v>
      </c>
      <c r="J82" s="611" t="s">
        <v>2280</v>
      </c>
      <c r="K82" s="241" t="s">
        <v>21</v>
      </c>
      <c r="L82" s="11" t="s">
        <v>1542</v>
      </c>
      <c r="M82" s="11" t="s">
        <v>1543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2637" t="str">
        <f t="shared" si="1"/>
        <v>9200000</v>
      </c>
      <c r="B83" s="396" t="s">
        <v>1532</v>
      </c>
      <c r="C83" s="396" t="s">
        <v>2281</v>
      </c>
      <c r="D83" s="396" t="s">
        <v>16</v>
      </c>
      <c r="E83" s="398" t="s">
        <v>2282</v>
      </c>
      <c r="F83" s="398" t="s">
        <v>2282</v>
      </c>
      <c r="G83" s="398" t="s">
        <v>2283</v>
      </c>
      <c r="H83" s="398" t="s">
        <v>2284</v>
      </c>
      <c r="I83" s="612" t="s">
        <v>2285</v>
      </c>
      <c r="J83" s="613" t="s">
        <v>2286</v>
      </c>
      <c r="K83" s="241" t="s">
        <v>21</v>
      </c>
      <c r="L83" s="515" t="s">
        <v>1542</v>
      </c>
      <c r="M83" s="515" t="s">
        <v>1543</v>
      </c>
      <c r="N83" s="398"/>
      <c r="O83" s="398"/>
      <c r="P83" s="398"/>
      <c r="Q83" s="398"/>
      <c r="R83" s="398"/>
      <c r="S83" s="398"/>
      <c r="T83" s="398"/>
      <c r="U83" s="398"/>
      <c r="V83" s="398"/>
      <c r="W83" s="398"/>
      <c r="X83" s="398"/>
      <c r="Y83" s="398"/>
      <c r="Z83" s="398"/>
    </row>
    <row r="84" spans="1:26" ht="15.75" customHeight="1">
      <c r="A84" s="2637" t="str">
        <f t="shared" si="1"/>
        <v>9201000</v>
      </c>
      <c r="B84" s="409" t="s">
        <v>1532</v>
      </c>
      <c r="C84" s="409" t="s">
        <v>2287</v>
      </c>
      <c r="D84" s="409" t="s">
        <v>16</v>
      </c>
      <c r="E84" s="410" t="s">
        <v>2288</v>
      </c>
      <c r="F84" s="410" t="s">
        <v>2289</v>
      </c>
      <c r="G84" s="410" t="s">
        <v>2289</v>
      </c>
      <c r="H84" s="410" t="s">
        <v>2290</v>
      </c>
      <c r="I84" s="614" t="s">
        <v>2291</v>
      </c>
      <c r="J84" s="240" t="s">
        <v>137</v>
      </c>
      <c r="K84" s="241" t="s">
        <v>21</v>
      </c>
      <c r="L84" s="11" t="s">
        <v>1542</v>
      </c>
      <c r="M84" s="11" t="s">
        <v>1543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2637" t="str">
        <f t="shared" si="1"/>
        <v>9202000</v>
      </c>
      <c r="B85" s="409" t="s">
        <v>1532</v>
      </c>
      <c r="C85" s="409" t="s">
        <v>2292</v>
      </c>
      <c r="D85" s="409" t="s">
        <v>16</v>
      </c>
      <c r="E85" s="410" t="s">
        <v>2293</v>
      </c>
      <c r="F85" s="410" t="s">
        <v>2294</v>
      </c>
      <c r="G85" s="445" t="s">
        <v>2295</v>
      </c>
      <c r="H85" s="410" t="s">
        <v>2296</v>
      </c>
      <c r="I85" s="615" t="s">
        <v>2297</v>
      </c>
      <c r="J85" s="616" t="s">
        <v>2298</v>
      </c>
      <c r="K85" s="241" t="s">
        <v>21</v>
      </c>
      <c r="L85" s="11" t="s">
        <v>1542</v>
      </c>
      <c r="M85" s="11" t="s">
        <v>1543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>
      <c r="A86" s="2637" t="str">
        <f t="shared" si="1"/>
        <v>9203000</v>
      </c>
      <c r="B86" s="409" t="s">
        <v>1532</v>
      </c>
      <c r="C86" s="409" t="s">
        <v>2299</v>
      </c>
      <c r="D86" s="409" t="s">
        <v>16</v>
      </c>
      <c r="E86" s="410" t="s">
        <v>2300</v>
      </c>
      <c r="F86" s="410" t="s">
        <v>2301</v>
      </c>
      <c r="G86" s="410" t="s">
        <v>2302</v>
      </c>
      <c r="H86" s="410" t="s">
        <v>2303</v>
      </c>
      <c r="I86" s="617" t="s">
        <v>2304</v>
      </c>
      <c r="J86" s="240" t="s">
        <v>137</v>
      </c>
      <c r="K86" s="618" t="s">
        <v>2305</v>
      </c>
      <c r="L86" s="11" t="s">
        <v>1542</v>
      </c>
      <c r="M86" s="11" t="s">
        <v>1543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>
      <c r="A87" s="2637" t="str">
        <f t="shared" si="1"/>
        <v>9204000</v>
      </c>
      <c r="B87" s="409" t="s">
        <v>1532</v>
      </c>
      <c r="C87" s="409" t="s">
        <v>2306</v>
      </c>
      <c r="D87" s="409" t="s">
        <v>16</v>
      </c>
      <c r="E87" s="410" t="s">
        <v>2307</v>
      </c>
      <c r="F87" s="410" t="s">
        <v>2308</v>
      </c>
      <c r="G87" s="410" t="s">
        <v>2309</v>
      </c>
      <c r="H87" s="410" t="s">
        <v>2310</v>
      </c>
      <c r="I87" s="619" t="s">
        <v>2311</v>
      </c>
      <c r="J87" s="240" t="s">
        <v>137</v>
      </c>
      <c r="K87" s="241" t="s">
        <v>21</v>
      </c>
      <c r="L87" s="11" t="s">
        <v>1542</v>
      </c>
      <c r="M87" s="11" t="s">
        <v>1543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>
      <c r="A88" s="2637" t="str">
        <f t="shared" si="1"/>
        <v>9205000</v>
      </c>
      <c r="B88" s="409" t="s">
        <v>1532</v>
      </c>
      <c r="C88" s="409" t="s">
        <v>2312</v>
      </c>
      <c r="D88" s="409" t="s">
        <v>16</v>
      </c>
      <c r="E88" s="410" t="s">
        <v>2313</v>
      </c>
      <c r="F88" s="410" t="s">
        <v>2314</v>
      </c>
      <c r="G88" s="410" t="s">
        <v>2315</v>
      </c>
      <c r="H88" s="410" t="s">
        <v>2316</v>
      </c>
      <c r="I88" s="620" t="s">
        <v>2317</v>
      </c>
      <c r="J88" s="621" t="s">
        <v>2318</v>
      </c>
      <c r="K88" s="622" t="s">
        <v>2319</v>
      </c>
      <c r="L88" s="11" t="s">
        <v>1542</v>
      </c>
      <c r="M88" s="11" t="s">
        <v>1543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>
      <c r="A89" s="2637" t="str">
        <f t="shared" si="1"/>
        <v>9206000</v>
      </c>
      <c r="B89" s="409" t="s">
        <v>1532</v>
      </c>
      <c r="C89" s="409" t="s">
        <v>2320</v>
      </c>
      <c r="D89" s="409" t="s">
        <v>16</v>
      </c>
      <c r="E89" s="410" t="s">
        <v>2321</v>
      </c>
      <c r="F89" s="410" t="s">
        <v>2322</v>
      </c>
      <c r="G89" s="410" t="s">
        <v>2322</v>
      </c>
      <c r="H89" s="410" t="s">
        <v>2323</v>
      </c>
      <c r="I89" s="623" t="s">
        <v>2324</v>
      </c>
      <c r="J89" s="624" t="s">
        <v>2325</v>
      </c>
      <c r="K89" s="240" t="s">
        <v>137</v>
      </c>
      <c r="L89" s="11" t="s">
        <v>1542</v>
      </c>
      <c r="M89" s="11" t="s">
        <v>1543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>
      <c r="A90" s="2637" t="str">
        <f t="shared" si="1"/>
        <v>9207000</v>
      </c>
      <c r="B90" s="409" t="s">
        <v>1532</v>
      </c>
      <c r="C90" s="409" t="s">
        <v>2326</v>
      </c>
      <c r="D90" s="409" t="s">
        <v>16</v>
      </c>
      <c r="E90" s="410" t="s">
        <v>2327</v>
      </c>
      <c r="F90" s="410" t="s">
        <v>2328</v>
      </c>
      <c r="G90" s="410" t="s">
        <v>2329</v>
      </c>
      <c r="H90" s="410" t="s">
        <v>2330</v>
      </c>
      <c r="I90" s="625" t="s">
        <v>2331</v>
      </c>
      <c r="J90" s="626" t="s">
        <v>2332</v>
      </c>
      <c r="K90" s="241" t="s">
        <v>21</v>
      </c>
      <c r="L90" s="11" t="s">
        <v>1542</v>
      </c>
      <c r="M90" s="11" t="s">
        <v>1543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>
      <c r="A91" s="2637" t="str">
        <f t="shared" si="1"/>
        <v>9208000</v>
      </c>
      <c r="B91" s="409" t="s">
        <v>1532</v>
      </c>
      <c r="C91" s="409" t="s">
        <v>2333</v>
      </c>
      <c r="D91" s="409" t="s">
        <v>16</v>
      </c>
      <c r="E91" s="410" t="s">
        <v>2334</v>
      </c>
      <c r="F91" s="410" t="s">
        <v>2335</v>
      </c>
      <c r="G91" s="410" t="s">
        <v>2336</v>
      </c>
      <c r="H91" s="410" t="s">
        <v>2337</v>
      </c>
      <c r="I91" s="627" t="s">
        <v>2338</v>
      </c>
      <c r="J91" s="628" t="s">
        <v>2339</v>
      </c>
      <c r="K91" s="241" t="s">
        <v>21</v>
      </c>
      <c r="L91" s="11" t="s">
        <v>1542</v>
      </c>
      <c r="M91" s="11" t="s">
        <v>1543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>
      <c r="A92" s="2637" t="str">
        <f t="shared" si="1"/>
        <v>9209000</v>
      </c>
      <c r="B92" s="409" t="s">
        <v>1532</v>
      </c>
      <c r="C92" s="409" t="s">
        <v>2340</v>
      </c>
      <c r="D92" s="409" t="s">
        <v>16</v>
      </c>
      <c r="E92" s="410" t="s">
        <v>2341</v>
      </c>
      <c r="F92" s="410" t="s">
        <v>2342</v>
      </c>
      <c r="G92" s="445" t="s">
        <v>2343</v>
      </c>
      <c r="H92" s="410" t="s">
        <v>2344</v>
      </c>
      <c r="I92" s="629" t="s">
        <v>2345</v>
      </c>
      <c r="J92" s="630" t="s">
        <v>2346</v>
      </c>
      <c r="K92" s="241" t="s">
        <v>21</v>
      </c>
      <c r="L92" s="11" t="s">
        <v>1542</v>
      </c>
      <c r="M92" s="11" t="s">
        <v>1543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>
      <c r="A93" s="2637" t="str">
        <f t="shared" si="1"/>
        <v>9210000</v>
      </c>
      <c r="B93" s="409" t="s">
        <v>1532</v>
      </c>
      <c r="C93" s="409" t="s">
        <v>2347</v>
      </c>
      <c r="D93" s="409" t="s">
        <v>16</v>
      </c>
      <c r="E93" s="410" t="s">
        <v>2348</v>
      </c>
      <c r="F93" s="410" t="s">
        <v>2349</v>
      </c>
      <c r="G93" s="445" t="s">
        <v>2349</v>
      </c>
      <c r="H93" s="410" t="s">
        <v>2350</v>
      </c>
      <c r="I93" s="631" t="s">
        <v>2351</v>
      </c>
      <c r="J93" s="632" t="s">
        <v>2352</v>
      </c>
      <c r="K93" s="633" t="s">
        <v>2353</v>
      </c>
      <c r="L93" s="11" t="s">
        <v>1542</v>
      </c>
      <c r="M93" s="11" t="s">
        <v>1543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>
      <c r="A94" s="2637" t="str">
        <f t="shared" si="1"/>
        <v>9211000</v>
      </c>
      <c r="B94" s="409" t="s">
        <v>1532</v>
      </c>
      <c r="C94" s="409" t="s">
        <v>2354</v>
      </c>
      <c r="D94" s="409" t="s">
        <v>16</v>
      </c>
      <c r="E94" s="410" t="s">
        <v>2355</v>
      </c>
      <c r="F94" s="410" t="s">
        <v>2356</v>
      </c>
      <c r="G94" s="410" t="s">
        <v>2357</v>
      </c>
      <c r="H94" s="410" t="s">
        <v>2358</v>
      </c>
      <c r="I94" s="635" t="s">
        <v>2359</v>
      </c>
      <c r="J94" s="636" t="s">
        <v>2360</v>
      </c>
      <c r="K94" s="645" t="s">
        <v>2361</v>
      </c>
      <c r="L94" s="11" t="s">
        <v>1542</v>
      </c>
      <c r="M94" s="11" t="s">
        <v>1543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>
      <c r="A95" s="2637" t="str">
        <f t="shared" si="1"/>
        <v>9212000</v>
      </c>
      <c r="B95" s="409" t="s">
        <v>1532</v>
      </c>
      <c r="C95" s="409" t="s">
        <v>2407</v>
      </c>
      <c r="D95" s="409" t="s">
        <v>16</v>
      </c>
      <c r="E95" s="410" t="s">
        <v>1810</v>
      </c>
      <c r="F95" s="410" t="s">
        <v>2408</v>
      </c>
      <c r="G95" s="445" t="s">
        <v>2409</v>
      </c>
      <c r="H95" s="410" t="s">
        <v>2410</v>
      </c>
      <c r="I95" s="648" t="s">
        <v>2411</v>
      </c>
      <c r="J95" s="240" t="s">
        <v>137</v>
      </c>
      <c r="K95" s="241" t="s">
        <v>21</v>
      </c>
      <c r="L95" s="11" t="s">
        <v>1542</v>
      </c>
      <c r="M95" s="11" t="s">
        <v>1543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>
      <c r="A96" s="2637" t="str">
        <f t="shared" si="1"/>
        <v>9213000</v>
      </c>
      <c r="B96" s="409" t="s">
        <v>1532</v>
      </c>
      <c r="C96" s="409" t="s">
        <v>2417</v>
      </c>
      <c r="D96" s="409" t="s">
        <v>16</v>
      </c>
      <c r="E96" s="410" t="s">
        <v>2418</v>
      </c>
      <c r="F96" s="410" t="s">
        <v>2419</v>
      </c>
      <c r="G96" s="410" t="s">
        <v>2419</v>
      </c>
      <c r="H96" s="410" t="s">
        <v>2420</v>
      </c>
      <c r="I96" s="673" t="s">
        <v>2421</v>
      </c>
      <c r="J96" s="676" t="s">
        <v>2588</v>
      </c>
      <c r="K96" s="241" t="s">
        <v>21</v>
      </c>
      <c r="L96" s="11" t="s">
        <v>1542</v>
      </c>
      <c r="M96" s="11" t="s">
        <v>1543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>
      <c r="A97" s="2637" t="str">
        <f t="shared" si="1"/>
        <v>9214000</v>
      </c>
      <c r="B97" s="409" t="s">
        <v>1532</v>
      </c>
      <c r="C97" s="409" t="s">
        <v>2598</v>
      </c>
      <c r="D97" s="409" t="s">
        <v>16</v>
      </c>
      <c r="E97" s="410" t="s">
        <v>2599</v>
      </c>
      <c r="F97" s="410" t="s">
        <v>2600</v>
      </c>
      <c r="G97" s="410" t="s">
        <v>2600</v>
      </c>
      <c r="H97" s="410" t="s">
        <v>2601</v>
      </c>
      <c r="I97" s="678" t="s">
        <v>2602</v>
      </c>
      <c r="J97" s="682" t="s">
        <v>2603</v>
      </c>
      <c r="K97" s="241" t="s">
        <v>21</v>
      </c>
      <c r="L97" s="11" t="s">
        <v>1542</v>
      </c>
      <c r="M97" s="11" t="s">
        <v>1543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>
      <c r="A98" s="2637" t="str">
        <f t="shared" si="1"/>
        <v>9215000</v>
      </c>
      <c r="B98" s="409" t="s">
        <v>1532</v>
      </c>
      <c r="C98" s="409" t="s">
        <v>2611</v>
      </c>
      <c r="D98" s="409" t="s">
        <v>16</v>
      </c>
      <c r="E98" s="410" t="s">
        <v>2613</v>
      </c>
      <c r="F98" s="410" t="s">
        <v>2614</v>
      </c>
      <c r="G98" s="410" t="s">
        <v>2614</v>
      </c>
      <c r="H98" s="410" t="s">
        <v>2615</v>
      </c>
      <c r="I98" s="686" t="s">
        <v>2616</v>
      </c>
      <c r="J98" s="690" t="s">
        <v>2625</v>
      </c>
      <c r="K98" s="696" t="s">
        <v>2630</v>
      </c>
      <c r="L98" s="11" t="s">
        <v>1542</v>
      </c>
      <c r="M98" s="11" t="s">
        <v>1543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>
      <c r="A99" s="2637" t="str">
        <f t="shared" si="1"/>
        <v>9216000</v>
      </c>
      <c r="B99" s="409" t="s">
        <v>1532</v>
      </c>
      <c r="C99" s="409" t="s">
        <v>2634</v>
      </c>
      <c r="D99" s="409" t="s">
        <v>16</v>
      </c>
      <c r="E99" s="410" t="s">
        <v>2635</v>
      </c>
      <c r="F99" s="410" t="s">
        <v>2636</v>
      </c>
      <c r="G99" s="445" t="s">
        <v>2637</v>
      </c>
      <c r="H99" s="410" t="s">
        <v>2638</v>
      </c>
      <c r="I99" s="697" t="s">
        <v>2639</v>
      </c>
      <c r="J99" s="698" t="s">
        <v>2640</v>
      </c>
      <c r="K99" s="699" t="s">
        <v>2641</v>
      </c>
      <c r="L99" s="11" t="s">
        <v>1542</v>
      </c>
      <c r="M99" s="11" t="s">
        <v>1543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>
      <c r="A100" s="2637" t="str">
        <f t="shared" si="1"/>
        <v>9220000</v>
      </c>
      <c r="B100" s="396" t="s">
        <v>1532</v>
      </c>
      <c r="C100" s="396" t="s">
        <v>2642</v>
      </c>
      <c r="D100" s="396" t="s">
        <v>16</v>
      </c>
      <c r="E100" s="398" t="s">
        <v>239</v>
      </c>
      <c r="F100" s="398" t="s">
        <v>2643</v>
      </c>
      <c r="G100" s="398" t="s">
        <v>2643</v>
      </c>
      <c r="H100" s="398" t="s">
        <v>2644</v>
      </c>
      <c r="I100" s="723" t="s">
        <v>2645</v>
      </c>
      <c r="J100" s="724" t="s">
        <v>2671</v>
      </c>
      <c r="K100" s="241" t="s">
        <v>21</v>
      </c>
      <c r="L100" s="515" t="s">
        <v>1542</v>
      </c>
      <c r="M100" s="515" t="s">
        <v>1543</v>
      </c>
      <c r="N100" s="398"/>
      <c r="O100" s="398"/>
      <c r="P100" s="398"/>
      <c r="Q100" s="398"/>
      <c r="R100" s="398"/>
      <c r="S100" s="398"/>
      <c r="T100" s="398"/>
      <c r="U100" s="398"/>
      <c r="V100" s="398"/>
      <c r="W100" s="398"/>
      <c r="X100" s="398"/>
      <c r="Y100" s="398"/>
      <c r="Z100" s="398"/>
    </row>
    <row r="101" spans="1:26" ht="13">
      <c r="A101" s="2637" t="str">
        <f t="shared" si="1"/>
        <v>9221000</v>
      </c>
      <c r="B101" s="409" t="s">
        <v>1532</v>
      </c>
      <c r="C101" s="409" t="s">
        <v>2672</v>
      </c>
      <c r="D101" s="409" t="s">
        <v>16</v>
      </c>
      <c r="E101" s="410" t="s">
        <v>2674</v>
      </c>
      <c r="F101" s="410" t="s">
        <v>2675</v>
      </c>
      <c r="G101" s="410" t="s">
        <v>2675</v>
      </c>
      <c r="H101" s="410" t="s">
        <v>2676</v>
      </c>
      <c r="I101" s="776" t="s">
        <v>2677</v>
      </c>
      <c r="J101" s="780" t="s">
        <v>2783</v>
      </c>
      <c r="K101" s="784" t="s">
        <v>2795</v>
      </c>
      <c r="L101" s="11" t="s">
        <v>1542</v>
      </c>
      <c r="M101" s="11" t="s">
        <v>1543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>
      <c r="A102" s="2637" t="str">
        <f t="shared" si="1"/>
        <v>9222000</v>
      </c>
      <c r="B102" s="409" t="s">
        <v>1532</v>
      </c>
      <c r="C102" s="409" t="s">
        <v>2805</v>
      </c>
      <c r="D102" s="409" t="s">
        <v>16</v>
      </c>
      <c r="E102" s="410" t="s">
        <v>2806</v>
      </c>
      <c r="F102" s="410" t="s">
        <v>2807</v>
      </c>
      <c r="G102" s="445" t="s">
        <v>2807</v>
      </c>
      <c r="H102" s="410" t="s">
        <v>2808</v>
      </c>
      <c r="I102" s="788" t="s">
        <v>2809</v>
      </c>
      <c r="J102" s="240" t="s">
        <v>137</v>
      </c>
      <c r="K102" s="792" t="s">
        <v>2824</v>
      </c>
      <c r="L102" s="11" t="s">
        <v>1542</v>
      </c>
      <c r="M102" s="11" t="s">
        <v>1543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>
      <c r="A103" s="2637" t="str">
        <f t="shared" si="1"/>
        <v>9223000</v>
      </c>
      <c r="B103" s="409" t="s">
        <v>1532</v>
      </c>
      <c r="C103" s="409" t="s">
        <v>2836</v>
      </c>
      <c r="D103" s="409" t="s">
        <v>16</v>
      </c>
      <c r="E103" s="410" t="s">
        <v>2837</v>
      </c>
      <c r="F103" s="410" t="s">
        <v>2839</v>
      </c>
      <c r="G103" s="410" t="s">
        <v>2839</v>
      </c>
      <c r="H103" s="410" t="s">
        <v>2840</v>
      </c>
      <c r="I103" s="798" t="s">
        <v>2841</v>
      </c>
      <c r="J103" s="828" t="s">
        <v>2850</v>
      </c>
      <c r="K103" s="829" t="s">
        <v>2937</v>
      </c>
      <c r="L103" s="11" t="s">
        <v>1542</v>
      </c>
      <c r="M103" s="11" t="s">
        <v>1543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>
      <c r="A104" s="2637" t="str">
        <f t="shared" si="1"/>
        <v>9224000</v>
      </c>
      <c r="B104" s="409" t="s">
        <v>1532</v>
      </c>
      <c r="C104" s="409" t="s">
        <v>2938</v>
      </c>
      <c r="D104" s="409" t="s">
        <v>16</v>
      </c>
      <c r="E104" s="410" t="s">
        <v>2939</v>
      </c>
      <c r="F104" s="410" t="s">
        <v>2940</v>
      </c>
      <c r="G104" s="410" t="s">
        <v>2940</v>
      </c>
      <c r="H104" s="410" t="s">
        <v>2941</v>
      </c>
      <c r="I104" s="834" t="s">
        <v>2942</v>
      </c>
      <c r="J104" s="839" t="s">
        <v>2947</v>
      </c>
      <c r="K104" s="241" t="s">
        <v>21</v>
      </c>
      <c r="L104" s="11" t="s">
        <v>1542</v>
      </c>
      <c r="M104" s="11" t="s">
        <v>1543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>
      <c r="A105" s="2637" t="str">
        <f t="shared" si="1"/>
        <v>9225000</v>
      </c>
      <c r="B105" s="409" t="s">
        <v>1532</v>
      </c>
      <c r="C105" s="409" t="s">
        <v>2964</v>
      </c>
      <c r="D105" s="409" t="s">
        <v>16</v>
      </c>
      <c r="E105" s="410" t="s">
        <v>2965</v>
      </c>
      <c r="F105" s="410" t="s">
        <v>2966</v>
      </c>
      <c r="G105" s="410" t="s">
        <v>2967</v>
      </c>
      <c r="H105" s="410" t="s">
        <v>2968</v>
      </c>
      <c r="I105" s="843" t="s">
        <v>2969</v>
      </c>
      <c r="J105" s="846" t="s">
        <v>2979</v>
      </c>
      <c r="K105" s="241" t="s">
        <v>21</v>
      </c>
      <c r="L105" s="11" t="s">
        <v>1542</v>
      </c>
      <c r="M105" s="11" t="s">
        <v>1543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>
      <c r="A106" s="2637" t="str">
        <f t="shared" si="1"/>
        <v>9226000</v>
      </c>
      <c r="B106" s="409" t="s">
        <v>1532</v>
      </c>
      <c r="C106" s="409" t="s">
        <v>2990</v>
      </c>
      <c r="D106" s="409" t="s">
        <v>16</v>
      </c>
      <c r="E106" s="410" t="s">
        <v>2991</v>
      </c>
      <c r="F106" s="410" t="s">
        <v>2992</v>
      </c>
      <c r="G106" s="410" t="s">
        <v>2992</v>
      </c>
      <c r="H106" s="410" t="s">
        <v>2993</v>
      </c>
      <c r="I106" s="847" t="s">
        <v>2994</v>
      </c>
      <c r="J106" s="848" t="s">
        <v>2995</v>
      </c>
      <c r="K106" s="241" t="s">
        <v>21</v>
      </c>
      <c r="L106" s="11" t="s">
        <v>1542</v>
      </c>
      <c r="M106" s="11" t="s">
        <v>1543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>
      <c r="A107" s="2637" t="str">
        <f t="shared" si="1"/>
        <v>9227000</v>
      </c>
      <c r="B107" s="409" t="s">
        <v>1532</v>
      </c>
      <c r="C107" s="409" t="s">
        <v>2996</v>
      </c>
      <c r="D107" s="409" t="s">
        <v>16</v>
      </c>
      <c r="E107" s="410" t="s">
        <v>2997</v>
      </c>
      <c r="F107" s="410" t="s">
        <v>2998</v>
      </c>
      <c r="G107" s="410" t="s">
        <v>2998</v>
      </c>
      <c r="H107" s="410" t="s">
        <v>2999</v>
      </c>
      <c r="I107" s="852" t="s">
        <v>3000</v>
      </c>
      <c r="J107" s="853" t="s">
        <v>3004</v>
      </c>
      <c r="K107" s="854" t="s">
        <v>3005</v>
      </c>
      <c r="L107" s="11" t="s">
        <v>1542</v>
      </c>
      <c r="M107" s="11" t="s">
        <v>1543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>
      <c r="A108" s="2637" t="str">
        <f t="shared" si="1"/>
        <v>9228000</v>
      </c>
      <c r="B108" s="409" t="s">
        <v>1532</v>
      </c>
      <c r="C108" s="409" t="s">
        <v>3006</v>
      </c>
      <c r="D108" s="409" t="s">
        <v>16</v>
      </c>
      <c r="E108" s="410" t="s">
        <v>3007</v>
      </c>
      <c r="F108" s="410" t="s">
        <v>3008</v>
      </c>
      <c r="G108" s="410" t="s">
        <v>3008</v>
      </c>
      <c r="H108" s="410" t="s">
        <v>3009</v>
      </c>
      <c r="I108" s="859" t="s">
        <v>3010</v>
      </c>
      <c r="J108" s="240" t="s">
        <v>137</v>
      </c>
      <c r="K108" s="241" t="s">
        <v>21</v>
      </c>
      <c r="L108" s="11" t="s">
        <v>1542</v>
      </c>
      <c r="M108" s="11" t="s">
        <v>1543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>
      <c r="A109" s="2637" t="str">
        <f t="shared" si="1"/>
        <v>9229000</v>
      </c>
      <c r="B109" s="409" t="s">
        <v>1532</v>
      </c>
      <c r="C109" s="409" t="s">
        <v>3020</v>
      </c>
      <c r="D109" s="409" t="s">
        <v>16</v>
      </c>
      <c r="E109" s="410" t="s">
        <v>3021</v>
      </c>
      <c r="F109" s="410" t="s">
        <v>3022</v>
      </c>
      <c r="G109" s="410" t="s">
        <v>3022</v>
      </c>
      <c r="H109" s="410" t="s">
        <v>3023</v>
      </c>
      <c r="I109" s="861" t="s">
        <v>3024</v>
      </c>
      <c r="J109" s="240" t="s">
        <v>137</v>
      </c>
      <c r="K109" s="241" t="s">
        <v>21</v>
      </c>
      <c r="L109" s="11" t="s">
        <v>1542</v>
      </c>
      <c r="M109" s="11" t="s">
        <v>1543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>
      <c r="A110" s="2637" t="str">
        <f t="shared" si="1"/>
        <v>9230000</v>
      </c>
      <c r="B110" s="409" t="s">
        <v>1532</v>
      </c>
      <c r="C110" s="409" t="s">
        <v>3027</v>
      </c>
      <c r="D110" s="409" t="s">
        <v>16</v>
      </c>
      <c r="E110" s="410" t="s">
        <v>3028</v>
      </c>
      <c r="F110" s="410" t="s">
        <v>3029</v>
      </c>
      <c r="G110" s="410" t="s">
        <v>3030</v>
      </c>
      <c r="H110" s="410" t="s">
        <v>3031</v>
      </c>
      <c r="I110" s="868" t="s">
        <v>3032</v>
      </c>
      <c r="J110" s="240" t="s">
        <v>137</v>
      </c>
      <c r="K110" s="241" t="s">
        <v>21</v>
      </c>
      <c r="L110" s="11" t="s">
        <v>1542</v>
      </c>
      <c r="M110" s="11" t="s">
        <v>1543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>
      <c r="A111" s="2637" t="str">
        <f t="shared" si="1"/>
        <v>9231000</v>
      </c>
      <c r="B111" s="409" t="s">
        <v>1532</v>
      </c>
      <c r="C111" s="409" t="s">
        <v>3050</v>
      </c>
      <c r="D111" s="409" t="s">
        <v>16</v>
      </c>
      <c r="E111" s="410" t="s">
        <v>3051</v>
      </c>
      <c r="F111" s="410" t="s">
        <v>3052</v>
      </c>
      <c r="G111" s="410" t="s">
        <v>3052</v>
      </c>
      <c r="H111" s="410" t="s">
        <v>3053</v>
      </c>
      <c r="I111" s="872" t="s">
        <v>3054</v>
      </c>
      <c r="J111" s="873" t="s">
        <v>3062</v>
      </c>
      <c r="K111" s="241" t="s">
        <v>21</v>
      </c>
      <c r="L111" s="11" t="s">
        <v>1542</v>
      </c>
      <c r="M111" s="11" t="s">
        <v>1543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>
      <c r="A112" s="2637" t="str">
        <f t="shared" si="1"/>
        <v>9232000</v>
      </c>
      <c r="B112" s="409" t="s">
        <v>1532</v>
      </c>
      <c r="C112" s="409" t="s">
        <v>3073</v>
      </c>
      <c r="D112" s="409" t="s">
        <v>16</v>
      </c>
      <c r="E112" s="410" t="s">
        <v>3074</v>
      </c>
      <c r="F112" s="410" t="s">
        <v>3075</v>
      </c>
      <c r="G112" s="410" t="s">
        <v>3076</v>
      </c>
      <c r="H112" s="410" t="s">
        <v>3077</v>
      </c>
      <c r="I112" s="892" t="s">
        <v>3078</v>
      </c>
      <c r="J112" s="893" t="s">
        <v>3096</v>
      </c>
      <c r="K112" s="896" t="s">
        <v>3097</v>
      </c>
      <c r="L112" s="11" t="s">
        <v>1542</v>
      </c>
      <c r="M112" s="11" t="s">
        <v>1543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>
      <c r="A113" s="2637" t="str">
        <f t="shared" si="1"/>
        <v>9233000</v>
      </c>
      <c r="B113" s="409" t="s">
        <v>1532</v>
      </c>
      <c r="C113" s="409" t="s">
        <v>3104</v>
      </c>
      <c r="D113" s="409" t="s">
        <v>16</v>
      </c>
      <c r="E113" s="410" t="s">
        <v>3105</v>
      </c>
      <c r="F113" s="410" t="s">
        <v>3106</v>
      </c>
      <c r="G113" s="410" t="s">
        <v>3107</v>
      </c>
      <c r="H113" s="410" t="s">
        <v>3108</v>
      </c>
      <c r="I113" s="898" t="s">
        <v>3109</v>
      </c>
      <c r="J113" s="899" t="s">
        <v>3111</v>
      </c>
      <c r="K113" s="240" t="s">
        <v>137</v>
      </c>
      <c r="L113" s="11" t="s">
        <v>1542</v>
      </c>
      <c r="M113" s="11" t="s">
        <v>1543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>
      <c r="A114" s="2637" t="str">
        <f t="shared" si="1"/>
        <v>9234000</v>
      </c>
      <c r="B114" s="409" t="s">
        <v>1532</v>
      </c>
      <c r="C114" s="409" t="s">
        <v>3117</v>
      </c>
      <c r="D114" s="409" t="s">
        <v>16</v>
      </c>
      <c r="E114" s="410" t="s">
        <v>3118</v>
      </c>
      <c r="F114" s="410" t="s">
        <v>3119</v>
      </c>
      <c r="G114" s="445" t="s">
        <v>3119</v>
      </c>
      <c r="H114" s="410" t="s">
        <v>3120</v>
      </c>
      <c r="I114" s="901" t="s">
        <v>3121</v>
      </c>
      <c r="J114" s="905" t="s">
        <v>3125</v>
      </c>
      <c r="K114" s="906" t="s">
        <v>3132</v>
      </c>
      <c r="L114" s="11" t="s">
        <v>1542</v>
      </c>
      <c r="M114" s="11" t="s">
        <v>1543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>
      <c r="A115" s="2637" t="str">
        <f t="shared" si="1"/>
        <v>9235000</v>
      </c>
      <c r="B115" s="409" t="s">
        <v>1532</v>
      </c>
      <c r="C115" s="409" t="s">
        <v>3138</v>
      </c>
      <c r="D115" s="409" t="s">
        <v>16</v>
      </c>
      <c r="E115" s="410" t="s">
        <v>3139</v>
      </c>
      <c r="F115" s="410" t="s">
        <v>3140</v>
      </c>
      <c r="G115" s="410" t="s">
        <v>3141</v>
      </c>
      <c r="H115" s="410" t="s">
        <v>3142</v>
      </c>
      <c r="I115" s="907" t="s">
        <v>3143</v>
      </c>
      <c r="J115" s="240" t="s">
        <v>137</v>
      </c>
      <c r="K115" s="241" t="s">
        <v>21</v>
      </c>
      <c r="L115" s="11" t="s">
        <v>1542</v>
      </c>
      <c r="M115" s="11" t="s">
        <v>1543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>
      <c r="A116" s="2637" t="str">
        <f t="shared" si="1"/>
        <v>9236000</v>
      </c>
      <c r="B116" s="409" t="s">
        <v>1532</v>
      </c>
      <c r="C116" s="409" t="s">
        <v>3144</v>
      </c>
      <c r="D116" s="409" t="s">
        <v>16</v>
      </c>
      <c r="E116" s="410" t="s">
        <v>3145</v>
      </c>
      <c r="F116" s="410" t="s">
        <v>3146</v>
      </c>
      <c r="G116" s="445" t="s">
        <v>3146</v>
      </c>
      <c r="H116" s="410" t="s">
        <v>3147</v>
      </c>
      <c r="I116" s="909" t="s">
        <v>234</v>
      </c>
      <c r="J116" s="240" t="s">
        <v>137</v>
      </c>
      <c r="K116" s="241" t="s">
        <v>21</v>
      </c>
      <c r="L116" s="11" t="s">
        <v>1542</v>
      </c>
      <c r="M116" s="11" t="s">
        <v>1543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>
      <c r="A117" s="2637" t="str">
        <f t="shared" si="1"/>
        <v>9237000</v>
      </c>
      <c r="B117" s="409" t="s">
        <v>1532</v>
      </c>
      <c r="C117" s="409" t="s">
        <v>3152</v>
      </c>
      <c r="D117" s="409" t="s">
        <v>16</v>
      </c>
      <c r="E117" s="410" t="s">
        <v>3153</v>
      </c>
      <c r="F117" s="410" t="s">
        <v>3154</v>
      </c>
      <c r="G117" s="410" t="s">
        <v>3154</v>
      </c>
      <c r="H117" s="410" t="s">
        <v>3155</v>
      </c>
      <c r="I117" s="920" t="s">
        <v>3156</v>
      </c>
      <c r="J117" s="921" t="s">
        <v>3186</v>
      </c>
      <c r="K117" s="940" t="s">
        <v>3187</v>
      </c>
      <c r="L117" s="11" t="s">
        <v>1542</v>
      </c>
      <c r="M117" s="11" t="s">
        <v>1543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>
      <c r="A118" s="2637" t="str">
        <f t="shared" si="1"/>
        <v>9238000</v>
      </c>
      <c r="B118" s="409" t="s">
        <v>1532</v>
      </c>
      <c r="C118" s="409" t="s">
        <v>3225</v>
      </c>
      <c r="D118" s="409" t="s">
        <v>16</v>
      </c>
      <c r="E118" s="410" t="s">
        <v>3226</v>
      </c>
      <c r="F118" s="410" t="s">
        <v>3227</v>
      </c>
      <c r="G118" s="410" t="s">
        <v>3228</v>
      </c>
      <c r="H118" s="410" t="s">
        <v>3229</v>
      </c>
      <c r="I118" s="943" t="s">
        <v>3232</v>
      </c>
      <c r="J118" s="240" t="s">
        <v>137</v>
      </c>
      <c r="K118" s="241" t="s">
        <v>21</v>
      </c>
      <c r="L118" s="11" t="s">
        <v>1542</v>
      </c>
      <c r="M118" s="11" t="s">
        <v>1543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>
      <c r="A119" s="2637" t="str">
        <f t="shared" si="1"/>
        <v>9239000</v>
      </c>
      <c r="B119" s="409" t="s">
        <v>1532</v>
      </c>
      <c r="C119" s="409" t="s">
        <v>3238</v>
      </c>
      <c r="D119" s="409" t="s">
        <v>16</v>
      </c>
      <c r="E119" s="410" t="s">
        <v>3239</v>
      </c>
      <c r="F119" s="410" t="s">
        <v>3240</v>
      </c>
      <c r="G119" s="410" t="s">
        <v>3240</v>
      </c>
      <c r="H119" s="410" t="s">
        <v>3241</v>
      </c>
      <c r="I119" s="953" t="s">
        <v>3242</v>
      </c>
      <c r="J119" s="954" t="s">
        <v>3266</v>
      </c>
      <c r="K119" s="241" t="s">
        <v>21</v>
      </c>
      <c r="L119" s="11" t="s">
        <v>1542</v>
      </c>
      <c r="M119" s="11" t="s">
        <v>1543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>
      <c r="A120" s="2637" t="str">
        <f t="shared" si="1"/>
        <v>9240000</v>
      </c>
      <c r="B120" s="409" t="s">
        <v>1532</v>
      </c>
      <c r="C120" s="409" t="s">
        <v>3267</v>
      </c>
      <c r="D120" s="409" t="s">
        <v>16</v>
      </c>
      <c r="E120" s="410" t="s">
        <v>3268</v>
      </c>
      <c r="F120" s="410" t="s">
        <v>3269</v>
      </c>
      <c r="G120" s="410" t="s">
        <v>3269</v>
      </c>
      <c r="H120" s="410" t="s">
        <v>3270</v>
      </c>
      <c r="I120" s="955" t="s">
        <v>3271</v>
      </c>
      <c r="J120" s="960" t="s">
        <v>3272</v>
      </c>
      <c r="K120" s="964" t="s">
        <v>3281</v>
      </c>
      <c r="L120" s="11" t="s">
        <v>1542</v>
      </c>
      <c r="M120" s="11" t="s">
        <v>1543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>
      <c r="A121" s="2637" t="str">
        <f t="shared" si="1"/>
        <v>9241000</v>
      </c>
      <c r="B121" s="409" t="s">
        <v>1532</v>
      </c>
      <c r="C121" s="409" t="s">
        <v>3292</v>
      </c>
      <c r="D121" s="409" t="s">
        <v>16</v>
      </c>
      <c r="E121" s="410" t="s">
        <v>3293</v>
      </c>
      <c r="F121" s="410" t="s">
        <v>3294</v>
      </c>
      <c r="G121" s="410" t="s">
        <v>3294</v>
      </c>
      <c r="H121" s="410" t="s">
        <v>3295</v>
      </c>
      <c r="I121" s="969" t="s">
        <v>3296</v>
      </c>
      <c r="J121" s="970" t="s">
        <v>3303</v>
      </c>
      <c r="K121" s="240" t="s">
        <v>137</v>
      </c>
      <c r="L121" s="11" t="s">
        <v>1542</v>
      </c>
      <c r="M121" s="11" t="s">
        <v>1543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>
      <c r="A122" s="2637" t="str">
        <f t="shared" si="1"/>
        <v>9242000</v>
      </c>
      <c r="B122" s="409" t="s">
        <v>1532</v>
      </c>
      <c r="C122" s="409" t="s">
        <v>3304</v>
      </c>
      <c r="D122" s="409" t="s">
        <v>16</v>
      </c>
      <c r="E122" s="410" t="s">
        <v>2656</v>
      </c>
      <c r="F122" s="410" t="s">
        <v>3305</v>
      </c>
      <c r="G122" s="410" t="s">
        <v>3305</v>
      </c>
      <c r="H122" s="410" t="s">
        <v>3306</v>
      </c>
      <c r="I122" s="974" t="s">
        <v>3307</v>
      </c>
      <c r="J122" s="980" t="s">
        <v>3315</v>
      </c>
      <c r="K122" s="240" t="s">
        <v>137</v>
      </c>
      <c r="L122" s="11" t="s">
        <v>1542</v>
      </c>
      <c r="M122" s="11" t="s">
        <v>1543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>
      <c r="A123" s="2637" t="str">
        <f t="shared" si="1"/>
        <v>9243000</v>
      </c>
      <c r="B123" s="409" t="s">
        <v>1532</v>
      </c>
      <c r="C123" s="409" t="s">
        <v>3325</v>
      </c>
      <c r="D123" s="409" t="s">
        <v>16</v>
      </c>
      <c r="E123" s="410" t="s">
        <v>3326</v>
      </c>
      <c r="F123" s="410" t="s">
        <v>3327</v>
      </c>
      <c r="G123" s="410" t="s">
        <v>3327</v>
      </c>
      <c r="H123" s="410" t="s">
        <v>3328</v>
      </c>
      <c r="I123" s="982" t="s">
        <v>3329</v>
      </c>
      <c r="J123" s="983" t="s">
        <v>3333</v>
      </c>
      <c r="K123" s="240" t="s">
        <v>137</v>
      </c>
      <c r="L123" s="11" t="s">
        <v>1542</v>
      </c>
      <c r="M123" s="11" t="s">
        <v>1543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>
      <c r="A124" s="2637" t="str">
        <f t="shared" si="1"/>
        <v>9244000</v>
      </c>
      <c r="B124" s="409" t="s">
        <v>1532</v>
      </c>
      <c r="C124" s="409" t="s">
        <v>3334</v>
      </c>
      <c r="D124" s="409" t="s">
        <v>16</v>
      </c>
      <c r="E124" s="410" t="s">
        <v>3335</v>
      </c>
      <c r="F124" s="410" t="s">
        <v>3336</v>
      </c>
      <c r="G124" s="410" t="s">
        <v>3336</v>
      </c>
      <c r="H124" s="410" t="s">
        <v>3337</v>
      </c>
      <c r="I124" s="986" t="s">
        <v>3338</v>
      </c>
      <c r="J124" s="990" t="s">
        <v>3345</v>
      </c>
      <c r="K124" s="241" t="s">
        <v>21</v>
      </c>
      <c r="L124" s="11" t="s">
        <v>1542</v>
      </c>
      <c r="M124" s="11" t="s">
        <v>1543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>
      <c r="A125" s="2637" t="str">
        <f t="shared" si="1"/>
        <v>9245000</v>
      </c>
      <c r="B125" s="409" t="s">
        <v>1532</v>
      </c>
      <c r="C125" s="409" t="s">
        <v>3356</v>
      </c>
      <c r="D125" s="409" t="s">
        <v>16</v>
      </c>
      <c r="E125" s="410" t="s">
        <v>3357</v>
      </c>
      <c r="F125" s="410" t="s">
        <v>3358</v>
      </c>
      <c r="G125" s="410" t="s">
        <v>3358</v>
      </c>
      <c r="H125" s="410" t="s">
        <v>3359</v>
      </c>
      <c r="I125" s="411" t="s">
        <v>1559</v>
      </c>
      <c r="J125" s="412" t="s">
        <v>1560</v>
      </c>
      <c r="K125" s="413" t="s">
        <v>1561</v>
      </c>
      <c r="L125" s="11" t="s">
        <v>1542</v>
      </c>
      <c r="M125" s="11" t="s">
        <v>1543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>
      <c r="A126" s="2637" t="str">
        <f t="shared" si="1"/>
        <v>9601000</v>
      </c>
      <c r="B126" s="1003" t="s">
        <v>1532</v>
      </c>
      <c r="C126" s="1003" t="s">
        <v>3389</v>
      </c>
      <c r="D126" s="1003" t="s">
        <v>16</v>
      </c>
      <c r="E126" s="1004" t="s">
        <v>3390</v>
      </c>
      <c r="F126" s="1004" t="s">
        <v>3391</v>
      </c>
      <c r="G126" s="1004" t="s">
        <v>3391</v>
      </c>
      <c r="H126" s="1004" t="s">
        <v>3392</v>
      </c>
      <c r="I126" s="1047" t="s">
        <v>3393</v>
      </c>
      <c r="J126" s="1050" t="s">
        <v>3486</v>
      </c>
      <c r="K126" s="241" t="s">
        <v>21</v>
      </c>
      <c r="L126" s="11" t="s">
        <v>1542</v>
      </c>
      <c r="M126" s="11" t="s">
        <v>1543</v>
      </c>
      <c r="N126" s="280"/>
      <c r="O126" s="280"/>
      <c r="P126" s="280"/>
      <c r="Q126" s="280"/>
      <c r="R126" s="280"/>
      <c r="S126" s="280"/>
      <c r="T126" s="280"/>
      <c r="U126" s="280"/>
      <c r="V126" s="280"/>
      <c r="W126" s="280"/>
      <c r="X126" s="280"/>
      <c r="Y126" s="280"/>
      <c r="Z126" s="280"/>
    </row>
    <row r="127" spans="1:26" ht="13">
      <c r="A127" s="2637" t="str">
        <f t="shared" si="1"/>
        <v>9602000</v>
      </c>
      <c r="B127" s="1003" t="s">
        <v>1532</v>
      </c>
      <c r="C127" s="1003" t="s">
        <v>3498</v>
      </c>
      <c r="D127" s="1003" t="s">
        <v>16</v>
      </c>
      <c r="E127" s="1004" t="s">
        <v>3499</v>
      </c>
      <c r="F127" s="1004" t="s">
        <v>3501</v>
      </c>
      <c r="G127" s="1004" t="s">
        <v>3501</v>
      </c>
      <c r="H127" s="1004" t="s">
        <v>3502</v>
      </c>
      <c r="I127" s="1053" t="s">
        <v>3503</v>
      </c>
      <c r="J127" s="1056" t="s">
        <v>3510</v>
      </c>
      <c r="K127" s="241" t="s">
        <v>21</v>
      </c>
      <c r="L127" s="11" t="s">
        <v>1542</v>
      </c>
      <c r="M127" s="11" t="s">
        <v>1543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>
      <c r="A128" s="2637" t="str">
        <f t="shared" si="1"/>
        <v>9603000</v>
      </c>
      <c r="B128" s="1003" t="s">
        <v>1532</v>
      </c>
      <c r="C128" s="1003" t="s">
        <v>3520</v>
      </c>
      <c r="D128" s="1003" t="s">
        <v>16</v>
      </c>
      <c r="E128" s="1004" t="s">
        <v>3522</v>
      </c>
      <c r="F128" s="1004" t="s">
        <v>3523</v>
      </c>
      <c r="G128" s="1004" t="s">
        <v>3523</v>
      </c>
      <c r="H128" s="1004" t="s">
        <v>3524</v>
      </c>
      <c r="I128" s="1059" t="s">
        <v>3525</v>
      </c>
      <c r="J128" s="1061" t="s">
        <v>3527</v>
      </c>
      <c r="K128" s="241" t="s">
        <v>21</v>
      </c>
      <c r="L128" s="11" t="s">
        <v>1542</v>
      </c>
      <c r="M128" s="11" t="s">
        <v>1543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>
      <c r="A129" s="2637" t="str">
        <f t="shared" si="1"/>
        <v>9604000</v>
      </c>
      <c r="B129" s="1003" t="s">
        <v>1532</v>
      </c>
      <c r="C129" s="1003" t="s">
        <v>3532</v>
      </c>
      <c r="D129" s="1003" t="s">
        <v>16</v>
      </c>
      <c r="E129" s="1004" t="s">
        <v>578</v>
      </c>
      <c r="F129" s="1004" t="s">
        <v>3533</v>
      </c>
      <c r="G129" s="1004" t="s">
        <v>3533</v>
      </c>
      <c r="H129" s="1004" t="s">
        <v>3534</v>
      </c>
      <c r="I129" s="1063" t="s">
        <v>3535</v>
      </c>
      <c r="J129" s="1067" t="s">
        <v>3540</v>
      </c>
      <c r="K129" s="241" t="s">
        <v>21</v>
      </c>
      <c r="L129" s="11" t="s">
        <v>1542</v>
      </c>
      <c r="M129" s="11" t="s">
        <v>1543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>
      <c r="A130" s="2637" t="str">
        <f t="shared" si="1"/>
        <v>9605000</v>
      </c>
      <c r="B130" s="1003" t="s">
        <v>1532</v>
      </c>
      <c r="C130" s="1003" t="s">
        <v>3547</v>
      </c>
      <c r="D130" s="1003" t="s">
        <v>16</v>
      </c>
      <c r="E130" s="1004" t="s">
        <v>3548</v>
      </c>
      <c r="F130" s="1004" t="s">
        <v>3549</v>
      </c>
      <c r="G130" s="1004" t="s">
        <v>3549</v>
      </c>
      <c r="H130" s="1004" t="s">
        <v>3550</v>
      </c>
      <c r="I130" s="1069" t="s">
        <v>3551</v>
      </c>
      <c r="J130" s="1070" t="s">
        <v>3553</v>
      </c>
      <c r="K130" s="241" t="s">
        <v>21</v>
      </c>
      <c r="L130" s="11" t="s">
        <v>1542</v>
      </c>
      <c r="M130" s="11" t="s">
        <v>1543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>
      <c r="A131" s="2637" t="str">
        <f t="shared" ref="A131:A194" si="2">_xlfn.CONCAT(B131:D131)</f>
        <v>9606000</v>
      </c>
      <c r="B131" s="1003" t="s">
        <v>1532</v>
      </c>
      <c r="C131" s="1003" t="s">
        <v>3554</v>
      </c>
      <c r="D131" s="1003" t="s">
        <v>16</v>
      </c>
      <c r="E131" s="1004" t="s">
        <v>3555</v>
      </c>
      <c r="F131" s="1004" t="s">
        <v>3556</v>
      </c>
      <c r="G131" s="1004" t="s">
        <v>3556</v>
      </c>
      <c r="H131" s="1004" t="s">
        <v>3557</v>
      </c>
      <c r="I131" s="1072" t="s">
        <v>3558</v>
      </c>
      <c r="J131" s="1074" t="s">
        <v>3563</v>
      </c>
      <c r="K131" s="240" t="s">
        <v>137</v>
      </c>
      <c r="L131" s="11" t="s">
        <v>1542</v>
      </c>
      <c r="M131" s="11" t="s">
        <v>1543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>
      <c r="A132" s="2637" t="str">
        <f t="shared" si="2"/>
        <v>9607000</v>
      </c>
      <c r="B132" s="1003" t="s">
        <v>1532</v>
      </c>
      <c r="C132" s="1003" t="s">
        <v>3570</v>
      </c>
      <c r="D132" s="1003" t="s">
        <v>16</v>
      </c>
      <c r="E132" s="1004" t="s">
        <v>3548</v>
      </c>
      <c r="F132" s="1004" t="s">
        <v>3549</v>
      </c>
      <c r="G132" s="1004" t="s">
        <v>3549</v>
      </c>
      <c r="H132" s="1004" t="str">
        <f t="shared" ref="H132:H201" si="3">CONCATENATE($H$2," : ",G132)</f>
        <v>FIFA : Italian Soccer</v>
      </c>
      <c r="I132" s="1086" t="s">
        <v>3576</v>
      </c>
      <c r="J132" s="1087" t="s">
        <v>3609</v>
      </c>
      <c r="K132" s="241" t="s">
        <v>21</v>
      </c>
      <c r="L132" s="11" t="s">
        <v>1542</v>
      </c>
      <c r="M132" s="11" t="s">
        <v>1543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>
      <c r="A133" s="2637" t="str">
        <f t="shared" si="2"/>
        <v>9608000</v>
      </c>
      <c r="B133" s="1003" t="s">
        <v>1532</v>
      </c>
      <c r="C133" s="1003" t="s">
        <v>3610</v>
      </c>
      <c r="D133" s="1003" t="s">
        <v>16</v>
      </c>
      <c r="E133" s="1004" t="s">
        <v>3611</v>
      </c>
      <c r="F133" s="1004" t="s">
        <v>3612</v>
      </c>
      <c r="G133" s="1004" t="s">
        <v>3612</v>
      </c>
      <c r="H133" s="1004" t="str">
        <f t="shared" si="3"/>
        <v>FIFA : Ukrainian Soccer</v>
      </c>
      <c r="I133" s="1088" t="s">
        <v>3613</v>
      </c>
      <c r="J133" s="548" t="s">
        <v>2024</v>
      </c>
      <c r="K133" s="241" t="s">
        <v>21</v>
      </c>
      <c r="L133" s="11" t="s">
        <v>1542</v>
      </c>
      <c r="M133" s="11" t="s">
        <v>1543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>
      <c r="A134" s="2637" t="str">
        <f t="shared" si="2"/>
        <v>9609000</v>
      </c>
      <c r="B134" s="1003" t="s">
        <v>1532</v>
      </c>
      <c r="C134" s="1003" t="s">
        <v>3614</v>
      </c>
      <c r="D134" s="1003" t="s">
        <v>16</v>
      </c>
      <c r="E134" s="1004" t="s">
        <v>3377</v>
      </c>
      <c r="F134" s="1004" t="s">
        <v>3615</v>
      </c>
      <c r="G134" s="1004" t="s">
        <v>3615</v>
      </c>
      <c r="H134" s="1004" t="str">
        <f t="shared" si="3"/>
        <v>FIFA : Russian Soccer</v>
      </c>
      <c r="I134" s="1093" t="s">
        <v>3616</v>
      </c>
      <c r="J134" s="1095" t="s">
        <v>3620</v>
      </c>
      <c r="K134" s="241" t="s">
        <v>21</v>
      </c>
      <c r="L134" s="11" t="s">
        <v>1542</v>
      </c>
      <c r="M134" s="11" t="s">
        <v>1543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>
      <c r="A135" s="2637" t="str">
        <f t="shared" si="2"/>
        <v>9610000</v>
      </c>
      <c r="B135" s="1003" t="s">
        <v>1532</v>
      </c>
      <c r="C135" s="1003" t="s">
        <v>3622</v>
      </c>
      <c r="D135" s="1003" t="s">
        <v>16</v>
      </c>
      <c r="E135" s="1004" t="s">
        <v>1708</v>
      </c>
      <c r="F135" s="1004" t="s">
        <v>3623</v>
      </c>
      <c r="G135" s="1004" t="s">
        <v>3623</v>
      </c>
      <c r="H135" s="1004" t="str">
        <f t="shared" si="3"/>
        <v>FIFA : Czech Soccer</v>
      </c>
      <c r="I135" s="1097" t="s">
        <v>3624</v>
      </c>
      <c r="J135" s="1097" t="s">
        <v>3624</v>
      </c>
      <c r="K135" s="241" t="s">
        <v>21</v>
      </c>
      <c r="L135" s="11" t="s">
        <v>1542</v>
      </c>
      <c r="M135" s="11" t="s">
        <v>1543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>
      <c r="A136" s="2637" t="str">
        <f t="shared" si="2"/>
        <v>9611000</v>
      </c>
      <c r="B136" s="1003" t="s">
        <v>1532</v>
      </c>
      <c r="C136" s="1003" t="s">
        <v>3626</v>
      </c>
      <c r="D136" s="1003" t="s">
        <v>16</v>
      </c>
      <c r="E136" s="1004" t="s">
        <v>3629</v>
      </c>
      <c r="F136" s="1004" t="s">
        <v>3631</v>
      </c>
      <c r="G136" s="1004" t="s">
        <v>3631</v>
      </c>
      <c r="H136" s="1004" t="str">
        <f t="shared" si="3"/>
        <v>FIFA : Turkish Soccer</v>
      </c>
      <c r="I136" s="1100" t="s">
        <v>3632</v>
      </c>
      <c r="J136" s="240" t="s">
        <v>137</v>
      </c>
      <c r="K136" s="241" t="s">
        <v>21</v>
      </c>
      <c r="L136" s="11" t="s">
        <v>1542</v>
      </c>
      <c r="M136" s="11" t="s">
        <v>1543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>
      <c r="A137" s="2637" t="str">
        <f t="shared" si="2"/>
        <v>9612000</v>
      </c>
      <c r="B137" s="1003" t="s">
        <v>1532</v>
      </c>
      <c r="C137" s="1003" t="s">
        <v>3644</v>
      </c>
      <c r="D137" s="1003" t="s">
        <v>16</v>
      </c>
      <c r="E137" s="1004" t="s">
        <v>3645</v>
      </c>
      <c r="F137" s="1004" t="s">
        <v>3646</v>
      </c>
      <c r="G137" s="1004" t="s">
        <v>3646</v>
      </c>
      <c r="H137" s="1004" t="str">
        <f t="shared" si="3"/>
        <v>FIFA : Belgian Soccer</v>
      </c>
      <c r="I137" s="1104" t="s">
        <v>3647</v>
      </c>
      <c r="J137" s="1110" t="s">
        <v>3662</v>
      </c>
      <c r="K137" s="240" t="s">
        <v>137</v>
      </c>
      <c r="L137" s="11" t="s">
        <v>1542</v>
      </c>
      <c r="M137" s="11" t="s">
        <v>1543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>
      <c r="A138" s="2637" t="str">
        <f t="shared" si="2"/>
        <v>9613000</v>
      </c>
      <c r="B138" s="1003" t="s">
        <v>1532</v>
      </c>
      <c r="C138" s="1003" t="s">
        <v>3675</v>
      </c>
      <c r="D138" s="1003" t="s">
        <v>16</v>
      </c>
      <c r="E138" s="1004" t="s">
        <v>1634</v>
      </c>
      <c r="F138" s="1004" t="s">
        <v>3676</v>
      </c>
      <c r="G138" s="1004" t="s">
        <v>3676</v>
      </c>
      <c r="H138" s="1004" t="str">
        <f t="shared" si="3"/>
        <v>FIFA : Swiss Soccer</v>
      </c>
      <c r="I138" s="1116" t="s">
        <v>3677</v>
      </c>
      <c r="J138" s="240" t="s">
        <v>137</v>
      </c>
      <c r="K138" s="241" t="s">
        <v>21</v>
      </c>
      <c r="L138" s="11" t="s">
        <v>1542</v>
      </c>
      <c r="M138" s="11" t="s">
        <v>1543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>
      <c r="A139" s="2637" t="str">
        <f t="shared" si="2"/>
        <v>9614000</v>
      </c>
      <c r="B139" s="1003" t="s">
        <v>1532</v>
      </c>
      <c r="C139" s="1003" t="s">
        <v>3690</v>
      </c>
      <c r="D139" s="1003" t="s">
        <v>16</v>
      </c>
      <c r="E139" s="1004" t="s">
        <v>1627</v>
      </c>
      <c r="F139" s="1004" t="s">
        <v>3691</v>
      </c>
      <c r="G139" s="1004" t="s">
        <v>3691</v>
      </c>
      <c r="H139" s="1004" t="str">
        <f t="shared" si="3"/>
        <v>FIFA : Greek Soccer</v>
      </c>
      <c r="I139" s="1118" t="s">
        <v>3692</v>
      </c>
      <c r="J139" s="240" t="s">
        <v>137</v>
      </c>
      <c r="K139" s="241" t="s">
        <v>21</v>
      </c>
      <c r="L139" s="11" t="s">
        <v>1542</v>
      </c>
      <c r="M139" s="11" t="s">
        <v>1543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>
      <c r="A140" s="2637" t="str">
        <f t="shared" si="2"/>
        <v>9615000</v>
      </c>
      <c r="B140" s="1003" t="s">
        <v>1532</v>
      </c>
      <c r="C140" s="1003" t="s">
        <v>3697</v>
      </c>
      <c r="D140" s="1003" t="s">
        <v>16</v>
      </c>
      <c r="E140" s="1004" t="s">
        <v>1642</v>
      </c>
      <c r="F140" s="1004" t="s">
        <v>3698</v>
      </c>
      <c r="G140" s="1004" t="s">
        <v>3698</v>
      </c>
      <c r="H140" s="1004" t="str">
        <f t="shared" si="3"/>
        <v>FIFA : Cypriot Soccer</v>
      </c>
      <c r="I140" s="1122" t="s">
        <v>3699</v>
      </c>
      <c r="J140" s="1125" t="s">
        <v>3705</v>
      </c>
      <c r="K140" s="241" t="s">
        <v>21</v>
      </c>
      <c r="L140" s="11" t="s">
        <v>1542</v>
      </c>
      <c r="M140" s="11" t="s">
        <v>1543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>
      <c r="A141" s="2637" t="str">
        <f t="shared" si="2"/>
        <v>9616000</v>
      </c>
      <c r="B141" s="1003" t="s">
        <v>1532</v>
      </c>
      <c r="C141" s="1003" t="s">
        <v>3720</v>
      </c>
      <c r="D141" s="1003" t="s">
        <v>16</v>
      </c>
      <c r="E141" s="1004" t="s">
        <v>1649</v>
      </c>
      <c r="F141" s="1004" t="s">
        <v>3721</v>
      </c>
      <c r="G141" s="1004" t="s">
        <v>3721</v>
      </c>
      <c r="H141" s="1004" t="str">
        <f t="shared" si="3"/>
        <v>FIFA : Danish Soccer</v>
      </c>
      <c r="I141" s="1133" t="s">
        <v>3722</v>
      </c>
      <c r="J141" s="240" t="s">
        <v>137</v>
      </c>
      <c r="K141" s="241" t="s">
        <v>21</v>
      </c>
      <c r="L141" s="11" t="s">
        <v>1542</v>
      </c>
      <c r="M141" s="11" t="s">
        <v>1543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>
      <c r="A142" s="2637" t="str">
        <f t="shared" si="2"/>
        <v>9617000</v>
      </c>
      <c r="B142" s="1003" t="s">
        <v>1532</v>
      </c>
      <c r="C142" s="1003" t="s">
        <v>3739</v>
      </c>
      <c r="D142" s="1003" t="s">
        <v>16</v>
      </c>
      <c r="E142" s="1004" t="s">
        <v>1656</v>
      </c>
      <c r="F142" s="1004" t="s">
        <v>3740</v>
      </c>
      <c r="G142" s="1004" t="s">
        <v>3740</v>
      </c>
      <c r="H142" s="1004" t="str">
        <f t="shared" si="3"/>
        <v>FIFA : Albanian Soccer</v>
      </c>
      <c r="I142" s="1135" t="s">
        <v>3741</v>
      </c>
      <c r="J142" s="240" t="s">
        <v>137</v>
      </c>
      <c r="K142" s="241" t="s">
        <v>21</v>
      </c>
      <c r="L142" s="11" t="s">
        <v>1542</v>
      </c>
      <c r="M142" s="11" t="s">
        <v>1543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>
      <c r="A143" s="2637" t="str">
        <f t="shared" si="2"/>
        <v>9618000</v>
      </c>
      <c r="B143" s="1003" t="s">
        <v>1532</v>
      </c>
      <c r="C143" s="1003" t="s">
        <v>3743</v>
      </c>
      <c r="D143" s="1003" t="s">
        <v>16</v>
      </c>
      <c r="E143" s="1004" t="s">
        <v>3028</v>
      </c>
      <c r="F143" s="1004" t="s">
        <v>3744</v>
      </c>
      <c r="G143" s="1004" t="s">
        <v>3744</v>
      </c>
      <c r="H143" s="1004" t="str">
        <f t="shared" si="3"/>
        <v>FIFA : Austrian Soccer</v>
      </c>
      <c r="I143" s="1110" t="s">
        <v>3662</v>
      </c>
      <c r="J143" s="240" t="s">
        <v>137</v>
      </c>
      <c r="K143" s="241" t="s">
        <v>21</v>
      </c>
      <c r="L143" s="11" t="s">
        <v>1542</v>
      </c>
      <c r="M143" s="11" t="s">
        <v>1543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>
      <c r="A144" s="2637" t="str">
        <f t="shared" si="2"/>
        <v>9619000</v>
      </c>
      <c r="B144" s="1003" t="s">
        <v>1532</v>
      </c>
      <c r="C144" s="1003" t="s">
        <v>3745</v>
      </c>
      <c r="D144" s="1003" t="s">
        <v>16</v>
      </c>
      <c r="E144" s="1004" t="s">
        <v>1662</v>
      </c>
      <c r="F144" s="1004" t="s">
        <v>3746</v>
      </c>
      <c r="G144" s="1004" t="s">
        <v>3746</v>
      </c>
      <c r="H144" s="1004" t="str">
        <f t="shared" si="3"/>
        <v>FIFA : Andorran Soccer</v>
      </c>
      <c r="I144" s="1137" t="s">
        <v>3747</v>
      </c>
      <c r="J144" s="1140" t="s">
        <v>3748</v>
      </c>
      <c r="K144" s="1145" t="s">
        <v>3761</v>
      </c>
      <c r="L144" s="11" t="s">
        <v>1542</v>
      </c>
      <c r="M144" s="11" t="s">
        <v>1543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>
      <c r="A145" s="2637" t="str">
        <f t="shared" si="2"/>
        <v>9620000</v>
      </c>
      <c r="B145" s="1003" t="s">
        <v>1532</v>
      </c>
      <c r="C145" s="1003" t="s">
        <v>3774</v>
      </c>
      <c r="D145" s="1003" t="s">
        <v>16</v>
      </c>
      <c r="E145" s="1004" t="s">
        <v>1675</v>
      </c>
      <c r="F145" s="1004" t="s">
        <v>3775</v>
      </c>
      <c r="G145" s="1004" t="s">
        <v>3775</v>
      </c>
      <c r="H145" s="1004" t="str">
        <f t="shared" si="3"/>
        <v>FIFA : Azerbaijani Soccer</v>
      </c>
      <c r="I145" s="1147" t="s">
        <v>3776</v>
      </c>
      <c r="J145" s="1110" t="s">
        <v>3662</v>
      </c>
      <c r="K145" s="1149" t="s">
        <v>3782</v>
      </c>
      <c r="L145" s="11" t="s">
        <v>1542</v>
      </c>
      <c r="M145" s="11" t="s">
        <v>1543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>
      <c r="A146" s="2637" t="str">
        <f t="shared" si="2"/>
        <v>9621000</v>
      </c>
      <c r="B146" s="1003" t="s">
        <v>1532</v>
      </c>
      <c r="C146" s="1003" t="s">
        <v>3786</v>
      </c>
      <c r="D146" s="1003" t="s">
        <v>16</v>
      </c>
      <c r="E146" s="1004" t="s">
        <v>3787</v>
      </c>
      <c r="F146" s="1004" t="s">
        <v>3788</v>
      </c>
      <c r="G146" s="1004" t="s">
        <v>3788</v>
      </c>
      <c r="H146" s="1004" t="str">
        <f t="shared" si="3"/>
        <v>FIFA : Belarusian Soccer</v>
      </c>
      <c r="I146" s="1153" t="s">
        <v>3789</v>
      </c>
      <c r="J146" s="1154" t="s">
        <v>3795</v>
      </c>
      <c r="K146" s="241" t="s">
        <v>21</v>
      </c>
      <c r="L146" s="11" t="s">
        <v>1542</v>
      </c>
      <c r="M146" s="11" t="s">
        <v>1543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>
      <c r="A147" s="2637" t="str">
        <f t="shared" si="2"/>
        <v>9622000</v>
      </c>
      <c r="B147" s="1003" t="s">
        <v>1532</v>
      </c>
      <c r="C147" s="1003" t="s">
        <v>3796</v>
      </c>
      <c r="D147" s="1003" t="s">
        <v>16</v>
      </c>
      <c r="E147" s="1004" t="s">
        <v>3797</v>
      </c>
      <c r="F147" s="1004" t="s">
        <v>3798</v>
      </c>
      <c r="G147" s="1004" t="s">
        <v>3798</v>
      </c>
      <c r="H147" s="1004" t="str">
        <f t="shared" si="3"/>
        <v>FIFA : Bosnia-Herzegovinian Soccer</v>
      </c>
      <c r="I147" s="1160" t="s">
        <v>3799</v>
      </c>
      <c r="J147" s="1161" t="s">
        <v>3810</v>
      </c>
      <c r="K147" s="241" t="s">
        <v>21</v>
      </c>
      <c r="L147" s="11" t="s">
        <v>1542</v>
      </c>
      <c r="M147" s="11" t="s">
        <v>1543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>
      <c r="A148" s="2637" t="str">
        <f t="shared" si="2"/>
        <v>9623000</v>
      </c>
      <c r="B148" s="1003" t="s">
        <v>1532</v>
      </c>
      <c r="C148" s="1003" t="s">
        <v>3811</v>
      </c>
      <c r="D148" s="1003" t="s">
        <v>16</v>
      </c>
      <c r="E148" s="1004" t="s">
        <v>3812</v>
      </c>
      <c r="F148" s="1004" t="s">
        <v>3813</v>
      </c>
      <c r="G148" s="1004" t="s">
        <v>3813</v>
      </c>
      <c r="H148" s="1004" t="str">
        <f t="shared" si="3"/>
        <v>FIFA : Dutch Soccer</v>
      </c>
      <c r="I148" s="1162" t="s">
        <v>3814</v>
      </c>
      <c r="J148" s="1163" t="s">
        <v>3815</v>
      </c>
      <c r="K148" s="241" t="s">
        <v>21</v>
      </c>
      <c r="L148" s="11" t="s">
        <v>1542</v>
      </c>
      <c r="M148" s="11" t="s">
        <v>1543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>
      <c r="A149" s="2637" t="str">
        <f t="shared" si="2"/>
        <v>9624000</v>
      </c>
      <c r="B149" s="1003" t="s">
        <v>1532</v>
      </c>
      <c r="C149" s="1003" t="s">
        <v>3816</v>
      </c>
      <c r="D149" s="1003" t="s">
        <v>16</v>
      </c>
      <c r="E149" s="1004" t="s">
        <v>1695</v>
      </c>
      <c r="F149" s="1004" t="s">
        <v>3817</v>
      </c>
      <c r="G149" s="1004" t="s">
        <v>3817</v>
      </c>
      <c r="H149" s="1004" t="str">
        <f t="shared" si="3"/>
        <v>FIFA : Bulgarian Soccer</v>
      </c>
      <c r="I149" s="1164" t="s">
        <v>3818</v>
      </c>
      <c r="J149" s="1165" t="s">
        <v>3819</v>
      </c>
      <c r="K149" s="241" t="s">
        <v>21</v>
      </c>
      <c r="L149" s="11" t="s">
        <v>1542</v>
      </c>
      <c r="M149" s="11" t="s">
        <v>1543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>
      <c r="A150" s="2637" t="str">
        <f t="shared" si="2"/>
        <v>9625000</v>
      </c>
      <c r="B150" s="1003" t="s">
        <v>1532</v>
      </c>
      <c r="C150" s="1003" t="s">
        <v>3820</v>
      </c>
      <c r="D150" s="1003" t="s">
        <v>16</v>
      </c>
      <c r="E150" s="1004" t="s">
        <v>1753</v>
      </c>
      <c r="F150" s="1004" t="s">
        <v>3821</v>
      </c>
      <c r="G150" s="1004" t="s">
        <v>3821</v>
      </c>
      <c r="H150" s="1004" t="str">
        <f t="shared" si="3"/>
        <v>FIFA : Hungarian Soccer</v>
      </c>
      <c r="I150" s="1166" t="s">
        <v>3822</v>
      </c>
      <c r="J150" s="1167" t="s">
        <v>3823</v>
      </c>
      <c r="K150" s="241" t="s">
        <v>21</v>
      </c>
      <c r="L150" s="11" t="s">
        <v>1542</v>
      </c>
      <c r="M150" s="11" t="s">
        <v>1543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>
      <c r="A151" s="2637" t="str">
        <f t="shared" si="2"/>
        <v>9626000</v>
      </c>
      <c r="B151" s="1003" t="s">
        <v>1532</v>
      </c>
      <c r="C151" s="1003" t="s">
        <v>3824</v>
      </c>
      <c r="D151" s="1003" t="s">
        <v>16</v>
      </c>
      <c r="E151" s="1004" t="s">
        <v>1702</v>
      </c>
      <c r="F151" s="1004" t="s">
        <v>3825</v>
      </c>
      <c r="G151" s="1004" t="s">
        <v>3825</v>
      </c>
      <c r="H151" s="1004" t="str">
        <f t="shared" si="3"/>
        <v>FIFA : Croatian Soccer</v>
      </c>
      <c r="I151" s="1093" t="s">
        <v>3616</v>
      </c>
      <c r="J151" s="1168" t="s">
        <v>3826</v>
      </c>
      <c r="K151" s="241" t="s">
        <v>21</v>
      </c>
      <c r="L151" s="11" t="s">
        <v>1542</v>
      </c>
      <c r="M151" s="11" t="s">
        <v>1543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>
      <c r="A152" s="2637" t="str">
        <f t="shared" si="2"/>
        <v>9627000</v>
      </c>
      <c r="B152" s="1003" t="s">
        <v>1532</v>
      </c>
      <c r="C152" s="1003" t="s">
        <v>3827</v>
      </c>
      <c r="D152" s="1003" t="s">
        <v>16</v>
      </c>
      <c r="E152" s="1004" t="s">
        <v>1715</v>
      </c>
      <c r="F152" s="1004" t="s">
        <v>3828</v>
      </c>
      <c r="G152" s="1004" t="s">
        <v>3828</v>
      </c>
      <c r="H152" s="1004" t="str">
        <f t="shared" si="3"/>
        <v>FIFA : Estonian Soccer</v>
      </c>
      <c r="I152" s="1169" t="s">
        <v>3829</v>
      </c>
      <c r="J152" s="240" t="s">
        <v>137</v>
      </c>
      <c r="K152" s="241" t="s">
        <v>21</v>
      </c>
      <c r="L152" s="11" t="s">
        <v>1542</v>
      </c>
      <c r="M152" s="11" t="s">
        <v>1543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>
      <c r="A153" s="2637" t="str">
        <f t="shared" si="2"/>
        <v>9628000</v>
      </c>
      <c r="B153" s="1003" t="s">
        <v>1532</v>
      </c>
      <c r="C153" s="1003" t="s">
        <v>3830</v>
      </c>
      <c r="D153" s="1003" t="s">
        <v>16</v>
      </c>
      <c r="E153" s="1004" t="s">
        <v>3831</v>
      </c>
      <c r="F153" s="1004" t="s">
        <v>3832</v>
      </c>
      <c r="G153" s="1004" t="s">
        <v>3832</v>
      </c>
      <c r="H153" s="1004" t="str">
        <f t="shared" si="3"/>
        <v>FIFA : Faroese Soccer</v>
      </c>
      <c r="I153" s="1110" t="s">
        <v>3662</v>
      </c>
      <c r="J153" s="1170" t="s">
        <v>3833</v>
      </c>
      <c r="K153" s="241" t="s">
        <v>21</v>
      </c>
      <c r="L153" s="11" t="s">
        <v>1542</v>
      </c>
      <c r="M153" s="11" t="s">
        <v>1543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>
      <c r="A154" s="2637" t="str">
        <f t="shared" si="2"/>
        <v>9629000</v>
      </c>
      <c r="B154" s="1003" t="s">
        <v>1532</v>
      </c>
      <c r="C154" s="1003" t="s">
        <v>3834</v>
      </c>
      <c r="D154" s="1003" t="s">
        <v>16</v>
      </c>
      <c r="E154" s="1004" t="s">
        <v>3835</v>
      </c>
      <c r="F154" s="1004" t="s">
        <v>3836</v>
      </c>
      <c r="G154" s="1004" t="s">
        <v>3836</v>
      </c>
      <c r="H154" s="1004" t="str">
        <f t="shared" si="3"/>
        <v>FIFA : Finnish Soccer</v>
      </c>
      <c r="I154" s="1171" t="s">
        <v>3837</v>
      </c>
      <c r="J154" s="1172" t="s">
        <v>3838</v>
      </c>
      <c r="K154" s="240" t="s">
        <v>137</v>
      </c>
      <c r="L154" s="11" t="s">
        <v>1542</v>
      </c>
      <c r="M154" s="11" t="s">
        <v>1543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>
      <c r="A155" s="2637" t="str">
        <f t="shared" si="2"/>
        <v>9630000</v>
      </c>
      <c r="B155" s="1003" t="s">
        <v>1532</v>
      </c>
      <c r="C155" s="1003" t="s">
        <v>3839</v>
      </c>
      <c r="D155" s="1003" t="s">
        <v>16</v>
      </c>
      <c r="E155" s="1004" t="s">
        <v>1733</v>
      </c>
      <c r="F155" s="1004" t="s">
        <v>3840</v>
      </c>
      <c r="G155" s="1004" t="s">
        <v>3840</v>
      </c>
      <c r="H155" s="1004" t="str">
        <f t="shared" si="3"/>
        <v>FIFA : Macedonian Soccer</v>
      </c>
      <c r="I155" s="1173" t="s">
        <v>3841</v>
      </c>
      <c r="J155" s="1174" t="s">
        <v>3842</v>
      </c>
      <c r="K155" s="241" t="s">
        <v>21</v>
      </c>
      <c r="L155" s="11" t="s">
        <v>1542</v>
      </c>
      <c r="M155" s="11" t="s">
        <v>1543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>
      <c r="A156" s="2637" t="str">
        <f t="shared" si="2"/>
        <v>9631000</v>
      </c>
      <c r="B156" s="1003" t="s">
        <v>1532</v>
      </c>
      <c r="C156" s="1003" t="s">
        <v>3843</v>
      </c>
      <c r="D156" s="1003" t="s">
        <v>16</v>
      </c>
      <c r="E156" s="1004" t="s">
        <v>3844</v>
      </c>
      <c r="F156" s="1004" t="s">
        <v>3845</v>
      </c>
      <c r="G156" s="1004" t="s">
        <v>3845</v>
      </c>
      <c r="H156" s="1004" t="str">
        <f t="shared" si="3"/>
        <v>FIFA : Georgian Soccer</v>
      </c>
      <c r="I156" s="1093" t="s">
        <v>3616</v>
      </c>
      <c r="J156" s="240" t="s">
        <v>137</v>
      </c>
      <c r="K156" s="241" t="s">
        <v>21</v>
      </c>
      <c r="L156" s="11" t="s">
        <v>1542</v>
      </c>
      <c r="M156" s="11" t="s">
        <v>1543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>
      <c r="A157" s="2637" t="str">
        <f t="shared" si="2"/>
        <v>9632000</v>
      </c>
      <c r="B157" s="1003" t="s">
        <v>1532</v>
      </c>
      <c r="C157" s="1003" t="s">
        <v>3846</v>
      </c>
      <c r="D157" s="1003" t="s">
        <v>16</v>
      </c>
      <c r="E157" s="1004" t="s">
        <v>3847</v>
      </c>
      <c r="F157" s="1004" t="s">
        <v>3848</v>
      </c>
      <c r="G157" s="1004" t="s">
        <v>3848</v>
      </c>
      <c r="H157" s="1004" t="str">
        <f t="shared" si="3"/>
        <v>FIFA : Gibraltarian Soccer</v>
      </c>
      <c r="I157" s="1175" t="s">
        <v>3849</v>
      </c>
      <c r="J157" s="1176" t="s">
        <v>3850</v>
      </c>
      <c r="K157" s="241" t="s">
        <v>21</v>
      </c>
      <c r="L157" s="11" t="s">
        <v>1542</v>
      </c>
      <c r="M157" s="11" t="s">
        <v>1543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>
      <c r="A158" s="2637" t="str">
        <f t="shared" si="2"/>
        <v>9633000</v>
      </c>
      <c r="B158" s="1003" t="s">
        <v>1532</v>
      </c>
      <c r="C158" s="1003" t="s">
        <v>3851</v>
      </c>
      <c r="D158" s="1003" t="s">
        <v>16</v>
      </c>
      <c r="E158" s="1004" t="s">
        <v>1760</v>
      </c>
      <c r="F158" s="1004" t="s">
        <v>3852</v>
      </c>
      <c r="G158" s="1004" t="s">
        <v>3852</v>
      </c>
      <c r="H158" s="1004" t="str">
        <f t="shared" si="3"/>
        <v>FIFA : Icelandic Soccer</v>
      </c>
      <c r="I158" s="1177" t="s">
        <v>3853</v>
      </c>
      <c r="J158" s="1178" t="s">
        <v>3854</v>
      </c>
      <c r="K158" s="241" t="s">
        <v>21</v>
      </c>
      <c r="L158" s="11" t="s">
        <v>1542</v>
      </c>
      <c r="M158" s="11" t="s">
        <v>1543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>
      <c r="A159" s="2637" t="str">
        <f t="shared" si="2"/>
        <v>9634000</v>
      </c>
      <c r="B159" s="1003" t="s">
        <v>1532</v>
      </c>
      <c r="C159" s="1003" t="s">
        <v>3855</v>
      </c>
      <c r="D159" s="1003" t="s">
        <v>16</v>
      </c>
      <c r="E159" s="1004" t="s">
        <v>1767</v>
      </c>
      <c r="F159" s="1004" t="s">
        <v>3856</v>
      </c>
      <c r="G159" s="1004" t="s">
        <v>3856</v>
      </c>
      <c r="H159" s="1004" t="str">
        <f t="shared" si="3"/>
        <v>FIFA : Israeli Soccer</v>
      </c>
      <c r="I159" s="1179" t="s">
        <v>3857</v>
      </c>
      <c r="J159" s="1180" t="s">
        <v>3858</v>
      </c>
      <c r="K159" s="240" t="s">
        <v>137</v>
      </c>
      <c r="L159" s="11" t="s">
        <v>1542</v>
      </c>
      <c r="M159" s="11" t="s">
        <v>1543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>
      <c r="A160" s="2637" t="str">
        <f t="shared" si="2"/>
        <v>9635000</v>
      </c>
      <c r="B160" s="1003" t="s">
        <v>1532</v>
      </c>
      <c r="C160" s="1003" t="s">
        <v>3859</v>
      </c>
      <c r="D160" s="1003" t="s">
        <v>16</v>
      </c>
      <c r="E160" s="1004" t="s">
        <v>1773</v>
      </c>
      <c r="F160" s="1004" t="s">
        <v>3860</v>
      </c>
      <c r="G160" s="1004" t="s">
        <v>3860</v>
      </c>
      <c r="H160" s="1004" t="str">
        <f t="shared" si="3"/>
        <v>FIFA : Kazakh Soccer</v>
      </c>
      <c r="I160" s="1155" t="s">
        <v>3794</v>
      </c>
      <c r="J160" s="1156" t="s">
        <v>3800</v>
      </c>
      <c r="K160" s="241" t="s">
        <v>21</v>
      </c>
      <c r="L160" s="11" t="s">
        <v>1542</v>
      </c>
      <c r="M160" s="11" t="s">
        <v>1543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>
      <c r="A161" s="2637" t="str">
        <f t="shared" si="2"/>
        <v>9636000</v>
      </c>
      <c r="B161" s="1003" t="s">
        <v>1532</v>
      </c>
      <c r="C161" s="1003" t="s">
        <v>3861</v>
      </c>
      <c r="D161" s="1003" t="s">
        <v>16</v>
      </c>
      <c r="E161" s="1004" t="s">
        <v>1779</v>
      </c>
      <c r="F161" s="1004" t="s">
        <v>3862</v>
      </c>
      <c r="G161" s="1004" t="s">
        <v>3862</v>
      </c>
      <c r="H161" s="1004" t="str">
        <f t="shared" si="3"/>
        <v>FIFA : Kosovan Soccer</v>
      </c>
      <c r="I161" s="1181" t="s">
        <v>3863</v>
      </c>
      <c r="J161" s="1182" t="s">
        <v>3864</v>
      </c>
      <c r="K161" s="241" t="s">
        <v>21</v>
      </c>
      <c r="L161" s="11" t="s">
        <v>1542</v>
      </c>
      <c r="M161" s="11" t="s">
        <v>1543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>
      <c r="A162" s="2637" t="str">
        <f t="shared" si="2"/>
        <v>9637000</v>
      </c>
      <c r="B162" s="1003" t="s">
        <v>1532</v>
      </c>
      <c r="C162" s="1003" t="s">
        <v>3865</v>
      </c>
      <c r="D162" s="1003" t="s">
        <v>16</v>
      </c>
      <c r="E162" s="1004" t="s">
        <v>1785</v>
      </c>
      <c r="F162" s="1004" t="s">
        <v>3866</v>
      </c>
      <c r="G162" s="1004" t="s">
        <v>3866</v>
      </c>
      <c r="H162" s="1004" t="str">
        <f t="shared" si="3"/>
        <v>FIFA : Latvian Soccer</v>
      </c>
      <c r="I162" s="1183" t="s">
        <v>3867</v>
      </c>
      <c r="J162" s="240" t="s">
        <v>137</v>
      </c>
      <c r="K162" s="241" t="s">
        <v>21</v>
      </c>
      <c r="L162" s="11" t="s">
        <v>1542</v>
      </c>
      <c r="M162" s="11" t="s">
        <v>1543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>
      <c r="A163" s="2637" t="str">
        <f t="shared" si="2"/>
        <v>9638000</v>
      </c>
      <c r="B163" s="1003" t="s">
        <v>1532</v>
      </c>
      <c r="C163" s="1003" t="s">
        <v>3868</v>
      </c>
      <c r="D163" s="1003" t="s">
        <v>16</v>
      </c>
      <c r="E163" s="1004" t="s">
        <v>3869</v>
      </c>
      <c r="F163" s="1004" t="s">
        <v>3870</v>
      </c>
      <c r="G163" s="1004" t="s">
        <v>3870</v>
      </c>
      <c r="H163" s="1004" t="str">
        <f t="shared" si="3"/>
        <v>FIFA : Liechtensteinian Soccer</v>
      </c>
      <c r="I163" s="1184" t="s">
        <v>3871</v>
      </c>
      <c r="J163" s="1185" t="s">
        <v>3872</v>
      </c>
      <c r="K163" s="1186" t="s">
        <v>3873</v>
      </c>
      <c r="L163" s="11" t="s">
        <v>1542</v>
      </c>
      <c r="M163" s="11" t="s">
        <v>1543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>
      <c r="A164" s="2637" t="str">
        <f t="shared" si="2"/>
        <v>9639000</v>
      </c>
      <c r="B164" s="1003" t="s">
        <v>1532</v>
      </c>
      <c r="C164" s="1003" t="s">
        <v>3874</v>
      </c>
      <c r="D164" s="1003" t="s">
        <v>16</v>
      </c>
      <c r="E164" s="1004" t="s">
        <v>3883</v>
      </c>
      <c r="F164" s="1004" t="s">
        <v>3884</v>
      </c>
      <c r="G164" s="1004" t="s">
        <v>3884</v>
      </c>
      <c r="H164" s="1004" t="str">
        <f t="shared" si="3"/>
        <v>FIFA : Lithuanian Soccer</v>
      </c>
      <c r="I164" s="1196" t="s">
        <v>3885</v>
      </c>
      <c r="J164" s="1197" t="s">
        <v>3886</v>
      </c>
      <c r="K164" s="1202" t="s">
        <v>3888</v>
      </c>
      <c r="L164" s="11" t="s">
        <v>1542</v>
      </c>
      <c r="M164" s="11" t="s">
        <v>1543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>
      <c r="A165" s="2637" t="str">
        <f t="shared" si="2"/>
        <v>9640000</v>
      </c>
      <c r="B165" s="1003" t="s">
        <v>1532</v>
      </c>
      <c r="C165" s="1003" t="s">
        <v>3898</v>
      </c>
      <c r="D165" s="1003" t="s">
        <v>16</v>
      </c>
      <c r="E165" s="1004" t="s">
        <v>1803</v>
      </c>
      <c r="F165" s="1004" t="s">
        <v>3899</v>
      </c>
      <c r="G165" s="1004" t="s">
        <v>3899</v>
      </c>
      <c r="H165" s="1004" t="str">
        <f t="shared" si="3"/>
        <v>FIFA : Luxembourgish Soccer</v>
      </c>
      <c r="I165" s="1206" t="s">
        <v>3900</v>
      </c>
      <c r="J165" s="1110" t="s">
        <v>3662</v>
      </c>
      <c r="K165" s="241" t="s">
        <v>21</v>
      </c>
      <c r="L165" s="11" t="s">
        <v>1542</v>
      </c>
      <c r="M165" s="11" t="s">
        <v>1543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>
      <c r="A166" s="2637" t="str">
        <f t="shared" si="2"/>
        <v>9641000</v>
      </c>
      <c r="B166" s="1003" t="s">
        <v>1532</v>
      </c>
      <c r="C166" s="1003" t="s">
        <v>3902</v>
      </c>
      <c r="D166" s="1003" t="s">
        <v>16</v>
      </c>
      <c r="E166" s="1004" t="s">
        <v>1810</v>
      </c>
      <c r="F166" s="1004" t="s">
        <v>3903</v>
      </c>
      <c r="G166" s="1004" t="s">
        <v>3903</v>
      </c>
      <c r="H166" s="1004" t="str">
        <f t="shared" si="3"/>
        <v>FIFA : Maltese Soccer</v>
      </c>
      <c r="I166" s="1208" t="s">
        <v>3904</v>
      </c>
      <c r="J166" s="240" t="s">
        <v>137</v>
      </c>
      <c r="K166" s="241" t="s">
        <v>21</v>
      </c>
      <c r="L166" s="11" t="s">
        <v>1542</v>
      </c>
      <c r="M166" s="11" t="s">
        <v>1543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>
      <c r="A167" s="2637" t="str">
        <f t="shared" si="2"/>
        <v>9642000</v>
      </c>
      <c r="B167" s="1003" t="s">
        <v>1532</v>
      </c>
      <c r="C167" s="1003" t="s">
        <v>3905</v>
      </c>
      <c r="D167" s="1003" t="s">
        <v>16</v>
      </c>
      <c r="E167" s="1004" t="s">
        <v>1817</v>
      </c>
      <c r="F167" s="1004" t="s">
        <v>3906</v>
      </c>
      <c r="G167" s="1004" t="s">
        <v>3906</v>
      </c>
      <c r="H167" s="1004" t="str">
        <f t="shared" si="3"/>
        <v>FIFA : Moldovan Soccer</v>
      </c>
      <c r="I167" s="1209" t="s">
        <v>3907</v>
      </c>
      <c r="J167" s="1210" t="s">
        <v>3908</v>
      </c>
      <c r="K167" s="1211" t="s">
        <v>3909</v>
      </c>
      <c r="L167" s="11" t="s">
        <v>1542</v>
      </c>
      <c r="M167" s="11" t="s">
        <v>1543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>
      <c r="A168" s="2637" t="str">
        <f t="shared" si="2"/>
        <v>9643000</v>
      </c>
      <c r="B168" s="1003" t="s">
        <v>1532</v>
      </c>
      <c r="C168" s="1003" t="s">
        <v>3910</v>
      </c>
      <c r="D168" s="1003" t="s">
        <v>16</v>
      </c>
      <c r="E168" s="1004" t="s">
        <v>3911</v>
      </c>
      <c r="F168" s="1004" t="s">
        <v>3912</v>
      </c>
      <c r="G168" s="1004" t="s">
        <v>3912</v>
      </c>
      <c r="H168" s="1004" t="str">
        <f t="shared" si="3"/>
        <v>FIFA : Northern Irish Soccer</v>
      </c>
      <c r="I168" s="1133" t="s">
        <v>3722</v>
      </c>
      <c r="J168" s="240" t="s">
        <v>137</v>
      </c>
      <c r="K168" s="241" t="s">
        <v>21</v>
      </c>
      <c r="L168" s="11" t="s">
        <v>1542</v>
      </c>
      <c r="M168" s="11" t="s">
        <v>1543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>
      <c r="A169" s="2637" t="str">
        <f t="shared" si="2"/>
        <v>9644000</v>
      </c>
      <c r="B169" s="1003" t="s">
        <v>1532</v>
      </c>
      <c r="C169" s="1003" t="s">
        <v>3913</v>
      </c>
      <c r="D169" s="1003" t="s">
        <v>16</v>
      </c>
      <c r="E169" s="1004" t="s">
        <v>3914</v>
      </c>
      <c r="F169" s="1004" t="s">
        <v>3915</v>
      </c>
      <c r="G169" s="1004" t="s">
        <v>3915</v>
      </c>
      <c r="H169" s="1004" t="str">
        <f t="shared" si="3"/>
        <v>FIFA : Norwegian Soccer</v>
      </c>
      <c r="I169" s="1212" t="s">
        <v>3916</v>
      </c>
      <c r="J169" s="1213" t="s">
        <v>3917</v>
      </c>
      <c r="K169" s="241" t="s">
        <v>21</v>
      </c>
      <c r="L169" s="11" t="s">
        <v>1542</v>
      </c>
      <c r="M169" s="11" t="s">
        <v>1543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>
      <c r="A170" s="2637" t="str">
        <f t="shared" si="2"/>
        <v>9645000</v>
      </c>
      <c r="B170" s="1003" t="s">
        <v>1532</v>
      </c>
      <c r="C170" s="1003" t="s">
        <v>3918</v>
      </c>
      <c r="D170" s="1003" t="s">
        <v>16</v>
      </c>
      <c r="E170" s="1004" t="s">
        <v>3919</v>
      </c>
      <c r="F170" s="1004" t="s">
        <v>3920</v>
      </c>
      <c r="G170" s="1004" t="s">
        <v>3920</v>
      </c>
      <c r="H170" s="1004" t="str">
        <f t="shared" si="3"/>
        <v>FIFA : Polish Soccer</v>
      </c>
      <c r="I170" s="1214" t="s">
        <v>3921</v>
      </c>
      <c r="J170" s="240" t="s">
        <v>137</v>
      </c>
      <c r="K170" s="241" t="s">
        <v>21</v>
      </c>
      <c r="L170" s="11" t="s">
        <v>1542</v>
      </c>
      <c r="M170" s="11" t="s">
        <v>1543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>
      <c r="A171" s="2637" t="str">
        <f t="shared" si="2"/>
        <v>9646000</v>
      </c>
      <c r="B171" s="1003" t="s">
        <v>1532</v>
      </c>
      <c r="C171" s="1003" t="s">
        <v>3922</v>
      </c>
      <c r="D171" s="1003" t="s">
        <v>16</v>
      </c>
      <c r="E171" s="1004" t="s">
        <v>3923</v>
      </c>
      <c r="F171" s="1004" t="s">
        <v>3924</v>
      </c>
      <c r="G171" s="1004" t="s">
        <v>3924</v>
      </c>
      <c r="H171" s="1004" t="str">
        <f t="shared" si="3"/>
        <v>FIFA : Irish Soccer</v>
      </c>
      <c r="I171" s="1215" t="s">
        <v>3925</v>
      </c>
      <c r="J171" s="1216" t="s">
        <v>3926</v>
      </c>
      <c r="K171" s="241" t="s">
        <v>21</v>
      </c>
      <c r="L171" s="11" t="s">
        <v>1542</v>
      </c>
      <c r="M171" s="11" t="s">
        <v>1543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>
      <c r="A172" s="2637" t="str">
        <f t="shared" si="2"/>
        <v>9647000</v>
      </c>
      <c r="B172" s="1003" t="s">
        <v>1532</v>
      </c>
      <c r="C172" s="1003" t="s">
        <v>3927</v>
      </c>
      <c r="D172" s="1003" t="s">
        <v>16</v>
      </c>
      <c r="E172" s="1004" t="s">
        <v>1852</v>
      </c>
      <c r="F172" s="1004" t="s">
        <v>3928</v>
      </c>
      <c r="G172" s="1004" t="s">
        <v>3928</v>
      </c>
      <c r="H172" s="1004" t="str">
        <f t="shared" si="3"/>
        <v>FIFA : Romanian Soccer</v>
      </c>
      <c r="I172" s="1218" t="s">
        <v>3929</v>
      </c>
      <c r="J172" s="1185" t="s">
        <v>3872</v>
      </c>
      <c r="K172" s="1186" t="s">
        <v>3873</v>
      </c>
      <c r="L172" s="11" t="s">
        <v>1542</v>
      </c>
      <c r="M172" s="11" t="s">
        <v>1543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>
      <c r="A173" s="2637" t="str">
        <f t="shared" si="2"/>
        <v>9648000</v>
      </c>
      <c r="B173" s="1003" t="s">
        <v>1532</v>
      </c>
      <c r="C173" s="1003" t="s">
        <v>3931</v>
      </c>
      <c r="D173" s="1003" t="s">
        <v>16</v>
      </c>
      <c r="E173" s="1004" t="s">
        <v>3932</v>
      </c>
      <c r="F173" s="1004" t="s">
        <v>3933</v>
      </c>
      <c r="G173" s="1004" t="s">
        <v>3933</v>
      </c>
      <c r="H173" s="1004" t="str">
        <f t="shared" si="3"/>
        <v>FIFA : Sammarinese Soccer</v>
      </c>
      <c r="I173" s="1220" t="s">
        <v>3934</v>
      </c>
      <c r="J173" s="240" t="s">
        <v>137</v>
      </c>
      <c r="K173" s="241" t="s">
        <v>21</v>
      </c>
      <c r="L173" s="11" t="s">
        <v>1542</v>
      </c>
      <c r="M173" s="11" t="s">
        <v>1543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>
      <c r="A174" s="2637" t="str">
        <f t="shared" si="2"/>
        <v>9649000</v>
      </c>
      <c r="B174" s="1003" t="s">
        <v>1532</v>
      </c>
      <c r="C174" s="1003" t="s">
        <v>3935</v>
      </c>
      <c r="D174" s="1003" t="s">
        <v>16</v>
      </c>
      <c r="E174" s="1004" t="s">
        <v>3936</v>
      </c>
      <c r="F174" s="1004" t="s">
        <v>3937</v>
      </c>
      <c r="G174" s="1004" t="s">
        <v>3937</v>
      </c>
      <c r="H174" s="1004" t="str">
        <f t="shared" si="3"/>
        <v>FIFA : Scottish Soccer</v>
      </c>
      <c r="I174" s="1170" t="s">
        <v>3833</v>
      </c>
      <c r="J174" s="240" t="s">
        <v>137</v>
      </c>
      <c r="K174" s="241" t="s">
        <v>21</v>
      </c>
      <c r="L174" s="11" t="s">
        <v>1542</v>
      </c>
      <c r="M174" s="11" t="s">
        <v>1543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>
      <c r="A175" s="2637" t="str">
        <f t="shared" si="2"/>
        <v>9650000</v>
      </c>
      <c r="B175" s="1003" t="s">
        <v>1532</v>
      </c>
      <c r="C175" s="1003" t="s">
        <v>3938</v>
      </c>
      <c r="D175" s="1003" t="s">
        <v>16</v>
      </c>
      <c r="E175" s="1004" t="s">
        <v>1873</v>
      </c>
      <c r="F175" s="1004" t="s">
        <v>3939</v>
      </c>
      <c r="G175" s="1004" t="s">
        <v>3939</v>
      </c>
      <c r="H175" s="1004" t="str">
        <f t="shared" si="3"/>
        <v>FIFA : Serbian Soccer</v>
      </c>
      <c r="I175" s="1222" t="s">
        <v>3940</v>
      </c>
      <c r="J175" s="1223" t="s">
        <v>3944</v>
      </c>
      <c r="K175" s="241" t="s">
        <v>21</v>
      </c>
      <c r="L175" s="11" t="s">
        <v>1542</v>
      </c>
      <c r="M175" s="11" t="s">
        <v>1543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>
      <c r="A176" s="2637" t="str">
        <f t="shared" si="2"/>
        <v>9651000</v>
      </c>
      <c r="B176" s="1003" t="s">
        <v>1532</v>
      </c>
      <c r="C176" s="1003" t="s">
        <v>3945</v>
      </c>
      <c r="D176" s="1003" t="s">
        <v>16</v>
      </c>
      <c r="E176" s="1004" t="s">
        <v>3946</v>
      </c>
      <c r="F176" s="1004" t="s">
        <v>3947</v>
      </c>
      <c r="G176" s="1004" t="s">
        <v>3947</v>
      </c>
      <c r="H176" s="1004" t="str">
        <f t="shared" si="3"/>
        <v>FIFA : Slovakian Soccer</v>
      </c>
      <c r="I176" s="1224" t="s">
        <v>3949</v>
      </c>
      <c r="J176" s="1225" t="s">
        <v>3950</v>
      </c>
      <c r="K176" s="241" t="s">
        <v>21</v>
      </c>
      <c r="L176" s="11" t="s">
        <v>1542</v>
      </c>
      <c r="M176" s="11" t="s">
        <v>1543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>
      <c r="A177" s="2637" t="str">
        <f t="shared" si="2"/>
        <v>9652000</v>
      </c>
      <c r="B177" s="1003" t="s">
        <v>1532</v>
      </c>
      <c r="C177" s="1003" t="s">
        <v>3951</v>
      </c>
      <c r="D177" s="1003" t="s">
        <v>16</v>
      </c>
      <c r="E177" s="1004" t="s">
        <v>3952</v>
      </c>
      <c r="F177" s="1004" t="s">
        <v>3953</v>
      </c>
      <c r="G177" s="1004" t="s">
        <v>3953</v>
      </c>
      <c r="H177" s="1004" t="str">
        <f t="shared" si="3"/>
        <v>FIFA : Slovenian Soccer</v>
      </c>
      <c r="I177" s="1226" t="s">
        <v>3954</v>
      </c>
      <c r="J177" s="1227" t="s">
        <v>3955</v>
      </c>
      <c r="K177" s="241" t="s">
        <v>21</v>
      </c>
      <c r="L177" s="11" t="s">
        <v>1542</v>
      </c>
      <c r="M177" s="11" t="s">
        <v>1543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>
      <c r="A178" s="2637" t="str">
        <f t="shared" si="2"/>
        <v>9653000</v>
      </c>
      <c r="B178" s="1003" t="s">
        <v>1532</v>
      </c>
      <c r="C178" s="1003" t="s">
        <v>3956</v>
      </c>
      <c r="D178" s="1003" t="s">
        <v>16</v>
      </c>
      <c r="E178" s="1004" t="s">
        <v>1893</v>
      </c>
      <c r="F178" s="1004" t="s">
        <v>3957</v>
      </c>
      <c r="G178" s="1004" t="s">
        <v>3957</v>
      </c>
      <c r="H178" s="1004" t="str">
        <f t="shared" si="3"/>
        <v>FIFA : Swedish Soccer</v>
      </c>
      <c r="I178" s="1228" t="s">
        <v>3958</v>
      </c>
      <c r="J178" s="1229" t="s">
        <v>3959</v>
      </c>
      <c r="K178" s="241" t="s">
        <v>21</v>
      </c>
      <c r="L178" s="11" t="s">
        <v>1542</v>
      </c>
      <c r="M178" s="11" t="s">
        <v>1543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>
      <c r="A179" s="2637" t="str">
        <f t="shared" si="2"/>
        <v>9654000</v>
      </c>
      <c r="B179" s="1003" t="s">
        <v>1532</v>
      </c>
      <c r="C179" s="1003" t="s">
        <v>3960</v>
      </c>
      <c r="D179" s="1003" t="s">
        <v>16</v>
      </c>
      <c r="E179" s="1004" t="s">
        <v>3961</v>
      </c>
      <c r="F179" s="1004" t="s">
        <v>3962</v>
      </c>
      <c r="G179" s="1004" t="s">
        <v>3962</v>
      </c>
      <c r="H179" s="1004" t="str">
        <f t="shared" si="3"/>
        <v>FIFA : Welsh Soccer</v>
      </c>
      <c r="I179" s="1230" t="s">
        <v>3963</v>
      </c>
      <c r="J179" s="1231" t="s">
        <v>3964</v>
      </c>
      <c r="K179" s="241" t="s">
        <v>21</v>
      </c>
      <c r="L179" s="11" t="s">
        <v>1542</v>
      </c>
      <c r="M179" s="11" t="s">
        <v>1543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>
      <c r="A180" s="2637" t="str">
        <f t="shared" si="2"/>
        <v>9655000</v>
      </c>
      <c r="B180" s="1003" t="s">
        <v>1532</v>
      </c>
      <c r="C180" s="1003" t="s">
        <v>3965</v>
      </c>
      <c r="D180" s="1003" t="s">
        <v>16</v>
      </c>
      <c r="E180" s="1004" t="s">
        <v>2573</v>
      </c>
      <c r="F180" s="1004" t="s">
        <v>3966</v>
      </c>
      <c r="G180" s="1004" t="s">
        <v>3966</v>
      </c>
      <c r="H180" s="1004" t="str">
        <f t="shared" si="3"/>
        <v>FIFA : American Soccer</v>
      </c>
      <c r="I180" s="1232" t="s">
        <v>3967</v>
      </c>
      <c r="J180" s="1233" t="s">
        <v>3968</v>
      </c>
      <c r="K180" s="241" t="s">
        <v>21</v>
      </c>
      <c r="L180" s="11" t="s">
        <v>1542</v>
      </c>
      <c r="M180" s="11" t="s">
        <v>1543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>
      <c r="A181" s="2637" t="str">
        <f t="shared" si="2"/>
        <v>9656000</v>
      </c>
      <c r="B181" s="1003" t="s">
        <v>1532</v>
      </c>
      <c r="C181" s="1003" t="s">
        <v>3969</v>
      </c>
      <c r="D181" s="1003" t="s">
        <v>16</v>
      </c>
      <c r="E181" s="1004" t="s">
        <v>1912</v>
      </c>
      <c r="F181" s="1004" t="s">
        <v>3970</v>
      </c>
      <c r="G181" s="1004" t="s">
        <v>3970</v>
      </c>
      <c r="H181" s="1004" t="str">
        <f t="shared" si="3"/>
        <v>FIFA : Argentine Soccer</v>
      </c>
      <c r="I181" s="1234" t="s">
        <v>3971</v>
      </c>
      <c r="J181" s="1235" t="s">
        <v>3972</v>
      </c>
      <c r="K181" s="241" t="s">
        <v>21</v>
      </c>
      <c r="L181" s="11" t="s">
        <v>1542</v>
      </c>
      <c r="M181" s="11" t="s">
        <v>1543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>
      <c r="A182" s="2637" t="str">
        <f t="shared" si="2"/>
        <v>9657000</v>
      </c>
      <c r="B182" s="1003" t="s">
        <v>1532</v>
      </c>
      <c r="C182" s="1003" t="s">
        <v>3973</v>
      </c>
      <c r="D182" s="1003" t="s">
        <v>16</v>
      </c>
      <c r="E182" s="1004" t="s">
        <v>1920</v>
      </c>
      <c r="F182" s="1004" t="s">
        <v>3974</v>
      </c>
      <c r="G182" s="1004" t="s">
        <v>3974</v>
      </c>
      <c r="H182" s="1004" t="str">
        <f t="shared" si="3"/>
        <v>FIFA : Bolivian Soccer</v>
      </c>
      <c r="I182" s="1236" t="s">
        <v>3975</v>
      </c>
      <c r="J182" s="1237" t="s">
        <v>3976</v>
      </c>
      <c r="K182" s="1238" t="s">
        <v>3977</v>
      </c>
      <c r="L182" s="11" t="s">
        <v>1542</v>
      </c>
      <c r="M182" s="11" t="s">
        <v>1543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>
      <c r="A183" s="2637" t="str">
        <f t="shared" si="2"/>
        <v>9658000</v>
      </c>
      <c r="B183" s="1003" t="s">
        <v>1532</v>
      </c>
      <c r="C183" s="1003" t="s">
        <v>3978</v>
      </c>
      <c r="D183" s="1003" t="s">
        <v>16</v>
      </c>
      <c r="E183" s="1004" t="s">
        <v>1928</v>
      </c>
      <c r="F183" s="1004" t="s">
        <v>3979</v>
      </c>
      <c r="G183" s="1004" t="s">
        <v>3979</v>
      </c>
      <c r="H183" s="1004" t="str">
        <f t="shared" si="3"/>
        <v>FIFA : Brazilian Soccer</v>
      </c>
      <c r="I183" s="1239" t="s">
        <v>3980</v>
      </c>
      <c r="J183" s="1137" t="s">
        <v>3747</v>
      </c>
      <c r="K183" s="1240" t="s">
        <v>3981</v>
      </c>
      <c r="L183" s="11" t="s">
        <v>1542</v>
      </c>
      <c r="M183" s="11" t="s">
        <v>1543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>
      <c r="A184" s="2637" t="str">
        <f t="shared" si="2"/>
        <v>9659000</v>
      </c>
      <c r="B184" s="1003" t="s">
        <v>1532</v>
      </c>
      <c r="C184" s="1003" t="s">
        <v>3982</v>
      </c>
      <c r="D184" s="1003" t="s">
        <v>16</v>
      </c>
      <c r="E184" s="1004" t="s">
        <v>331</v>
      </c>
      <c r="F184" s="1004" t="s">
        <v>3983</v>
      </c>
      <c r="G184" s="1004" t="s">
        <v>3983</v>
      </c>
      <c r="H184" s="1004" t="str">
        <f t="shared" si="3"/>
        <v>FIFA : Chilean Soccer</v>
      </c>
      <c r="I184" s="1237" t="s">
        <v>3976</v>
      </c>
      <c r="J184" s="1241" t="s">
        <v>3984</v>
      </c>
      <c r="K184" s="241" t="s">
        <v>21</v>
      </c>
      <c r="L184" s="11" t="s">
        <v>1542</v>
      </c>
      <c r="M184" s="11" t="s">
        <v>1543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>
      <c r="A185" s="2637" t="str">
        <f t="shared" si="2"/>
        <v>9660000</v>
      </c>
      <c r="B185" s="1003" t="s">
        <v>1532</v>
      </c>
      <c r="C185" s="1003" t="s">
        <v>3985</v>
      </c>
      <c r="D185" s="1003" t="s">
        <v>16</v>
      </c>
      <c r="E185" s="1004" t="s">
        <v>466</v>
      </c>
      <c r="F185" s="1004" t="s">
        <v>3986</v>
      </c>
      <c r="G185" s="1004" t="s">
        <v>3986</v>
      </c>
      <c r="H185" s="1004" t="str">
        <f t="shared" si="3"/>
        <v>FIFA : Colombian Soccer</v>
      </c>
      <c r="I185" s="1242" t="s">
        <v>3987</v>
      </c>
      <c r="J185" s="1243" t="s">
        <v>3988</v>
      </c>
      <c r="K185" s="1186" t="s">
        <v>3873</v>
      </c>
      <c r="L185" s="11" t="s">
        <v>1542</v>
      </c>
      <c r="M185" s="11" t="s">
        <v>1543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>
      <c r="A186" s="2637" t="str">
        <f t="shared" si="2"/>
        <v>9661000</v>
      </c>
      <c r="B186" s="1003" t="s">
        <v>1532</v>
      </c>
      <c r="C186" s="1003" t="s">
        <v>3989</v>
      </c>
      <c r="D186" s="1003" t="s">
        <v>16</v>
      </c>
      <c r="E186" s="1004" t="s">
        <v>1044</v>
      </c>
      <c r="F186" s="1004" t="s">
        <v>3990</v>
      </c>
      <c r="G186" s="1004" t="s">
        <v>3990</v>
      </c>
      <c r="H186" s="1004" t="str">
        <f t="shared" si="3"/>
        <v>FIFA : Ecuadorian Soccer</v>
      </c>
      <c r="I186" s="1244" t="s">
        <v>3991</v>
      </c>
      <c r="J186" s="1245" t="s">
        <v>3992</v>
      </c>
      <c r="K186" s="1246" t="s">
        <v>3993</v>
      </c>
      <c r="L186" s="11" t="s">
        <v>1542</v>
      </c>
      <c r="M186" s="11" t="s">
        <v>1543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>
      <c r="A187" s="2637" t="str">
        <f t="shared" si="2"/>
        <v>9662000</v>
      </c>
      <c r="B187" s="1003" t="s">
        <v>1532</v>
      </c>
      <c r="C187" s="1003" t="s">
        <v>3994</v>
      </c>
      <c r="D187" s="1003" t="s">
        <v>16</v>
      </c>
      <c r="E187" s="1004" t="s">
        <v>1959</v>
      </c>
      <c r="F187" s="1004" t="s">
        <v>3995</v>
      </c>
      <c r="G187" s="1004" t="s">
        <v>3995</v>
      </c>
      <c r="H187" s="1004" t="str">
        <f t="shared" si="3"/>
        <v>FIFA : Paraguayan Soccer</v>
      </c>
      <c r="I187" s="1237" t="s">
        <v>3976</v>
      </c>
      <c r="J187" s="1247" t="s">
        <v>3996</v>
      </c>
      <c r="K187" s="241" t="s">
        <v>21</v>
      </c>
      <c r="L187" s="11" t="s">
        <v>1542</v>
      </c>
      <c r="M187" s="11" t="s">
        <v>1543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>
      <c r="A188" s="2637" t="str">
        <f t="shared" si="2"/>
        <v>9663000</v>
      </c>
      <c r="B188" s="1003" t="s">
        <v>1532</v>
      </c>
      <c r="C188" s="1003" t="s">
        <v>3997</v>
      </c>
      <c r="D188" s="1003" t="s">
        <v>16</v>
      </c>
      <c r="E188" s="1004" t="s">
        <v>1967</v>
      </c>
      <c r="F188" s="1004" t="s">
        <v>3998</v>
      </c>
      <c r="G188" s="1004" t="s">
        <v>3998</v>
      </c>
      <c r="H188" s="1004" t="str">
        <f t="shared" si="3"/>
        <v>FIFA : Peruvian Soccer</v>
      </c>
      <c r="I188" s="1248" t="s">
        <v>3999</v>
      </c>
      <c r="J188" s="240" t="s">
        <v>137</v>
      </c>
      <c r="K188" s="241" t="s">
        <v>21</v>
      </c>
      <c r="L188" s="11" t="s">
        <v>1542</v>
      </c>
      <c r="M188" s="11" t="s">
        <v>1543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>
      <c r="A189" s="2637" t="str">
        <f t="shared" si="2"/>
        <v>9664000</v>
      </c>
      <c r="B189" s="1003" t="s">
        <v>1532</v>
      </c>
      <c r="C189" s="1003" t="s">
        <v>4000</v>
      </c>
      <c r="D189" s="1003" t="s">
        <v>16</v>
      </c>
      <c r="E189" s="1004" t="s">
        <v>1973</v>
      </c>
      <c r="F189" s="1004" t="s">
        <v>4001</v>
      </c>
      <c r="G189" s="1004" t="s">
        <v>4001</v>
      </c>
      <c r="H189" s="1004" t="str">
        <f t="shared" si="3"/>
        <v>FIFA : Uruguayan Soccer</v>
      </c>
      <c r="I189" s="1218" t="s">
        <v>3929</v>
      </c>
      <c r="J189" s="1247" t="s">
        <v>3996</v>
      </c>
      <c r="K189" s="241" t="s">
        <v>21</v>
      </c>
      <c r="L189" s="11" t="s">
        <v>1542</v>
      </c>
      <c r="M189" s="11" t="s">
        <v>1543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>
      <c r="A190" s="2637" t="str">
        <f t="shared" si="2"/>
        <v>9665000</v>
      </c>
      <c r="B190" s="1003" t="s">
        <v>1532</v>
      </c>
      <c r="C190" s="1003" t="s">
        <v>4002</v>
      </c>
      <c r="D190" s="1003" t="s">
        <v>16</v>
      </c>
      <c r="E190" s="1004" t="s">
        <v>1981</v>
      </c>
      <c r="F190" s="1004" t="s">
        <v>4003</v>
      </c>
      <c r="G190" s="1004" t="s">
        <v>4003</v>
      </c>
      <c r="H190" s="1004" t="str">
        <f t="shared" si="3"/>
        <v>FIFA : Venezuelan Soccer</v>
      </c>
      <c r="I190" s="1250" t="s">
        <v>4004</v>
      </c>
      <c r="J190" s="1208" t="s">
        <v>3904</v>
      </c>
      <c r="K190" s="1050" t="s">
        <v>3486</v>
      </c>
      <c r="L190" s="11" t="s">
        <v>1542</v>
      </c>
      <c r="M190" s="11" t="s">
        <v>1543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>
      <c r="A191" s="2637" t="str">
        <f t="shared" si="2"/>
        <v>9666000</v>
      </c>
      <c r="B191" s="1003" t="s">
        <v>1532</v>
      </c>
      <c r="C191" s="1003" t="s">
        <v>4006</v>
      </c>
      <c r="D191" s="1003" t="s">
        <v>16</v>
      </c>
      <c r="E191" s="1004" t="s">
        <v>4007</v>
      </c>
      <c r="F191" s="1004" t="s">
        <v>4008</v>
      </c>
      <c r="G191" s="1004" t="s">
        <v>4008</v>
      </c>
      <c r="H191" s="1004" t="str">
        <f t="shared" si="3"/>
        <v>FIFA : Mexican Soccer</v>
      </c>
      <c r="I191" s="1252" t="s">
        <v>4009</v>
      </c>
      <c r="J191" s="1256" t="s">
        <v>4011</v>
      </c>
      <c r="K191" s="1186" t="s">
        <v>3873</v>
      </c>
      <c r="L191" s="11" t="s">
        <v>1542</v>
      </c>
      <c r="M191" s="11" t="s">
        <v>1543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>
      <c r="A192" s="2637" t="str">
        <f t="shared" si="2"/>
        <v>9667000</v>
      </c>
      <c r="B192" s="1003" t="s">
        <v>1532</v>
      </c>
      <c r="C192" s="1003" t="s">
        <v>4023</v>
      </c>
      <c r="D192" s="1003" t="s">
        <v>16</v>
      </c>
      <c r="E192" s="1004" t="s">
        <v>4024</v>
      </c>
      <c r="F192" s="1004" t="s">
        <v>4025</v>
      </c>
      <c r="G192" s="1004" t="s">
        <v>4025</v>
      </c>
      <c r="H192" s="1004" t="str">
        <f t="shared" si="3"/>
        <v>FIFA : Costa Rican Soccer</v>
      </c>
      <c r="I192" s="1186" t="s">
        <v>3873</v>
      </c>
      <c r="J192" s="1185" t="s">
        <v>3872</v>
      </c>
      <c r="K192" s="241" t="s">
        <v>21</v>
      </c>
      <c r="L192" s="11" t="s">
        <v>1542</v>
      </c>
      <c r="M192" s="11" t="s">
        <v>1543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>
      <c r="A193" s="2637" t="str">
        <f t="shared" si="2"/>
        <v>9668000</v>
      </c>
      <c r="B193" s="1003" t="s">
        <v>1532</v>
      </c>
      <c r="C193" s="1003" t="s">
        <v>4026</v>
      </c>
      <c r="D193" s="1003" t="s">
        <v>16</v>
      </c>
      <c r="E193" s="1004" t="s">
        <v>4027</v>
      </c>
      <c r="F193" s="1004" t="s">
        <v>4028</v>
      </c>
      <c r="G193" s="1004" t="s">
        <v>4028</v>
      </c>
      <c r="H193" s="1004" t="str">
        <f t="shared" si="3"/>
        <v>FIFA : Panamanian Soccer</v>
      </c>
      <c r="I193" s="1231" t="s">
        <v>3964</v>
      </c>
      <c r="J193" s="1262" t="s">
        <v>4030</v>
      </c>
      <c r="K193" s="241" t="s">
        <v>21</v>
      </c>
      <c r="L193" s="11" t="s">
        <v>1542</v>
      </c>
      <c r="M193" s="11" t="s">
        <v>1543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>
      <c r="A194" s="2637" t="str">
        <f t="shared" si="2"/>
        <v>9669000</v>
      </c>
      <c r="B194" s="1003" t="s">
        <v>1532</v>
      </c>
      <c r="C194" s="1003" t="s">
        <v>4041</v>
      </c>
      <c r="D194" s="1003" t="s">
        <v>16</v>
      </c>
      <c r="E194" s="1004" t="s">
        <v>4042</v>
      </c>
      <c r="F194" s="1004" t="s">
        <v>4043</v>
      </c>
      <c r="G194" s="1004" t="s">
        <v>4043</v>
      </c>
      <c r="H194" s="1004" t="str">
        <f t="shared" si="3"/>
        <v>FIFA : Honduran Soccer</v>
      </c>
      <c r="I194" s="1267" t="s">
        <v>4044</v>
      </c>
      <c r="J194" s="240" t="s">
        <v>137</v>
      </c>
      <c r="K194" s="241" t="s">
        <v>21</v>
      </c>
      <c r="L194" s="11" t="s">
        <v>1542</v>
      </c>
      <c r="M194" s="11" t="s">
        <v>1543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>
      <c r="A195" s="2637" t="str">
        <f t="shared" ref="A195:A258" si="4">_xlfn.CONCAT(B195:D195)</f>
        <v>9670000</v>
      </c>
      <c r="B195" s="1003" t="s">
        <v>1532</v>
      </c>
      <c r="C195" s="1003" t="s">
        <v>4055</v>
      </c>
      <c r="D195" s="1003" t="s">
        <v>16</v>
      </c>
      <c r="E195" s="1004" t="s">
        <v>2225</v>
      </c>
      <c r="F195" s="1004" t="s">
        <v>4056</v>
      </c>
      <c r="G195" s="1004" t="s">
        <v>4056</v>
      </c>
      <c r="H195" s="1004" t="str">
        <f t="shared" si="3"/>
        <v>FIFA : Guatelmalan Soccer</v>
      </c>
      <c r="I195" s="1270" t="s">
        <v>4057</v>
      </c>
      <c r="J195" s="240" t="s">
        <v>137</v>
      </c>
      <c r="K195" s="241" t="s">
        <v>21</v>
      </c>
      <c r="L195" s="11" t="s">
        <v>1542</v>
      </c>
      <c r="M195" s="11" t="s">
        <v>1543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>
      <c r="A196" s="2637" t="str">
        <f t="shared" si="4"/>
        <v>9671000</v>
      </c>
      <c r="B196" s="1003" t="s">
        <v>1532</v>
      </c>
      <c r="C196" s="1003" t="s">
        <v>4064</v>
      </c>
      <c r="D196" s="1003" t="s">
        <v>16</v>
      </c>
      <c r="E196" s="1004" t="s">
        <v>2239</v>
      </c>
      <c r="F196" s="1004" t="s">
        <v>4065</v>
      </c>
      <c r="G196" s="1004" t="s">
        <v>4065</v>
      </c>
      <c r="H196" s="1004" t="str">
        <f t="shared" si="3"/>
        <v>FIFA : Salvadoran Soccer</v>
      </c>
      <c r="I196" s="1276" t="s">
        <v>4066</v>
      </c>
      <c r="J196" s="1277" t="s">
        <v>4082</v>
      </c>
      <c r="K196" s="240" t="s">
        <v>137</v>
      </c>
      <c r="L196" s="11" t="s">
        <v>1542</v>
      </c>
      <c r="M196" s="11" t="s">
        <v>1543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>
      <c r="A197" s="2637" t="str">
        <f t="shared" si="4"/>
        <v>9672000</v>
      </c>
      <c r="B197" s="1003" t="s">
        <v>1532</v>
      </c>
      <c r="C197" s="1003" t="s">
        <v>4083</v>
      </c>
      <c r="D197" s="1003" t="s">
        <v>16</v>
      </c>
      <c r="E197" s="1004" t="s">
        <v>2246</v>
      </c>
      <c r="F197" s="1004" t="s">
        <v>4084</v>
      </c>
      <c r="G197" s="1004" t="s">
        <v>4084</v>
      </c>
      <c r="H197" s="1004" t="str">
        <f t="shared" si="3"/>
        <v>FIFA : Jamaican Soccer</v>
      </c>
      <c r="I197" s="1281" t="s">
        <v>4085</v>
      </c>
      <c r="J197" s="1286" t="s">
        <v>4092</v>
      </c>
      <c r="K197" s="240" t="s">
        <v>137</v>
      </c>
      <c r="L197" s="11" t="s">
        <v>1542</v>
      </c>
      <c r="M197" s="11" t="s">
        <v>1543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>
      <c r="A198" s="2637" t="str">
        <f t="shared" si="4"/>
        <v>9673000</v>
      </c>
      <c r="B198" s="1003" t="s">
        <v>1532</v>
      </c>
      <c r="C198" s="1003" t="s">
        <v>4104</v>
      </c>
      <c r="D198" s="1003" t="s">
        <v>16</v>
      </c>
      <c r="E198" s="1004" t="s">
        <v>2252</v>
      </c>
      <c r="F198" s="1004" t="s">
        <v>4105</v>
      </c>
      <c r="G198" s="1004" t="s">
        <v>4105</v>
      </c>
      <c r="H198" s="1004" t="str">
        <f t="shared" si="3"/>
        <v>FIFA : Nicaraguan Soccer</v>
      </c>
      <c r="I198" s="1288" t="s">
        <v>4106</v>
      </c>
      <c r="J198" s="240" t="s">
        <v>137</v>
      </c>
      <c r="K198" s="241" t="s">
        <v>21</v>
      </c>
      <c r="L198" s="11" t="s">
        <v>1542</v>
      </c>
      <c r="M198" s="11" t="s">
        <v>1543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>
      <c r="A199" s="2637" t="str">
        <f t="shared" si="4"/>
        <v>9674000</v>
      </c>
      <c r="B199" s="1003" t="s">
        <v>1532</v>
      </c>
      <c r="C199" s="1003" t="s">
        <v>4108</v>
      </c>
      <c r="D199" s="1003" t="s">
        <v>16</v>
      </c>
      <c r="E199" s="1004" t="s">
        <v>2260</v>
      </c>
      <c r="F199" s="1004" t="s">
        <v>4109</v>
      </c>
      <c r="G199" s="1004" t="s">
        <v>4109</v>
      </c>
      <c r="H199" s="1004" t="str">
        <f t="shared" si="3"/>
        <v>FIFA : Trinidadian Soccer</v>
      </c>
      <c r="I199" s="1296" t="s">
        <v>4110</v>
      </c>
      <c r="J199" s="240" t="s">
        <v>137</v>
      </c>
      <c r="K199" s="241" t="s">
        <v>21</v>
      </c>
      <c r="L199" s="11" t="s">
        <v>1542</v>
      </c>
      <c r="M199" s="11" t="s">
        <v>1543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>
      <c r="A200" s="2637" t="str">
        <f t="shared" si="4"/>
        <v>9675000</v>
      </c>
      <c r="B200" s="1003" t="s">
        <v>1532</v>
      </c>
      <c r="C200" s="1003" t="s">
        <v>4130</v>
      </c>
      <c r="D200" s="1003" t="s">
        <v>16</v>
      </c>
      <c r="E200" s="1004" t="s">
        <v>4131</v>
      </c>
      <c r="F200" s="1004" t="s">
        <v>4132</v>
      </c>
      <c r="G200" s="1004" t="s">
        <v>4132</v>
      </c>
      <c r="H200" s="1004" t="str">
        <f t="shared" si="3"/>
        <v>FIFA : Haitian Soccer</v>
      </c>
      <c r="I200" s="1231" t="s">
        <v>3964</v>
      </c>
      <c r="J200" s="1298" t="s">
        <v>4133</v>
      </c>
      <c r="K200" s="241" t="s">
        <v>21</v>
      </c>
      <c r="L200" s="11" t="s">
        <v>1542</v>
      </c>
      <c r="M200" s="11" t="s">
        <v>1543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>
      <c r="A201" s="2637" t="str">
        <f t="shared" si="4"/>
        <v>9676000</v>
      </c>
      <c r="B201" s="1003" t="s">
        <v>1532</v>
      </c>
      <c r="C201" s="1003" t="s">
        <v>4137</v>
      </c>
      <c r="D201" s="1003" t="s">
        <v>16</v>
      </c>
      <c r="E201" s="1004" t="s">
        <v>3645</v>
      </c>
      <c r="F201" s="1004" t="s">
        <v>4139</v>
      </c>
      <c r="G201" s="1004" t="s">
        <v>4139</v>
      </c>
      <c r="H201" s="1004" t="str">
        <f t="shared" si="3"/>
        <v>FIFA : Belizean Soccer</v>
      </c>
      <c r="I201" s="1186" t="s">
        <v>3873</v>
      </c>
      <c r="J201" s="1300" t="s">
        <v>4143</v>
      </c>
      <c r="K201" s="241" t="s">
        <v>21</v>
      </c>
      <c r="L201" s="11" t="s">
        <v>1542</v>
      </c>
      <c r="M201" s="11" t="s">
        <v>1543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>
      <c r="A202" s="2637" t="str">
        <f t="shared" si="4"/>
        <v>9677000</v>
      </c>
      <c r="B202" s="1003" t="s">
        <v>1532</v>
      </c>
      <c r="C202" s="1003" t="s">
        <v>4145</v>
      </c>
      <c r="D202" s="1003" t="s">
        <v>16</v>
      </c>
      <c r="E202" s="1004" t="s">
        <v>2288</v>
      </c>
      <c r="F202" s="1004" t="s">
        <v>4146</v>
      </c>
      <c r="G202" s="1004" t="s">
        <v>4146</v>
      </c>
      <c r="H202" s="1004" t="str">
        <f t="shared" ref="H202:H240" si="5">CONCATENATE($H$2," : ",G202)</f>
        <v>FIFA : Egyptian Soccer</v>
      </c>
      <c r="I202" s="1304" t="s">
        <v>4149</v>
      </c>
      <c r="J202" s="240" t="s">
        <v>137</v>
      </c>
      <c r="K202" s="241" t="s">
        <v>21</v>
      </c>
      <c r="L202" s="11" t="s">
        <v>1542</v>
      </c>
      <c r="M202" s="11" t="s">
        <v>1543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>
      <c r="A203" s="2637" t="str">
        <f t="shared" si="4"/>
        <v>9678000</v>
      </c>
      <c r="B203" s="1003" t="s">
        <v>1532</v>
      </c>
      <c r="C203" s="1003" t="s">
        <v>4161</v>
      </c>
      <c r="D203" s="1003" t="s">
        <v>16</v>
      </c>
      <c r="E203" s="1004" t="s">
        <v>2293</v>
      </c>
      <c r="F203" s="1004" t="s">
        <v>4162</v>
      </c>
      <c r="G203" s="1004" t="s">
        <v>4162</v>
      </c>
      <c r="H203" s="1004" t="str">
        <f t="shared" si="5"/>
        <v>FIFA : Algerian Soccer</v>
      </c>
      <c r="I203" s="1306" t="s">
        <v>4163</v>
      </c>
      <c r="J203" s="1307" t="s">
        <v>4165</v>
      </c>
      <c r="K203" s="1231" t="s">
        <v>3964</v>
      </c>
      <c r="L203" s="11" t="s">
        <v>1542</v>
      </c>
      <c r="M203" s="11" t="s">
        <v>1543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>
      <c r="A204" s="2637" t="str">
        <f t="shared" si="4"/>
        <v>9679000</v>
      </c>
      <c r="B204" s="1003" t="s">
        <v>1532</v>
      </c>
      <c r="C204" s="1003" t="s">
        <v>4167</v>
      </c>
      <c r="D204" s="1003" t="s">
        <v>16</v>
      </c>
      <c r="E204" s="1004" t="s">
        <v>2300</v>
      </c>
      <c r="F204" s="1004" t="s">
        <v>4168</v>
      </c>
      <c r="G204" s="1004" t="s">
        <v>4168</v>
      </c>
      <c r="H204" s="1004" t="str">
        <f t="shared" si="5"/>
        <v>FIFA : Botswanan Soccer</v>
      </c>
      <c r="I204" s="1313" t="s">
        <v>4169</v>
      </c>
      <c r="J204" s="240" t="s">
        <v>137</v>
      </c>
      <c r="K204" s="241" t="s">
        <v>21</v>
      </c>
      <c r="L204" s="11" t="s">
        <v>1542</v>
      </c>
      <c r="M204" s="11" t="s">
        <v>1543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>
      <c r="A205" s="2637" t="str">
        <f t="shared" si="4"/>
        <v>9680000</v>
      </c>
      <c r="B205" s="1003" t="s">
        <v>1532</v>
      </c>
      <c r="C205" s="1003" t="s">
        <v>4179</v>
      </c>
      <c r="D205" s="1003" t="s">
        <v>16</v>
      </c>
      <c r="E205" s="1004" t="s">
        <v>2307</v>
      </c>
      <c r="F205" s="1004" t="s">
        <v>4180</v>
      </c>
      <c r="G205" s="1004" t="s">
        <v>4180</v>
      </c>
      <c r="H205" s="1004" t="str">
        <f t="shared" si="5"/>
        <v>FIFA : Angolan Soccer</v>
      </c>
      <c r="I205" s="1314" t="s">
        <v>4181</v>
      </c>
      <c r="J205" s="1211" t="s">
        <v>3909</v>
      </c>
      <c r="K205" s="240" t="s">
        <v>137</v>
      </c>
      <c r="L205" s="11" t="s">
        <v>1542</v>
      </c>
      <c r="M205" s="11" t="s">
        <v>1543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>
      <c r="A206" s="2637" t="str">
        <f t="shared" si="4"/>
        <v>9681000</v>
      </c>
      <c r="B206" s="1003" t="s">
        <v>1532</v>
      </c>
      <c r="C206" s="1003" t="s">
        <v>4182</v>
      </c>
      <c r="D206" s="1003" t="s">
        <v>16</v>
      </c>
      <c r="E206" s="1004" t="s">
        <v>775</v>
      </c>
      <c r="F206" s="1004" t="s">
        <v>4183</v>
      </c>
      <c r="G206" s="1004" t="s">
        <v>4183</v>
      </c>
      <c r="H206" s="1004" t="str">
        <f t="shared" si="5"/>
        <v>FIFA : Congolese Soccer</v>
      </c>
      <c r="I206" s="1315" t="s">
        <v>4184</v>
      </c>
      <c r="J206" s="1316" t="s">
        <v>4185</v>
      </c>
      <c r="K206" s="1317" t="s">
        <v>4186</v>
      </c>
      <c r="L206" s="11" t="s">
        <v>1542</v>
      </c>
      <c r="M206" s="11" t="s">
        <v>1543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>
      <c r="A207" s="2637" t="str">
        <f t="shared" si="4"/>
        <v>9682000</v>
      </c>
      <c r="B207" s="1003" t="s">
        <v>1532</v>
      </c>
      <c r="C207" s="1003" t="s">
        <v>4187</v>
      </c>
      <c r="D207" s="1003" t="s">
        <v>16</v>
      </c>
      <c r="E207" s="1004" t="s">
        <v>2321</v>
      </c>
      <c r="F207" s="1004" t="s">
        <v>4188</v>
      </c>
      <c r="G207" s="1004" t="s">
        <v>4188</v>
      </c>
      <c r="H207" s="1004" t="str">
        <f t="shared" si="5"/>
        <v>FIFA : Sudanese Soccer</v>
      </c>
      <c r="I207" s="1231" t="s">
        <v>3964</v>
      </c>
      <c r="J207" s="1318" t="s">
        <v>4189</v>
      </c>
      <c r="K207" s="240" t="s">
        <v>137</v>
      </c>
      <c r="L207" s="11" t="s">
        <v>1542</v>
      </c>
      <c r="M207" s="11" t="s">
        <v>1543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>
      <c r="A208" s="2637" t="str">
        <f t="shared" si="4"/>
        <v>9683000</v>
      </c>
      <c r="B208" s="1003" t="s">
        <v>1532</v>
      </c>
      <c r="C208" s="1003" t="s">
        <v>4190</v>
      </c>
      <c r="D208" s="1003" t="s">
        <v>16</v>
      </c>
      <c r="E208" s="1004" t="s">
        <v>4191</v>
      </c>
      <c r="F208" s="1004" t="s">
        <v>4192</v>
      </c>
      <c r="G208" s="1004" t="s">
        <v>4192</v>
      </c>
      <c r="H208" s="1004" t="str">
        <f t="shared" si="5"/>
        <v>FIFA : Tunisian Soccer</v>
      </c>
      <c r="I208" s="1319" t="s">
        <v>4193</v>
      </c>
      <c r="J208" s="240" t="s">
        <v>137</v>
      </c>
      <c r="K208" s="241" t="s">
        <v>21</v>
      </c>
      <c r="L208" s="11" t="s">
        <v>1542</v>
      </c>
      <c r="M208" s="11" t="s">
        <v>1543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>
      <c r="A209" s="2637" t="str">
        <f t="shared" si="4"/>
        <v>9684000</v>
      </c>
      <c r="B209" s="1003" t="s">
        <v>1532</v>
      </c>
      <c r="C209" s="1003" t="s">
        <v>4194</v>
      </c>
      <c r="D209" s="1003" t="s">
        <v>16</v>
      </c>
      <c r="E209" s="1004" t="s">
        <v>4100</v>
      </c>
      <c r="F209" s="1004" t="s">
        <v>4195</v>
      </c>
      <c r="G209" s="1004" t="s">
        <v>4195</v>
      </c>
      <c r="H209" s="1004" t="str">
        <f t="shared" si="5"/>
        <v>FIFA : Moroccan Soccer</v>
      </c>
      <c r="I209" s="1320" t="s">
        <v>4196</v>
      </c>
      <c r="J209" s="1202" t="s">
        <v>3888</v>
      </c>
      <c r="K209" s="240" t="s">
        <v>137</v>
      </c>
      <c r="L209" s="11" t="s">
        <v>1542</v>
      </c>
      <c r="M209" s="11" t="s">
        <v>1543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>
      <c r="A210" s="2637" t="str">
        <f t="shared" si="4"/>
        <v>9685000</v>
      </c>
      <c r="B210" s="1003" t="s">
        <v>1532</v>
      </c>
      <c r="C210" s="1003" t="s">
        <v>4197</v>
      </c>
      <c r="D210" s="1003" t="s">
        <v>16</v>
      </c>
      <c r="E210" s="1004" t="s">
        <v>4198</v>
      </c>
      <c r="F210" s="1004" t="s">
        <v>4199</v>
      </c>
      <c r="G210" s="1004" t="s">
        <v>4199</v>
      </c>
      <c r="H210" s="1004" t="str">
        <f t="shared" si="5"/>
        <v>FIFA : South African Soccer</v>
      </c>
      <c r="I210" s="1321" t="s">
        <v>4200</v>
      </c>
      <c r="J210" s="1322" t="s">
        <v>4201</v>
      </c>
      <c r="K210" s="1323" t="s">
        <v>4202</v>
      </c>
      <c r="L210" s="11" t="s">
        <v>1542</v>
      </c>
      <c r="M210" s="11" t="s">
        <v>1543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>
      <c r="A211" s="2637" t="str">
        <f t="shared" si="4"/>
        <v>9686000</v>
      </c>
      <c r="B211" s="1003" t="s">
        <v>1532</v>
      </c>
      <c r="C211" s="1003" t="s">
        <v>4203</v>
      </c>
      <c r="D211" s="1003" t="s">
        <v>16</v>
      </c>
      <c r="E211" s="1004" t="s">
        <v>2348</v>
      </c>
      <c r="F211" s="1004" t="s">
        <v>4204</v>
      </c>
      <c r="G211" s="1004" t="s">
        <v>4204</v>
      </c>
      <c r="H211" s="1004" t="str">
        <f t="shared" si="5"/>
        <v>FIFA : Zimbabwean Soccer</v>
      </c>
      <c r="I211" s="1209" t="s">
        <v>3907</v>
      </c>
      <c r="J211" s="1328" t="s">
        <v>4205</v>
      </c>
      <c r="K211" s="1332" t="s">
        <v>4216</v>
      </c>
      <c r="L211" s="11" t="s">
        <v>1542</v>
      </c>
      <c r="M211" s="11" t="s">
        <v>1543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>
      <c r="A212" s="2637" t="str">
        <f t="shared" si="4"/>
        <v>9687000</v>
      </c>
      <c r="B212" s="1003" t="s">
        <v>1532</v>
      </c>
      <c r="C212" s="1003" t="s">
        <v>4224</v>
      </c>
      <c r="D212" s="1003" t="s">
        <v>16</v>
      </c>
      <c r="E212" s="1004" t="s">
        <v>2355</v>
      </c>
      <c r="F212" s="1004" t="s">
        <v>4225</v>
      </c>
      <c r="G212" s="1004" t="s">
        <v>4225</v>
      </c>
      <c r="H212" s="1004" t="str">
        <f t="shared" si="5"/>
        <v>FIFA : Cameroonian</v>
      </c>
      <c r="I212" s="1218" t="s">
        <v>3929</v>
      </c>
      <c r="J212" s="1186" t="s">
        <v>3873</v>
      </c>
      <c r="K212" s="1338" t="s">
        <v>4227</v>
      </c>
      <c r="L212" s="11" t="s">
        <v>1542</v>
      </c>
      <c r="M212" s="11" t="s">
        <v>1543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>
      <c r="A213" s="2637" t="str">
        <f t="shared" si="4"/>
        <v>9688000</v>
      </c>
      <c r="B213" s="1003" t="s">
        <v>1532</v>
      </c>
      <c r="C213" s="1003" t="s">
        <v>4238</v>
      </c>
      <c r="D213" s="1003" t="s">
        <v>16</v>
      </c>
      <c r="E213" s="1004" t="s">
        <v>1810</v>
      </c>
      <c r="F213" s="1004" t="s">
        <v>4239</v>
      </c>
      <c r="G213" s="1004" t="s">
        <v>4239</v>
      </c>
      <c r="H213" s="1004" t="str">
        <f t="shared" si="5"/>
        <v>FIFA : Malian Soccer</v>
      </c>
      <c r="I213" s="1340" t="s">
        <v>4240</v>
      </c>
      <c r="J213" s="1218" t="s">
        <v>3929</v>
      </c>
      <c r="K213" s="1186" t="s">
        <v>3873</v>
      </c>
      <c r="L213" s="11" t="s">
        <v>1542</v>
      </c>
      <c r="M213" s="11" t="s">
        <v>1543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>
      <c r="A214" s="2637" t="str">
        <f t="shared" si="4"/>
        <v>9689000</v>
      </c>
      <c r="B214" s="1003" t="s">
        <v>1532</v>
      </c>
      <c r="C214" s="1003" t="s">
        <v>4245</v>
      </c>
      <c r="D214" s="1003" t="s">
        <v>16</v>
      </c>
      <c r="E214" s="1004" t="s">
        <v>4246</v>
      </c>
      <c r="F214" s="1004" t="s">
        <v>4247</v>
      </c>
      <c r="G214" s="1004" t="s">
        <v>4247</v>
      </c>
      <c r="H214" s="1004" t="str">
        <f t="shared" si="5"/>
        <v>FIFA : Ivorian Soccer</v>
      </c>
      <c r="I214" s="1345" t="s">
        <v>4248</v>
      </c>
      <c r="J214" s="1351" t="s">
        <v>4262</v>
      </c>
      <c r="K214" s="241" t="s">
        <v>21</v>
      </c>
      <c r="L214" s="11" t="s">
        <v>1542</v>
      </c>
      <c r="M214" s="11" t="s">
        <v>1543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>
      <c r="A215" s="2637" t="str">
        <f t="shared" si="4"/>
        <v>9690000</v>
      </c>
      <c r="B215" s="1003" t="s">
        <v>1532</v>
      </c>
      <c r="C215" s="1003" t="s">
        <v>4278</v>
      </c>
      <c r="D215" s="1003" t="s">
        <v>16</v>
      </c>
      <c r="E215" s="1004" t="s">
        <v>4279</v>
      </c>
      <c r="F215" s="1004" t="s">
        <v>4280</v>
      </c>
      <c r="G215" s="1004" t="s">
        <v>4280</v>
      </c>
      <c r="H215" s="1004" t="str">
        <f t="shared" si="5"/>
        <v>FIFA : Nigerian Soccer</v>
      </c>
      <c r="I215" s="1355" t="s">
        <v>4281</v>
      </c>
      <c r="J215" s="240" t="s">
        <v>137</v>
      </c>
      <c r="K215" s="241" t="s">
        <v>21</v>
      </c>
      <c r="L215" s="11" t="s">
        <v>1542</v>
      </c>
      <c r="M215" s="11" t="s">
        <v>1543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>
      <c r="A216" s="2637" t="str">
        <f t="shared" si="4"/>
        <v>9691000</v>
      </c>
      <c r="B216" s="1003" t="s">
        <v>1532</v>
      </c>
      <c r="C216" s="1003" t="s">
        <v>4289</v>
      </c>
      <c r="D216" s="1003" t="s">
        <v>16</v>
      </c>
      <c r="E216" s="1004" t="s">
        <v>2613</v>
      </c>
      <c r="F216" s="1004" t="s">
        <v>4290</v>
      </c>
      <c r="G216" s="1004" t="s">
        <v>4290</v>
      </c>
      <c r="H216" s="1004" t="str">
        <f t="shared" si="5"/>
        <v>FIFA : Ghanaian Soccer</v>
      </c>
      <c r="I216" s="1218" t="s">
        <v>3929</v>
      </c>
      <c r="J216" s="1186" t="s">
        <v>3873</v>
      </c>
      <c r="K216" s="1358" t="s">
        <v>4291</v>
      </c>
      <c r="L216" s="11" t="s">
        <v>1542</v>
      </c>
      <c r="M216" s="11" t="s">
        <v>1543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>
      <c r="A217" s="2637" t="str">
        <f t="shared" si="4"/>
        <v>9692000</v>
      </c>
      <c r="B217" s="1003" t="s">
        <v>1532</v>
      </c>
      <c r="C217" s="1003" t="s">
        <v>4300</v>
      </c>
      <c r="D217" s="1003" t="s">
        <v>16</v>
      </c>
      <c r="E217" s="1004" t="s">
        <v>2635</v>
      </c>
      <c r="F217" s="1004" t="s">
        <v>4301</v>
      </c>
      <c r="G217" s="1004" t="s">
        <v>4301</v>
      </c>
      <c r="H217" s="1004" t="str">
        <f t="shared" si="5"/>
        <v>FIFA : Zambian Soccer</v>
      </c>
      <c r="I217" s="1363" t="s">
        <v>4302</v>
      </c>
      <c r="J217" s="1368" t="s">
        <v>4315</v>
      </c>
      <c r="K217" s="1373" t="s">
        <v>4330</v>
      </c>
      <c r="L217" s="11" t="s">
        <v>1542</v>
      </c>
      <c r="M217" s="11" t="s">
        <v>1543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>
      <c r="A218" s="2637" t="str">
        <f t="shared" si="4"/>
        <v>9693000</v>
      </c>
      <c r="B218" s="1003" t="s">
        <v>1532</v>
      </c>
      <c r="C218" s="1003" t="s">
        <v>4339</v>
      </c>
      <c r="D218" s="1003" t="s">
        <v>16</v>
      </c>
      <c r="E218" s="1004" t="s">
        <v>2674</v>
      </c>
      <c r="F218" s="1004" t="s">
        <v>4340</v>
      </c>
      <c r="G218" s="1004" t="s">
        <v>4340</v>
      </c>
      <c r="H218" s="1004" t="str">
        <f t="shared" si="5"/>
        <v>FIFA : Saudi Soccer</v>
      </c>
      <c r="I218" s="1375" t="s">
        <v>4341</v>
      </c>
      <c r="J218" s="1392" t="s">
        <v>4347</v>
      </c>
      <c r="K218" s="240" t="s">
        <v>137</v>
      </c>
      <c r="L218" s="11" t="s">
        <v>1542</v>
      </c>
      <c r="M218" s="11" t="s">
        <v>1543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>
      <c r="A219" s="2637" t="str">
        <f t="shared" si="4"/>
        <v>9694000</v>
      </c>
      <c r="B219" s="1003" t="s">
        <v>1532</v>
      </c>
      <c r="C219" s="1003" t="s">
        <v>4400</v>
      </c>
      <c r="D219" s="1003" t="s">
        <v>16</v>
      </c>
      <c r="E219" s="1004" t="s">
        <v>2806</v>
      </c>
      <c r="F219" s="1004" t="s">
        <v>4401</v>
      </c>
      <c r="G219" s="1004" t="s">
        <v>4401</v>
      </c>
      <c r="H219" s="1004" t="str">
        <f t="shared" si="5"/>
        <v>FIFA : Emirati Soccer</v>
      </c>
      <c r="I219" s="1093" t="s">
        <v>3616</v>
      </c>
      <c r="J219" s="1394" t="s">
        <v>4402</v>
      </c>
      <c r="K219" s="240" t="s">
        <v>137</v>
      </c>
      <c r="L219" s="11" t="s">
        <v>1542</v>
      </c>
      <c r="M219" s="11" t="s">
        <v>1543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>
      <c r="A220" s="2637" t="str">
        <f t="shared" si="4"/>
        <v>9695000</v>
      </c>
      <c r="B220" s="1003" t="s">
        <v>1532</v>
      </c>
      <c r="C220" s="1003" t="s">
        <v>4404</v>
      </c>
      <c r="D220" s="1003" t="s">
        <v>16</v>
      </c>
      <c r="E220" s="1004" t="s">
        <v>4405</v>
      </c>
      <c r="F220" s="1004" t="s">
        <v>4406</v>
      </c>
      <c r="G220" s="1004" t="s">
        <v>4406</v>
      </c>
      <c r="H220" s="1004" t="str">
        <f t="shared" si="5"/>
        <v>FIFA : Qatari Soccer</v>
      </c>
      <c r="I220" s="1396" t="s">
        <v>4407</v>
      </c>
      <c r="J220" s="1400" t="s">
        <v>4409</v>
      </c>
      <c r="K220" s="240" t="s">
        <v>137</v>
      </c>
      <c r="L220" s="11" t="s">
        <v>1542</v>
      </c>
      <c r="M220" s="11" t="s">
        <v>1543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>
      <c r="A221" s="2637" t="str">
        <f t="shared" si="4"/>
        <v>9696000</v>
      </c>
      <c r="B221" s="1003" t="s">
        <v>1532</v>
      </c>
      <c r="C221" s="1003" t="s">
        <v>4412</v>
      </c>
      <c r="D221" s="1003" t="s">
        <v>16</v>
      </c>
      <c r="E221" s="1004" t="s">
        <v>1967</v>
      </c>
      <c r="F221" s="1004" t="s">
        <v>4413</v>
      </c>
      <c r="G221" s="1004" t="s">
        <v>4413</v>
      </c>
      <c r="H221" s="1004" t="str">
        <f t="shared" si="5"/>
        <v>FIFA : Persian Soccer</v>
      </c>
      <c r="I221" s="1402" t="s">
        <v>4414</v>
      </c>
      <c r="J221" s="1406" t="s">
        <v>4420</v>
      </c>
      <c r="K221" s="241" t="s">
        <v>21</v>
      </c>
      <c r="L221" s="11" t="s">
        <v>1542</v>
      </c>
      <c r="M221" s="11" t="s">
        <v>1543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>
      <c r="A222" s="2637" t="str">
        <f t="shared" si="4"/>
        <v>9697000</v>
      </c>
      <c r="B222" s="1003" t="s">
        <v>1532</v>
      </c>
      <c r="C222" s="1003" t="s">
        <v>4423</v>
      </c>
      <c r="D222" s="1003" t="s">
        <v>16</v>
      </c>
      <c r="E222" s="1004" t="s">
        <v>1383</v>
      </c>
      <c r="F222" s="1004" t="s">
        <v>4424</v>
      </c>
      <c r="G222" s="1004" t="s">
        <v>4424</v>
      </c>
      <c r="H222" s="1004" t="str">
        <f t="shared" si="5"/>
        <v>FIFA : Uzbek Soccer</v>
      </c>
      <c r="I222" s="1409" t="s">
        <v>4426</v>
      </c>
      <c r="J222" s="1410" t="s">
        <v>4427</v>
      </c>
      <c r="K222" s="1411" t="s">
        <v>4428</v>
      </c>
      <c r="L222" s="11" t="s">
        <v>1542</v>
      </c>
      <c r="M222" s="11" t="s">
        <v>1543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>
      <c r="A223" s="2637" t="str">
        <f t="shared" si="4"/>
        <v>9698000</v>
      </c>
      <c r="B223" s="1003" t="s">
        <v>1532</v>
      </c>
      <c r="C223" s="1003" t="s">
        <v>4429</v>
      </c>
      <c r="D223" s="1003" t="s">
        <v>16</v>
      </c>
      <c r="E223" s="1004" t="s">
        <v>3161</v>
      </c>
      <c r="F223" s="1004" t="s">
        <v>4430</v>
      </c>
      <c r="G223" s="1004" t="s">
        <v>4430</v>
      </c>
      <c r="H223" s="1004" t="str">
        <f t="shared" si="5"/>
        <v>FIFA : Korean Soccer</v>
      </c>
      <c r="I223" s="1413" t="s">
        <v>4431</v>
      </c>
      <c r="J223" s="1414" t="s">
        <v>4433</v>
      </c>
      <c r="K223" s="241" t="s">
        <v>21</v>
      </c>
      <c r="L223" s="11" t="s">
        <v>1542</v>
      </c>
      <c r="M223" s="11" t="s">
        <v>1543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>
      <c r="A224" s="2637" t="str">
        <f t="shared" si="4"/>
        <v>9699000</v>
      </c>
      <c r="B224" s="1003" t="s">
        <v>1532</v>
      </c>
      <c r="C224" s="1003" t="s">
        <v>4434</v>
      </c>
      <c r="D224" s="1003" t="s">
        <v>16</v>
      </c>
      <c r="E224" s="1004" t="s">
        <v>331</v>
      </c>
      <c r="F224" s="1004" t="s">
        <v>4435</v>
      </c>
      <c r="G224" s="1004" t="s">
        <v>4435</v>
      </c>
      <c r="H224" s="1004" t="str">
        <f t="shared" si="5"/>
        <v>FIFA : Chinese Soccer</v>
      </c>
      <c r="I224" s="1416" t="s">
        <v>4436</v>
      </c>
      <c r="J224" s="1418" t="s">
        <v>4437</v>
      </c>
      <c r="K224" s="241" t="s">
        <v>21</v>
      </c>
      <c r="L224" s="11" t="s">
        <v>1542</v>
      </c>
      <c r="M224" s="11" t="s">
        <v>1543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>
      <c r="A225" s="2637" t="str">
        <f t="shared" si="4"/>
        <v>9700000</v>
      </c>
      <c r="B225" s="1003" t="s">
        <v>1532</v>
      </c>
      <c r="C225" s="1003" t="s">
        <v>4443</v>
      </c>
      <c r="D225" s="1003" t="s">
        <v>16</v>
      </c>
      <c r="E225" s="1004" t="s">
        <v>4444</v>
      </c>
      <c r="F225" s="1004" t="s">
        <v>4445</v>
      </c>
      <c r="G225" s="1004" t="s">
        <v>4445</v>
      </c>
      <c r="H225" s="1004" t="str">
        <f t="shared" si="5"/>
        <v>FIFA : Japanese Soccer</v>
      </c>
      <c r="I225" s="1420" t="s">
        <v>4446</v>
      </c>
      <c r="J225" s="240" t="s">
        <v>137</v>
      </c>
      <c r="K225" s="241" t="s">
        <v>21</v>
      </c>
      <c r="L225" s="11" t="s">
        <v>1542</v>
      </c>
      <c r="M225" s="11" t="s">
        <v>1543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>
      <c r="A226" s="2637" t="str">
        <f t="shared" si="4"/>
        <v>9701000</v>
      </c>
      <c r="B226" s="1003" t="s">
        <v>1532</v>
      </c>
      <c r="C226" s="1003" t="s">
        <v>4452</v>
      </c>
      <c r="D226" s="1003" t="s">
        <v>16</v>
      </c>
      <c r="E226" s="1004" t="s">
        <v>4453</v>
      </c>
      <c r="F226" s="1004" t="s">
        <v>4454</v>
      </c>
      <c r="G226" s="1004" t="s">
        <v>4454</v>
      </c>
      <c r="H226" s="1004" t="str">
        <f t="shared" si="5"/>
        <v>FIFA : Hong Kongese Soccer</v>
      </c>
      <c r="I226" s="1418" t="s">
        <v>4437</v>
      </c>
      <c r="J226" s="240" t="s">
        <v>137</v>
      </c>
      <c r="K226" s="241" t="s">
        <v>21</v>
      </c>
      <c r="L226" s="11" t="s">
        <v>1542</v>
      </c>
      <c r="M226" s="11" t="s">
        <v>1543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>
      <c r="A227" s="2637" t="str">
        <f t="shared" si="4"/>
        <v>9702000</v>
      </c>
      <c r="B227" s="1003" t="s">
        <v>1532</v>
      </c>
      <c r="C227" s="1003" t="s">
        <v>4455</v>
      </c>
      <c r="D227" s="1003" t="s">
        <v>16</v>
      </c>
      <c r="E227" s="1004" t="s">
        <v>3028</v>
      </c>
      <c r="F227" s="1004" t="s">
        <v>4456</v>
      </c>
      <c r="G227" s="1004" t="s">
        <v>4456</v>
      </c>
      <c r="H227" s="1004" t="str">
        <f t="shared" si="5"/>
        <v>FIFA : Australian Soccer</v>
      </c>
      <c r="I227" s="1424" t="s">
        <v>4457</v>
      </c>
      <c r="J227" s="1429" t="s">
        <v>4464</v>
      </c>
      <c r="K227" s="241" t="s">
        <v>21</v>
      </c>
      <c r="L227" s="11" t="s">
        <v>1542</v>
      </c>
      <c r="M227" s="11" t="s">
        <v>1543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>
      <c r="A228" s="2637" t="str">
        <f t="shared" si="4"/>
        <v>9703000</v>
      </c>
      <c r="B228" s="1003" t="s">
        <v>1532</v>
      </c>
      <c r="C228" s="1003" t="s">
        <v>4469</v>
      </c>
      <c r="D228" s="1003" t="s">
        <v>16</v>
      </c>
      <c r="E228" s="1004" t="s">
        <v>4470</v>
      </c>
      <c r="F228" s="1004" t="s">
        <v>4471</v>
      </c>
      <c r="G228" s="1004" t="s">
        <v>4471</v>
      </c>
      <c r="H228" s="1004" t="str">
        <f t="shared" si="5"/>
        <v>FIFA : Thai Soccer</v>
      </c>
      <c r="I228" s="1433" t="s">
        <v>4472</v>
      </c>
      <c r="J228" s="1441" t="s">
        <v>4483</v>
      </c>
      <c r="K228" s="241" t="s">
        <v>21</v>
      </c>
      <c r="L228" s="11" t="s">
        <v>1542</v>
      </c>
      <c r="M228" s="11" t="s">
        <v>1543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>
      <c r="A229" s="2637" t="str">
        <f t="shared" si="4"/>
        <v>9704000</v>
      </c>
      <c r="B229" s="1003" t="s">
        <v>1532</v>
      </c>
      <c r="C229" s="1003" t="s">
        <v>4495</v>
      </c>
      <c r="D229" s="1003" t="s">
        <v>16</v>
      </c>
      <c r="E229" s="1004" t="s">
        <v>312</v>
      </c>
      <c r="F229" s="1004" t="s">
        <v>4496</v>
      </c>
      <c r="G229" s="1004" t="s">
        <v>4496</v>
      </c>
      <c r="H229" s="1004" t="str">
        <f t="shared" si="5"/>
        <v>FIFA : Indian Soccer</v>
      </c>
      <c r="I229" s="1442" t="s">
        <v>4497</v>
      </c>
      <c r="J229" s="1444" t="s">
        <v>4498</v>
      </c>
      <c r="K229" s="241" t="s">
        <v>21</v>
      </c>
      <c r="L229" s="11" t="s">
        <v>1542</v>
      </c>
      <c r="M229" s="11" t="s">
        <v>1543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>
      <c r="A230" s="2637" t="str">
        <f t="shared" si="4"/>
        <v>9705000</v>
      </c>
      <c r="B230" s="1003" t="s">
        <v>1532</v>
      </c>
      <c r="C230" s="1003" t="s">
        <v>4504</v>
      </c>
      <c r="D230" s="1003" t="s">
        <v>16</v>
      </c>
      <c r="E230" s="1004" t="s">
        <v>3105</v>
      </c>
      <c r="F230" s="1004" t="s">
        <v>4505</v>
      </c>
      <c r="G230" s="1004" t="s">
        <v>4505</v>
      </c>
      <c r="H230" s="1004" t="str">
        <f t="shared" si="5"/>
        <v>FIFA : Kyrgyz Soccer</v>
      </c>
      <c r="I230" s="1093" t="s">
        <v>3616</v>
      </c>
      <c r="J230" s="1446" t="s">
        <v>4506</v>
      </c>
      <c r="K230" s="241" t="s">
        <v>21</v>
      </c>
      <c r="L230" s="11" t="s">
        <v>1542</v>
      </c>
      <c r="M230" s="11" t="s">
        <v>1543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>
      <c r="A231" s="2637" t="str">
        <f t="shared" si="4"/>
        <v>9706000</v>
      </c>
      <c r="B231" s="1003" t="s">
        <v>1532</v>
      </c>
      <c r="C231" s="1003" t="s">
        <v>4508</v>
      </c>
      <c r="D231" s="1003" t="s">
        <v>16</v>
      </c>
      <c r="E231" s="1004" t="s">
        <v>272</v>
      </c>
      <c r="F231" s="1004" t="s">
        <v>4509</v>
      </c>
      <c r="G231" s="1004" t="s">
        <v>4509</v>
      </c>
      <c r="H231" s="1004" t="str">
        <f t="shared" si="5"/>
        <v>FIFA : Filipino Soccer</v>
      </c>
      <c r="I231" s="1218" t="s">
        <v>3929</v>
      </c>
      <c r="J231" s="1247" t="s">
        <v>3996</v>
      </c>
      <c r="K231" s="1186" t="s">
        <v>3873</v>
      </c>
      <c r="L231" s="11" t="s">
        <v>1542</v>
      </c>
      <c r="M231" s="11" t="s">
        <v>1543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>
      <c r="A232" s="2637" t="str">
        <f t="shared" si="4"/>
        <v>9707000</v>
      </c>
      <c r="B232" s="1003" t="s">
        <v>1532</v>
      </c>
      <c r="C232" s="1003" t="s">
        <v>4510</v>
      </c>
      <c r="D232" s="1003" t="s">
        <v>16</v>
      </c>
      <c r="E232" s="1004" t="s">
        <v>4511</v>
      </c>
      <c r="F232" s="1004" t="s">
        <v>4512</v>
      </c>
      <c r="G232" s="1004" t="s">
        <v>4512</v>
      </c>
      <c r="H232" s="1004" t="str">
        <f t="shared" si="5"/>
        <v>FIFA : Vietnamese Soccer</v>
      </c>
      <c r="I232" s="1448" t="s">
        <v>4513</v>
      </c>
      <c r="J232" s="1446" t="s">
        <v>4506</v>
      </c>
      <c r="K232" s="241" t="s">
        <v>21</v>
      </c>
      <c r="L232" s="11" t="s">
        <v>1542</v>
      </c>
      <c r="M232" s="11" t="s">
        <v>1543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>
      <c r="A233" s="2637" t="str">
        <f t="shared" si="4"/>
        <v>9708000</v>
      </c>
      <c r="B233" s="1003" t="s">
        <v>1532</v>
      </c>
      <c r="C233" s="1003" t="s">
        <v>4515</v>
      </c>
      <c r="D233" s="1003" t="s">
        <v>16</v>
      </c>
      <c r="E233" s="1004" t="s">
        <v>3145</v>
      </c>
      <c r="F233" s="1004" t="s">
        <v>4516</v>
      </c>
      <c r="G233" s="1004" t="s">
        <v>4516</v>
      </c>
      <c r="H233" s="1004" t="str">
        <f t="shared" si="5"/>
        <v>FIFA : Bahraini Soccer</v>
      </c>
      <c r="I233" s="1186" t="s">
        <v>3873</v>
      </c>
      <c r="J233" s="240" t="s">
        <v>137</v>
      </c>
      <c r="K233" s="241" t="s">
        <v>21</v>
      </c>
      <c r="L233" s="11" t="s">
        <v>1542</v>
      </c>
      <c r="M233" s="11" t="s">
        <v>1543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>
      <c r="A234" s="2637" t="str">
        <f t="shared" si="4"/>
        <v>9709000</v>
      </c>
      <c r="B234" s="1003" t="s">
        <v>1532</v>
      </c>
      <c r="C234" s="1003" t="s">
        <v>4517</v>
      </c>
      <c r="D234" s="1003" t="s">
        <v>16</v>
      </c>
      <c r="E234" s="1004" t="s">
        <v>3153</v>
      </c>
      <c r="F234" s="1004" t="s">
        <v>4518</v>
      </c>
      <c r="G234" s="1004" t="s">
        <v>4518</v>
      </c>
      <c r="H234" s="1004" t="str">
        <f t="shared" si="5"/>
        <v>FIFA : Iraqi Soccer</v>
      </c>
      <c r="I234" s="1186" t="s">
        <v>3873</v>
      </c>
      <c r="J234" s="1450" t="s">
        <v>4519</v>
      </c>
      <c r="K234" s="240" t="s">
        <v>137</v>
      </c>
      <c r="L234" s="11" t="s">
        <v>1542</v>
      </c>
      <c r="M234" s="11" t="s">
        <v>1543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>
      <c r="A235" s="2637" t="str">
        <f t="shared" si="4"/>
        <v>9710000</v>
      </c>
      <c r="B235" s="1003" t="s">
        <v>1532</v>
      </c>
      <c r="C235" s="1003" t="s">
        <v>4525</v>
      </c>
      <c r="D235" s="1003" t="s">
        <v>16</v>
      </c>
      <c r="E235" s="1004" t="s">
        <v>3226</v>
      </c>
      <c r="F235" s="1004" t="s">
        <v>4526</v>
      </c>
      <c r="G235" s="1004" t="s">
        <v>4526</v>
      </c>
      <c r="H235" s="1004" t="str">
        <f t="shared" si="5"/>
        <v>FIFA : Jordanian Soccer</v>
      </c>
      <c r="I235" s="1450" t="s">
        <v>4519</v>
      </c>
      <c r="J235" s="1186" t="s">
        <v>3873</v>
      </c>
      <c r="K235" s="240" t="s">
        <v>137</v>
      </c>
      <c r="L235" s="11" t="s">
        <v>1542</v>
      </c>
      <c r="M235" s="11" t="s">
        <v>1543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>
      <c r="A236" s="2637" t="str">
        <f t="shared" si="4"/>
        <v>9711000</v>
      </c>
      <c r="B236" s="1003" t="s">
        <v>1532</v>
      </c>
      <c r="C236" s="1003" t="s">
        <v>4528</v>
      </c>
      <c r="D236" s="1003" t="s">
        <v>16</v>
      </c>
      <c r="E236" s="1004" t="s">
        <v>3239</v>
      </c>
      <c r="F236" s="1004" t="s">
        <v>4529</v>
      </c>
      <c r="G236" s="1004" t="s">
        <v>4529</v>
      </c>
      <c r="H236" s="1004" t="str">
        <f t="shared" si="5"/>
        <v>FIFA : Lebanese Soccer</v>
      </c>
      <c r="I236" s="1244" t="s">
        <v>3991</v>
      </c>
      <c r="J236" s="1453" t="s">
        <v>4530</v>
      </c>
      <c r="K236" s="241" t="s">
        <v>21</v>
      </c>
      <c r="L236" s="11" t="s">
        <v>1542</v>
      </c>
      <c r="M236" s="11" t="s">
        <v>1543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>
      <c r="A237" s="2637" t="str">
        <f t="shared" si="4"/>
        <v>9712000</v>
      </c>
      <c r="B237" s="1003" t="s">
        <v>1532</v>
      </c>
      <c r="C237" s="1003" t="s">
        <v>4536</v>
      </c>
      <c r="D237" s="1003" t="s">
        <v>16</v>
      </c>
      <c r="E237" s="1004" t="s">
        <v>4537</v>
      </c>
      <c r="F237" s="1004" t="s">
        <v>4538</v>
      </c>
      <c r="G237" s="1004" t="s">
        <v>4538</v>
      </c>
      <c r="H237" s="1004" t="str">
        <f t="shared" si="5"/>
        <v>FIFA : Omani Soccer</v>
      </c>
      <c r="I237" s="1455" t="s">
        <v>4539</v>
      </c>
      <c r="J237" s="1457" t="s">
        <v>4541</v>
      </c>
      <c r="K237" s="241" t="s">
        <v>21</v>
      </c>
      <c r="L237" s="11" t="s">
        <v>1542</v>
      </c>
      <c r="M237" s="11" t="s">
        <v>1543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>
      <c r="A238" s="2637" t="str">
        <f t="shared" si="4"/>
        <v>9713000</v>
      </c>
      <c r="B238" s="1003" t="s">
        <v>1532</v>
      </c>
      <c r="C238" s="1003" t="s">
        <v>4547</v>
      </c>
      <c r="D238" s="1003" t="s">
        <v>16</v>
      </c>
      <c r="E238" s="1004" t="s">
        <v>3317</v>
      </c>
      <c r="F238" s="1004" t="s">
        <v>4548</v>
      </c>
      <c r="G238" s="1004" t="s">
        <v>4548</v>
      </c>
      <c r="H238" s="1004" t="str">
        <f t="shared" si="5"/>
        <v>FIFA : Palestinian Soccer</v>
      </c>
      <c r="I238" s="1450" t="s">
        <v>4519</v>
      </c>
      <c r="J238" s="1186" t="s">
        <v>3873</v>
      </c>
      <c r="K238" s="240" t="s">
        <v>137</v>
      </c>
      <c r="L238" s="11" t="s">
        <v>1542</v>
      </c>
      <c r="M238" s="11" t="s">
        <v>1543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>
      <c r="A239" s="2637" t="str">
        <f t="shared" si="4"/>
        <v>9714000</v>
      </c>
      <c r="B239" s="1003" t="s">
        <v>1532</v>
      </c>
      <c r="C239" s="1003" t="s">
        <v>4549</v>
      </c>
      <c r="D239" s="1003" t="s">
        <v>16</v>
      </c>
      <c r="E239" s="1004" t="s">
        <v>2656</v>
      </c>
      <c r="F239" s="1004" t="s">
        <v>4550</v>
      </c>
      <c r="G239" s="1004" t="s">
        <v>4550</v>
      </c>
      <c r="H239" s="1004" t="str">
        <f t="shared" si="5"/>
        <v>FIFA : Syrian Soccer</v>
      </c>
      <c r="I239" s="1186" t="s">
        <v>3873</v>
      </c>
      <c r="J239" s="1450" t="s">
        <v>4519</v>
      </c>
      <c r="K239" s="240" t="s">
        <v>137</v>
      </c>
      <c r="L239" s="11" t="s">
        <v>1542</v>
      </c>
      <c r="M239" s="11" t="s">
        <v>1543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>
      <c r="A240" s="2637" t="str">
        <f t="shared" si="4"/>
        <v>9715000</v>
      </c>
      <c r="B240" s="1003" t="s">
        <v>1532</v>
      </c>
      <c r="C240" s="1003" t="s">
        <v>4551</v>
      </c>
      <c r="D240" s="1003" t="s">
        <v>16</v>
      </c>
      <c r="E240" s="1004" t="s">
        <v>3326</v>
      </c>
      <c r="F240" s="1004" t="s">
        <v>4552</v>
      </c>
      <c r="G240" s="1004" t="s">
        <v>4552</v>
      </c>
      <c r="H240" s="1004" t="str">
        <f t="shared" si="5"/>
        <v>FIFA : Yemeni Soccer</v>
      </c>
      <c r="I240" s="1186" t="s">
        <v>3873</v>
      </c>
      <c r="J240" s="240" t="s">
        <v>137</v>
      </c>
      <c r="K240" s="241" t="s">
        <v>21</v>
      </c>
      <c r="L240" s="11" t="s">
        <v>1542</v>
      </c>
      <c r="M240" s="11" t="s">
        <v>1543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>
      <c r="A241" s="2637" t="str">
        <f t="shared" si="4"/>
        <v>9601001</v>
      </c>
      <c r="B241" s="1459" t="s">
        <v>1532</v>
      </c>
      <c r="C241" s="1459" t="s">
        <v>3389</v>
      </c>
      <c r="D241" s="1459" t="s">
        <v>96</v>
      </c>
      <c r="E241" s="1461" t="s">
        <v>4554</v>
      </c>
      <c r="F241" s="1461" t="s">
        <v>4559</v>
      </c>
      <c r="G241" s="1461" t="s">
        <v>4560</v>
      </c>
      <c r="H241" s="1461" t="s">
        <v>4561</v>
      </c>
      <c r="I241" s="1463" t="s">
        <v>4562</v>
      </c>
      <c r="J241" s="1465" t="s">
        <v>4564</v>
      </c>
      <c r="K241" s="1469" t="s">
        <v>4570</v>
      </c>
      <c r="L241" s="11" t="s">
        <v>1542</v>
      </c>
      <c r="M241" s="11" t="s">
        <v>1543</v>
      </c>
      <c r="N241" s="6" t="s">
        <v>7442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>
      <c r="A242" s="2637" t="str">
        <f t="shared" si="4"/>
        <v>9601002</v>
      </c>
      <c r="B242" s="1459" t="s">
        <v>1532</v>
      </c>
      <c r="C242" s="1459" t="s">
        <v>3389</v>
      </c>
      <c r="D242" s="1459" t="s">
        <v>105</v>
      </c>
      <c r="E242" s="1461" t="s">
        <v>4578</v>
      </c>
      <c r="F242" s="1461" t="s">
        <v>4579</v>
      </c>
      <c r="G242" s="1461" t="s">
        <v>4580</v>
      </c>
      <c r="H242" s="1461" t="s">
        <v>4581</v>
      </c>
      <c r="I242" s="1472" t="s">
        <v>4582</v>
      </c>
      <c r="J242" s="1473" t="s">
        <v>4585</v>
      </c>
      <c r="K242" s="240" t="s">
        <v>137</v>
      </c>
      <c r="L242" s="11" t="s">
        <v>1542</v>
      </c>
      <c r="M242" s="11" t="s">
        <v>1543</v>
      </c>
      <c r="N242" s="6" t="s">
        <v>7443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>
      <c r="A243" s="2637" t="str">
        <f t="shared" si="4"/>
        <v>9601003</v>
      </c>
      <c r="B243" s="1459" t="s">
        <v>1532</v>
      </c>
      <c r="C243" s="1459" t="s">
        <v>3389</v>
      </c>
      <c r="D243" s="1459" t="s">
        <v>113</v>
      </c>
      <c r="E243" s="1461" t="s">
        <v>1656</v>
      </c>
      <c r="F243" s="1461" t="s">
        <v>4586</v>
      </c>
      <c r="G243" s="1461" t="s">
        <v>4587</v>
      </c>
      <c r="H243" s="1461" t="s">
        <v>4588</v>
      </c>
      <c r="I243" s="340" t="s">
        <v>821</v>
      </c>
      <c r="J243" s="1475" t="s">
        <v>4589</v>
      </c>
      <c r="K243" s="241" t="s">
        <v>21</v>
      </c>
      <c r="L243" s="11" t="s">
        <v>1542</v>
      </c>
      <c r="M243" s="11" t="s">
        <v>1543</v>
      </c>
      <c r="N243" s="6" t="s">
        <v>7444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>
      <c r="A244" s="2637" t="str">
        <f t="shared" si="4"/>
        <v>9601004</v>
      </c>
      <c r="B244" s="1459" t="s">
        <v>1532</v>
      </c>
      <c r="C244" s="1459" t="s">
        <v>3389</v>
      </c>
      <c r="D244" s="1459" t="s">
        <v>122</v>
      </c>
      <c r="E244" s="1461" t="s">
        <v>4595</v>
      </c>
      <c r="F244" s="1461" t="s">
        <v>4596</v>
      </c>
      <c r="G244" s="1461" t="s">
        <v>4597</v>
      </c>
      <c r="H244" s="1461" t="s">
        <v>4598</v>
      </c>
      <c r="I244" s="1476" t="s">
        <v>4599</v>
      </c>
      <c r="J244" s="1477" t="s">
        <v>4600</v>
      </c>
      <c r="K244" s="1478" t="s">
        <v>4601</v>
      </c>
      <c r="L244" s="11" t="s">
        <v>1542</v>
      </c>
      <c r="M244" s="11" t="s">
        <v>1543</v>
      </c>
      <c r="N244" s="6" t="s">
        <v>7445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>
      <c r="A245" s="2637" t="str">
        <f t="shared" si="4"/>
        <v>9601005</v>
      </c>
      <c r="B245" s="1459" t="s">
        <v>1532</v>
      </c>
      <c r="C245" s="1459" t="s">
        <v>3389</v>
      </c>
      <c r="D245" s="1459" t="s">
        <v>131</v>
      </c>
      <c r="E245" s="1461" t="s">
        <v>711</v>
      </c>
      <c r="F245" s="1461" t="s">
        <v>4607</v>
      </c>
      <c r="G245" s="1461" t="s">
        <v>4608</v>
      </c>
      <c r="H245" s="1461" t="s">
        <v>4609</v>
      </c>
      <c r="I245" s="1481" t="s">
        <v>4610</v>
      </c>
      <c r="J245" s="1483" t="s">
        <v>4612</v>
      </c>
      <c r="K245" s="1484" t="s">
        <v>4618</v>
      </c>
      <c r="L245" s="11" t="s">
        <v>1542</v>
      </c>
      <c r="M245" s="11" t="s">
        <v>1543</v>
      </c>
      <c r="N245" s="6" t="s">
        <v>7446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>
      <c r="A246" s="2637" t="str">
        <f t="shared" si="4"/>
        <v>9601006</v>
      </c>
      <c r="B246" s="1459" t="s">
        <v>1532</v>
      </c>
      <c r="C246" s="1459" t="s">
        <v>3389</v>
      </c>
      <c r="D246" s="1459" t="s">
        <v>540</v>
      </c>
      <c r="E246" s="1461" t="s">
        <v>4619</v>
      </c>
      <c r="F246" s="1461" t="s">
        <v>4620</v>
      </c>
      <c r="G246" s="1461" t="s">
        <v>4621</v>
      </c>
      <c r="H246" s="1461" t="s">
        <v>4622</v>
      </c>
      <c r="I246" s="1486" t="s">
        <v>4623</v>
      </c>
      <c r="J246" s="1487" t="s">
        <v>4629</v>
      </c>
      <c r="K246" s="1489" t="s">
        <v>4630</v>
      </c>
      <c r="L246" s="11" t="s">
        <v>1542</v>
      </c>
      <c r="M246" s="11" t="s">
        <v>1543</v>
      </c>
      <c r="N246" s="6" t="s">
        <v>7447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>
      <c r="A247" s="2637" t="str">
        <f t="shared" si="4"/>
        <v>9601007</v>
      </c>
      <c r="B247" s="1459" t="s">
        <v>1532</v>
      </c>
      <c r="C247" s="1459" t="s">
        <v>3389</v>
      </c>
      <c r="D247" s="1459" t="s">
        <v>549</v>
      </c>
      <c r="E247" s="1461" t="s">
        <v>4632</v>
      </c>
      <c r="F247" s="1461" t="s">
        <v>4633</v>
      </c>
      <c r="G247" s="1461" t="s">
        <v>4634</v>
      </c>
      <c r="H247" s="1461" t="s">
        <v>4635</v>
      </c>
      <c r="I247" s="1493" t="s">
        <v>4636</v>
      </c>
      <c r="J247" s="1495" t="s">
        <v>4644</v>
      </c>
      <c r="K247" s="1498" t="s">
        <v>4649</v>
      </c>
      <c r="L247" s="11" t="s">
        <v>1542</v>
      </c>
      <c r="M247" s="11" t="s">
        <v>1543</v>
      </c>
      <c r="N247" s="6" t="s">
        <v>7448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>
      <c r="A248" s="2637" t="str">
        <f t="shared" si="4"/>
        <v>9601008</v>
      </c>
      <c r="B248" s="1459" t="s">
        <v>1532</v>
      </c>
      <c r="C248" s="1459" t="s">
        <v>3389</v>
      </c>
      <c r="D248" s="1459" t="s">
        <v>562</v>
      </c>
      <c r="E248" s="1461" t="s">
        <v>4659</v>
      </c>
      <c r="F248" s="1461" t="s">
        <v>4660</v>
      </c>
      <c r="G248" s="1461" t="s">
        <v>4661</v>
      </c>
      <c r="H248" s="1461" t="s">
        <v>4662</v>
      </c>
      <c r="I248" s="1499" t="s">
        <v>4664</v>
      </c>
      <c r="J248" s="1553" t="s">
        <v>4668</v>
      </c>
      <c r="K248" s="240" t="s">
        <v>137</v>
      </c>
      <c r="L248" s="11" t="s">
        <v>1542</v>
      </c>
      <c r="M248" s="11" t="s">
        <v>1543</v>
      </c>
      <c r="N248" s="6" t="s">
        <v>7449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>
      <c r="A249" s="2637" t="str">
        <f t="shared" si="4"/>
        <v>9601009</v>
      </c>
      <c r="B249" s="1459" t="s">
        <v>1532</v>
      </c>
      <c r="C249" s="1459" t="s">
        <v>3389</v>
      </c>
      <c r="D249" s="1459" t="s">
        <v>1073</v>
      </c>
      <c r="E249" s="1461" t="s">
        <v>4798</v>
      </c>
      <c r="F249" s="1461" t="s">
        <v>4799</v>
      </c>
      <c r="G249" s="1461" t="s">
        <v>4800</v>
      </c>
      <c r="H249" s="1461" t="s">
        <v>4801</v>
      </c>
      <c r="I249" s="305" t="s">
        <v>771</v>
      </c>
      <c r="J249" s="240" t="s">
        <v>137</v>
      </c>
      <c r="K249" s="241" t="s">
        <v>21</v>
      </c>
      <c r="L249" s="11" t="s">
        <v>1542</v>
      </c>
      <c r="M249" s="11" t="s">
        <v>1543</v>
      </c>
      <c r="N249" s="6" t="s">
        <v>7450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>
      <c r="A250" s="2637" t="str">
        <f t="shared" si="4"/>
        <v>9601010</v>
      </c>
      <c r="B250" s="1459" t="s">
        <v>1532</v>
      </c>
      <c r="C250" s="1459" t="s">
        <v>3389</v>
      </c>
      <c r="D250" s="1459" t="s">
        <v>25</v>
      </c>
      <c r="E250" s="1461" t="s">
        <v>4802</v>
      </c>
      <c r="F250" s="1461" t="s">
        <v>4803</v>
      </c>
      <c r="G250" s="1461" t="s">
        <v>4804</v>
      </c>
      <c r="H250" s="1461" t="s">
        <v>4805</v>
      </c>
      <c r="I250" s="1554" t="s">
        <v>4806</v>
      </c>
      <c r="J250" s="240" t="s">
        <v>137</v>
      </c>
      <c r="K250" s="241" t="s">
        <v>21</v>
      </c>
      <c r="L250" s="11" t="s">
        <v>1542</v>
      </c>
      <c r="M250" s="11" t="s">
        <v>1543</v>
      </c>
      <c r="N250" s="6" t="s">
        <v>7451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>
      <c r="A251" s="2637" t="str">
        <f t="shared" si="4"/>
        <v>9601011</v>
      </c>
      <c r="B251" s="1459" t="s">
        <v>1532</v>
      </c>
      <c r="C251" s="1459" t="s">
        <v>3389</v>
      </c>
      <c r="D251" s="1459" t="s">
        <v>60</v>
      </c>
      <c r="E251" s="1461" t="s">
        <v>4807</v>
      </c>
      <c r="F251" s="1461" t="s">
        <v>4808</v>
      </c>
      <c r="G251" s="1461" t="s">
        <v>4809</v>
      </c>
      <c r="H251" s="1461" t="s">
        <v>4810</v>
      </c>
      <c r="I251" s="1555" t="s">
        <v>4811</v>
      </c>
      <c r="J251" s="1556" t="s">
        <v>4812</v>
      </c>
      <c r="K251" s="241" t="s">
        <v>21</v>
      </c>
      <c r="L251" s="11" t="s">
        <v>1542</v>
      </c>
      <c r="M251" s="11" t="s">
        <v>1543</v>
      </c>
      <c r="N251" s="6" t="s">
        <v>7452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>
      <c r="A252" s="2637" t="str">
        <f t="shared" si="4"/>
        <v>9601012</v>
      </c>
      <c r="B252" s="1459" t="s">
        <v>1532</v>
      </c>
      <c r="C252" s="1459" t="s">
        <v>3389</v>
      </c>
      <c r="D252" s="1459" t="s">
        <v>66</v>
      </c>
      <c r="E252" s="1461" t="s">
        <v>4813</v>
      </c>
      <c r="F252" s="1461" t="s">
        <v>4814</v>
      </c>
      <c r="G252" s="1461" t="s">
        <v>4815</v>
      </c>
      <c r="H252" s="1461" t="s">
        <v>4816</v>
      </c>
      <c r="I252" s="1557" t="s">
        <v>4817</v>
      </c>
      <c r="J252" s="296" t="s">
        <v>533</v>
      </c>
      <c r="K252" s="1558" t="s">
        <v>4818</v>
      </c>
      <c r="L252" s="11" t="s">
        <v>1542</v>
      </c>
      <c r="M252" s="11" t="s">
        <v>1543</v>
      </c>
      <c r="N252" s="6" t="s">
        <v>7453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>
      <c r="A253" s="2637" t="str">
        <f t="shared" si="4"/>
        <v>9601013</v>
      </c>
      <c r="B253" s="1459" t="s">
        <v>1532</v>
      </c>
      <c r="C253" s="1459" t="s">
        <v>3389</v>
      </c>
      <c r="D253" s="1459" t="s">
        <v>72</v>
      </c>
      <c r="E253" s="1461" t="s">
        <v>4819</v>
      </c>
      <c r="F253" s="1461" t="s">
        <v>4820</v>
      </c>
      <c r="G253" s="1461" t="s">
        <v>4821</v>
      </c>
      <c r="H253" s="1461" t="s">
        <v>4822</v>
      </c>
      <c r="I253" s="1559" t="s">
        <v>4823</v>
      </c>
      <c r="J253" s="1561" t="s">
        <v>4824</v>
      </c>
      <c r="K253" s="1563" t="s">
        <v>4833</v>
      </c>
      <c r="L253" s="11" t="s">
        <v>1542</v>
      </c>
      <c r="M253" s="11" t="s">
        <v>1543</v>
      </c>
      <c r="N253" s="6" t="s">
        <v>7454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>
      <c r="A254" s="2637" t="str">
        <f t="shared" si="4"/>
        <v>9601014</v>
      </c>
      <c r="B254" s="1459" t="s">
        <v>1532</v>
      </c>
      <c r="C254" s="1459" t="s">
        <v>3389</v>
      </c>
      <c r="D254" s="1459" t="s">
        <v>260</v>
      </c>
      <c r="E254" s="1461" t="s">
        <v>3711</v>
      </c>
      <c r="F254" s="1461" t="s">
        <v>4835</v>
      </c>
      <c r="G254" s="1461" t="s">
        <v>4836</v>
      </c>
      <c r="H254" s="1461" t="s">
        <v>4837</v>
      </c>
      <c r="I254" s="1472" t="s">
        <v>4582</v>
      </c>
      <c r="J254" s="1565" t="s">
        <v>846</v>
      </c>
      <c r="K254" s="241" t="s">
        <v>21</v>
      </c>
      <c r="L254" s="11" t="s">
        <v>1542</v>
      </c>
      <c r="M254" s="11" t="s">
        <v>1543</v>
      </c>
      <c r="N254" s="6" t="s">
        <v>7455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>
      <c r="A255" s="2637" t="str">
        <f t="shared" si="4"/>
        <v>9601015</v>
      </c>
      <c r="B255" s="1459" t="s">
        <v>1532</v>
      </c>
      <c r="C255" s="1459" t="s">
        <v>3389</v>
      </c>
      <c r="D255" s="1459" t="s">
        <v>2665</v>
      </c>
      <c r="E255" s="1461" t="s">
        <v>4843</v>
      </c>
      <c r="F255" s="1461" t="s">
        <v>4844</v>
      </c>
      <c r="G255" s="1461" t="s">
        <v>4845</v>
      </c>
      <c r="H255" s="1461" t="s">
        <v>4846</v>
      </c>
      <c r="I255" s="1568" t="s">
        <v>4847</v>
      </c>
      <c r="J255" s="327" t="s">
        <v>991</v>
      </c>
      <c r="K255" s="1569" t="s">
        <v>4851</v>
      </c>
      <c r="L255" s="11" t="s">
        <v>1542</v>
      </c>
      <c r="M255" s="11" t="s">
        <v>1543</v>
      </c>
      <c r="N255" s="6" t="s">
        <v>7456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>
      <c r="A256" s="2637" t="str">
        <f t="shared" si="4"/>
        <v>9601016</v>
      </c>
      <c r="B256" s="1459" t="s">
        <v>1532</v>
      </c>
      <c r="C256" s="1459" t="s">
        <v>3389</v>
      </c>
      <c r="D256" s="1459" t="s">
        <v>4241</v>
      </c>
      <c r="E256" s="1461" t="s">
        <v>4852</v>
      </c>
      <c r="F256" s="1461" t="s">
        <v>4853</v>
      </c>
      <c r="G256" s="1461" t="s">
        <v>4854</v>
      </c>
      <c r="H256" s="1461" t="s">
        <v>4855</v>
      </c>
      <c r="I256" s="1570" t="s">
        <v>4856</v>
      </c>
      <c r="J256" s="247" t="s">
        <v>592</v>
      </c>
      <c r="K256" s="1571" t="s">
        <v>4859</v>
      </c>
      <c r="L256" s="11" t="s">
        <v>1542</v>
      </c>
      <c r="M256" s="11" t="s">
        <v>1543</v>
      </c>
      <c r="N256" s="6" t="s">
        <v>7457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>
      <c r="A257" s="2637" t="str">
        <f t="shared" si="4"/>
        <v>9601017</v>
      </c>
      <c r="B257" s="1459" t="s">
        <v>1532</v>
      </c>
      <c r="C257" s="1459" t="s">
        <v>3389</v>
      </c>
      <c r="D257" s="1459" t="s">
        <v>4249</v>
      </c>
      <c r="E257" s="1461" t="s">
        <v>4861</v>
      </c>
      <c r="F257" s="1461" t="s">
        <v>4862</v>
      </c>
      <c r="G257" s="1461" t="s">
        <v>4863</v>
      </c>
      <c r="H257" s="1461" t="s">
        <v>4864</v>
      </c>
      <c r="I257" s="1573" t="s">
        <v>4865</v>
      </c>
      <c r="J257" s="1574" t="s">
        <v>4867</v>
      </c>
      <c r="K257" s="241" t="s">
        <v>21</v>
      </c>
      <c r="L257" s="11" t="s">
        <v>1542</v>
      </c>
      <c r="M257" s="11" t="s">
        <v>1543</v>
      </c>
      <c r="N257" s="6" t="s">
        <v>7458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>
      <c r="A258" s="2637" t="str">
        <f t="shared" si="4"/>
        <v>9601018</v>
      </c>
      <c r="B258" s="1459" t="s">
        <v>1532</v>
      </c>
      <c r="C258" s="1459" t="s">
        <v>3389</v>
      </c>
      <c r="D258" s="1459" t="s">
        <v>4253</v>
      </c>
      <c r="E258" s="1461" t="s">
        <v>4868</v>
      </c>
      <c r="F258" s="1461" t="s">
        <v>4869</v>
      </c>
      <c r="G258" s="1461" t="s">
        <v>4870</v>
      </c>
      <c r="H258" s="1461" t="s">
        <v>4871</v>
      </c>
      <c r="I258" s="1576" t="s">
        <v>4872</v>
      </c>
      <c r="J258" s="1578" t="s">
        <v>4878</v>
      </c>
      <c r="K258" s="1581" t="s">
        <v>4880</v>
      </c>
      <c r="L258" s="11" t="s">
        <v>1542</v>
      </c>
      <c r="M258" s="11" t="s">
        <v>1543</v>
      </c>
      <c r="N258" s="6" t="s">
        <v>7459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>
      <c r="A259" s="2637" t="str">
        <f t="shared" ref="A259:A322" si="6">_xlfn.CONCAT(B259:D259)</f>
        <v>9601019</v>
      </c>
      <c r="B259" s="1459" t="s">
        <v>1532</v>
      </c>
      <c r="C259" s="1459" t="s">
        <v>3389</v>
      </c>
      <c r="D259" s="1459" t="s">
        <v>4258</v>
      </c>
      <c r="E259" s="1461" t="s">
        <v>4886</v>
      </c>
      <c r="F259" s="1461" t="s">
        <v>4887</v>
      </c>
      <c r="G259" s="1461" t="s">
        <v>4888</v>
      </c>
      <c r="H259" s="1461" t="s">
        <v>4889</v>
      </c>
      <c r="I259" s="1583" t="s">
        <v>4890</v>
      </c>
      <c r="J259" s="1584" t="s">
        <v>4892</v>
      </c>
      <c r="K259" s="1585" t="s">
        <v>4893</v>
      </c>
      <c r="L259" s="11" t="s">
        <v>1542</v>
      </c>
      <c r="M259" s="11" t="s">
        <v>1543</v>
      </c>
      <c r="N259" s="6" t="s">
        <v>7460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>
      <c r="A260" s="2637" t="str">
        <f t="shared" si="6"/>
        <v>9601020</v>
      </c>
      <c r="B260" s="1459" t="s">
        <v>1532</v>
      </c>
      <c r="C260" s="1459" t="s">
        <v>3389</v>
      </c>
      <c r="D260" s="1459" t="s">
        <v>33</v>
      </c>
      <c r="E260" s="1461" t="s">
        <v>4894</v>
      </c>
      <c r="F260" s="1461" t="s">
        <v>4895</v>
      </c>
      <c r="G260" s="1461" t="s">
        <v>4896</v>
      </c>
      <c r="H260" s="1461" t="s">
        <v>4897</v>
      </c>
      <c r="I260" s="309" t="s">
        <v>1131</v>
      </c>
      <c r="J260" s="1588" t="s">
        <v>4899</v>
      </c>
      <c r="K260" s="241" t="s">
        <v>21</v>
      </c>
      <c r="L260" s="11" t="s">
        <v>1542</v>
      </c>
      <c r="M260" s="11" t="s">
        <v>1543</v>
      </c>
      <c r="N260" s="6" t="s">
        <v>7461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>
      <c r="A261" s="2637" t="str">
        <f t="shared" si="6"/>
        <v>9601021</v>
      </c>
      <c r="B261" s="1459" t="s">
        <v>1532</v>
      </c>
      <c r="C261" s="1459" t="s">
        <v>3389</v>
      </c>
      <c r="D261" s="1459" t="s">
        <v>78</v>
      </c>
      <c r="E261" s="1461" t="s">
        <v>1095</v>
      </c>
      <c r="F261" s="1461" t="s">
        <v>4906</v>
      </c>
      <c r="G261" s="1461" t="s">
        <v>4907</v>
      </c>
      <c r="H261" s="1461" t="s">
        <v>4908</v>
      </c>
      <c r="I261" s="1590" t="s">
        <v>4909</v>
      </c>
      <c r="J261" s="1591" t="s">
        <v>4915</v>
      </c>
      <c r="K261" s="241" t="s">
        <v>21</v>
      </c>
      <c r="L261" s="11" t="s">
        <v>1542</v>
      </c>
      <c r="M261" s="11" t="s">
        <v>1543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>
      <c r="A262" s="2637" t="str">
        <f t="shared" si="6"/>
        <v>9601022</v>
      </c>
      <c r="B262" s="1459" t="s">
        <v>1532</v>
      </c>
      <c r="C262" s="1459" t="s">
        <v>3389</v>
      </c>
      <c r="D262" s="1459" t="s">
        <v>84</v>
      </c>
      <c r="E262" s="1461" t="s">
        <v>4916</v>
      </c>
      <c r="F262" s="1461" t="s">
        <v>4917</v>
      </c>
      <c r="G262" s="1461" t="s">
        <v>4918</v>
      </c>
      <c r="H262" s="1461" t="s">
        <v>4919</v>
      </c>
      <c r="I262" s="1593" t="s">
        <v>4920</v>
      </c>
      <c r="J262" s="1594" t="s">
        <v>4922</v>
      </c>
      <c r="K262" s="1597" t="s">
        <v>4923</v>
      </c>
      <c r="L262" s="11" t="s">
        <v>1542</v>
      </c>
      <c r="M262" s="11" t="s">
        <v>1543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>
      <c r="A263" s="2637" t="str">
        <f t="shared" si="6"/>
        <v>9601023</v>
      </c>
      <c r="B263" s="1459" t="s">
        <v>1532</v>
      </c>
      <c r="C263" s="1459" t="s">
        <v>3389</v>
      </c>
      <c r="D263" s="1459" t="s">
        <v>90</v>
      </c>
      <c r="E263" s="1461" t="s">
        <v>4357</v>
      </c>
      <c r="F263" s="1461" t="s">
        <v>4930</v>
      </c>
      <c r="G263" s="1461" t="s">
        <v>4931</v>
      </c>
      <c r="H263" s="1461" t="s">
        <v>4932</v>
      </c>
      <c r="I263" s="1593" t="s">
        <v>4920</v>
      </c>
      <c r="J263" s="1599" t="s">
        <v>4933</v>
      </c>
      <c r="K263" s="241" t="s">
        <v>21</v>
      </c>
      <c r="L263" s="11" t="s">
        <v>1542</v>
      </c>
      <c r="M263" s="11" t="s">
        <v>1543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>
      <c r="A264" s="2637" t="str">
        <f t="shared" si="6"/>
        <v>9601024</v>
      </c>
      <c r="B264" s="1459" t="s">
        <v>1532</v>
      </c>
      <c r="C264" s="1459" t="s">
        <v>3389</v>
      </c>
      <c r="D264" s="1459" t="s">
        <v>280</v>
      </c>
      <c r="E264" s="1461" t="s">
        <v>4939</v>
      </c>
      <c r="F264" s="1461" t="s">
        <v>4940</v>
      </c>
      <c r="G264" s="1461" t="s">
        <v>4941</v>
      </c>
      <c r="H264" s="1461" t="s">
        <v>4942</v>
      </c>
      <c r="I264" s="1603" t="s">
        <v>4943</v>
      </c>
      <c r="J264" s="1604" t="s">
        <v>4952</v>
      </c>
      <c r="K264" s="1609" t="s">
        <v>4953</v>
      </c>
      <c r="L264" s="11" t="s">
        <v>1542</v>
      </c>
      <c r="M264" s="11" t="s">
        <v>1543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>
      <c r="A265" s="2637" t="str">
        <f t="shared" si="6"/>
        <v>9601025</v>
      </c>
      <c r="B265" s="1459" t="s">
        <v>1532</v>
      </c>
      <c r="C265" s="1459" t="s">
        <v>3389</v>
      </c>
      <c r="D265" s="1459" t="s">
        <v>4361</v>
      </c>
      <c r="E265" s="1461" t="s">
        <v>1928</v>
      </c>
      <c r="F265" s="1461" t="s">
        <v>4965</v>
      </c>
      <c r="G265" s="1461" t="s">
        <v>4966</v>
      </c>
      <c r="H265" s="1461" t="s">
        <v>4967</v>
      </c>
      <c r="I265" s="1613" t="s">
        <v>4968</v>
      </c>
      <c r="J265" s="1647" t="s">
        <v>4976</v>
      </c>
      <c r="K265" s="240" t="s">
        <v>137</v>
      </c>
      <c r="L265" s="11" t="s">
        <v>1542</v>
      </c>
      <c r="M265" s="11" t="s">
        <v>1543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>
      <c r="A266" s="2637" t="str">
        <f t="shared" si="6"/>
        <v>9601026</v>
      </c>
      <c r="B266" s="1459" t="s">
        <v>1532</v>
      </c>
      <c r="C266" s="1459" t="s">
        <v>3389</v>
      </c>
      <c r="D266" s="1459" t="s">
        <v>4366</v>
      </c>
      <c r="E266" s="1461" t="s">
        <v>5090</v>
      </c>
      <c r="F266" s="1461" t="s">
        <v>5091</v>
      </c>
      <c r="G266" s="1461" t="s">
        <v>5092</v>
      </c>
      <c r="H266" s="1461" t="s">
        <v>5093</v>
      </c>
      <c r="I266" s="1650" t="s">
        <v>5094</v>
      </c>
      <c r="J266" s="1655" t="s">
        <v>5104</v>
      </c>
      <c r="K266" s="240" t="s">
        <v>137</v>
      </c>
      <c r="L266" s="11" t="s">
        <v>1542</v>
      </c>
      <c r="M266" s="11" t="s">
        <v>1543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>
      <c r="A267" s="2637" t="str">
        <f t="shared" si="6"/>
        <v>9601027</v>
      </c>
      <c r="B267" s="1459" t="s">
        <v>1532</v>
      </c>
      <c r="C267" s="1459" t="s">
        <v>3389</v>
      </c>
      <c r="D267" s="1459" t="s">
        <v>4372</v>
      </c>
      <c r="E267" s="1461" t="s">
        <v>4595</v>
      </c>
      <c r="F267" s="1461" t="s">
        <v>5120</v>
      </c>
      <c r="G267" s="1461" t="s">
        <v>5121</v>
      </c>
      <c r="H267" s="1461" t="s">
        <v>5122</v>
      </c>
      <c r="I267" s="1662" t="s">
        <v>5123</v>
      </c>
      <c r="J267" s="240" t="s">
        <v>137</v>
      </c>
      <c r="K267" s="241" t="s">
        <v>21</v>
      </c>
      <c r="L267" s="11" t="s">
        <v>1542</v>
      </c>
      <c r="M267" s="11" t="s">
        <v>1543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>
      <c r="A268" s="2637" t="str">
        <f t="shared" si="6"/>
        <v>9601028</v>
      </c>
      <c r="B268" s="1459" t="s">
        <v>1532</v>
      </c>
      <c r="C268" s="1459" t="s">
        <v>3389</v>
      </c>
      <c r="D268" s="1459" t="s">
        <v>4377</v>
      </c>
      <c r="E268" s="1461" t="s">
        <v>443</v>
      </c>
      <c r="F268" s="1461" t="s">
        <v>5143</v>
      </c>
      <c r="G268" s="1461" t="s">
        <v>5144</v>
      </c>
      <c r="H268" s="1461" t="s">
        <v>5145</v>
      </c>
      <c r="I268" s="1676" t="s">
        <v>5146</v>
      </c>
      <c r="J268" s="240" t="s">
        <v>137</v>
      </c>
      <c r="K268" s="241" t="s">
        <v>21</v>
      </c>
      <c r="L268" s="11" t="s">
        <v>1542</v>
      </c>
      <c r="M268" s="11" t="s">
        <v>1543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>
      <c r="A269" s="2637" t="str">
        <f t="shared" si="6"/>
        <v>9601029</v>
      </c>
      <c r="B269" s="1459" t="s">
        <v>1532</v>
      </c>
      <c r="C269" s="1459" t="s">
        <v>3389</v>
      </c>
      <c r="D269" s="1459" t="s">
        <v>4382</v>
      </c>
      <c r="E269" s="1461" t="s">
        <v>5184</v>
      </c>
      <c r="F269" s="1461" t="s">
        <v>5185</v>
      </c>
      <c r="G269" s="1461" t="s">
        <v>5186</v>
      </c>
      <c r="H269" s="1461" t="s">
        <v>5187</v>
      </c>
      <c r="I269" s="1682" t="s">
        <v>5188</v>
      </c>
      <c r="J269" s="1687" t="s">
        <v>5205</v>
      </c>
      <c r="K269" s="240" t="s">
        <v>137</v>
      </c>
      <c r="L269" s="11" t="s">
        <v>1542</v>
      </c>
      <c r="M269" s="11" t="s">
        <v>1543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>
      <c r="A270" s="2637" t="str">
        <f t="shared" si="6"/>
        <v>9601030</v>
      </c>
      <c r="B270" s="1459" t="s">
        <v>1532</v>
      </c>
      <c r="C270" s="1459" t="s">
        <v>3389</v>
      </c>
      <c r="D270" s="1459" t="s">
        <v>4388</v>
      </c>
      <c r="E270" s="1461" t="s">
        <v>5221</v>
      </c>
      <c r="F270" s="1461" t="s">
        <v>5222</v>
      </c>
      <c r="G270" s="1461" t="s">
        <v>5223</v>
      </c>
      <c r="H270" s="1461" t="s">
        <v>5224</v>
      </c>
      <c r="I270" s="1695" t="s">
        <v>5225</v>
      </c>
      <c r="J270" s="1701" t="s">
        <v>5250</v>
      </c>
      <c r="K270" s="241" t="s">
        <v>21</v>
      </c>
      <c r="L270" s="11" t="s">
        <v>1542</v>
      </c>
      <c r="M270" s="11" t="s">
        <v>1543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>
      <c r="A271" s="2637" t="str">
        <f t="shared" si="6"/>
        <v>9601031</v>
      </c>
      <c r="B271" s="1459" t="s">
        <v>1532</v>
      </c>
      <c r="C271" s="1459" t="s">
        <v>3389</v>
      </c>
      <c r="D271" s="1459" t="s">
        <v>4395</v>
      </c>
      <c r="E271" s="1461" t="s">
        <v>5259</v>
      </c>
      <c r="F271" s="1461" t="s">
        <v>5260</v>
      </c>
      <c r="G271" s="1461" t="s">
        <v>5261</v>
      </c>
      <c r="H271" s="1461" t="s">
        <v>5262</v>
      </c>
      <c r="I271" s="1726" t="s">
        <v>5263</v>
      </c>
      <c r="J271" s="240" t="s">
        <v>137</v>
      </c>
      <c r="K271" s="241" t="s">
        <v>21</v>
      </c>
      <c r="L271" s="11" t="s">
        <v>1542</v>
      </c>
      <c r="M271" s="11" t="s">
        <v>1543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>
      <c r="A272" s="2637" t="str">
        <f t="shared" si="6"/>
        <v>9601032</v>
      </c>
      <c r="B272" s="1459" t="s">
        <v>1532</v>
      </c>
      <c r="C272" s="1459" t="s">
        <v>3389</v>
      </c>
      <c r="D272" s="1459" t="s">
        <v>4415</v>
      </c>
      <c r="E272" s="1461" t="s">
        <v>5346</v>
      </c>
      <c r="F272" s="1461" t="s">
        <v>5347</v>
      </c>
      <c r="G272" s="1461" t="s">
        <v>5348</v>
      </c>
      <c r="H272" s="1461" t="s">
        <v>5349</v>
      </c>
      <c r="I272" s="1728" t="s">
        <v>5351</v>
      </c>
      <c r="J272" s="1729" t="s">
        <v>5352</v>
      </c>
      <c r="K272" s="241" t="s">
        <v>21</v>
      </c>
      <c r="L272" s="11" t="s">
        <v>1542</v>
      </c>
      <c r="M272" s="11" t="s">
        <v>1543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>
      <c r="A273" s="2637" t="str">
        <f t="shared" si="6"/>
        <v>9601033</v>
      </c>
      <c r="B273" s="1459" t="s">
        <v>1532</v>
      </c>
      <c r="C273" s="1459" t="s">
        <v>3389</v>
      </c>
      <c r="D273" s="1459" t="s">
        <v>4438</v>
      </c>
      <c r="E273" s="1461" t="s">
        <v>5353</v>
      </c>
      <c r="F273" s="1461" t="s">
        <v>5354</v>
      </c>
      <c r="G273" s="1461" t="s">
        <v>5355</v>
      </c>
      <c r="H273" s="1461" t="s">
        <v>5356</v>
      </c>
      <c r="I273" s="1731" t="s">
        <v>5357</v>
      </c>
      <c r="J273" s="1732" t="s">
        <v>5362</v>
      </c>
      <c r="K273" s="241" t="s">
        <v>21</v>
      </c>
      <c r="L273" s="11" t="s">
        <v>1542</v>
      </c>
      <c r="M273" s="11" t="s">
        <v>1543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>
      <c r="A274" s="2637" t="str">
        <f t="shared" si="6"/>
        <v>9601034</v>
      </c>
      <c r="B274" s="1459" t="s">
        <v>1532</v>
      </c>
      <c r="C274" s="1459" t="s">
        <v>3389</v>
      </c>
      <c r="D274" s="1459" t="s">
        <v>4447</v>
      </c>
      <c r="E274" s="1461" t="s">
        <v>5367</v>
      </c>
      <c r="F274" s="1461" t="s">
        <v>5368</v>
      </c>
      <c r="G274" s="1461" t="s">
        <v>5369</v>
      </c>
      <c r="H274" s="1461" t="s">
        <v>5370</v>
      </c>
      <c r="I274" s="1736" t="s">
        <v>5371</v>
      </c>
      <c r="J274" s="1741" t="s">
        <v>5386</v>
      </c>
      <c r="K274" s="241" t="s">
        <v>21</v>
      </c>
      <c r="L274" s="11" t="s">
        <v>1542</v>
      </c>
      <c r="M274" s="11" t="s">
        <v>1543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>
      <c r="A275" s="2637" t="str">
        <f t="shared" si="6"/>
        <v>9601035</v>
      </c>
      <c r="B275" s="1459" t="s">
        <v>1532</v>
      </c>
      <c r="C275" s="1459" t="s">
        <v>3389</v>
      </c>
      <c r="D275" s="1459" t="s">
        <v>4458</v>
      </c>
      <c r="E275" s="1461" t="s">
        <v>5415</v>
      </c>
      <c r="F275" s="1461" t="s">
        <v>5416</v>
      </c>
      <c r="G275" s="1461" t="s">
        <v>5417</v>
      </c>
      <c r="H275" s="1461" t="s">
        <v>5418</v>
      </c>
      <c r="I275" s="1745" t="s">
        <v>5419</v>
      </c>
      <c r="J275" s="1747" t="s">
        <v>5429</v>
      </c>
      <c r="K275" s="241" t="s">
        <v>21</v>
      </c>
      <c r="L275" s="11" t="s">
        <v>1542</v>
      </c>
      <c r="M275" s="11" t="s">
        <v>1543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>
      <c r="A276" s="2637" t="str">
        <f t="shared" si="6"/>
        <v>9601036</v>
      </c>
      <c r="B276" s="1459" t="s">
        <v>1532</v>
      </c>
      <c r="C276" s="1459" t="s">
        <v>3389</v>
      </c>
      <c r="D276" s="1459" t="s">
        <v>4473</v>
      </c>
      <c r="E276" s="1461" t="s">
        <v>5434</v>
      </c>
      <c r="F276" s="1461" t="s">
        <v>5435</v>
      </c>
      <c r="G276" s="1461" t="s">
        <v>5436</v>
      </c>
      <c r="H276" s="1461" t="s">
        <v>5437</v>
      </c>
      <c r="I276" s="1749" t="s">
        <v>5438</v>
      </c>
      <c r="J276" s="1752" t="s">
        <v>5442</v>
      </c>
      <c r="K276" s="240" t="s">
        <v>137</v>
      </c>
      <c r="L276" s="11" t="s">
        <v>1542</v>
      </c>
      <c r="M276" s="11" t="s">
        <v>1543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>
      <c r="A277" s="2637" t="str">
        <f t="shared" si="6"/>
        <v>9601037</v>
      </c>
      <c r="B277" s="1459" t="s">
        <v>1532</v>
      </c>
      <c r="C277" s="1459" t="s">
        <v>3389</v>
      </c>
      <c r="D277" s="1459" t="s">
        <v>4477</v>
      </c>
      <c r="E277" s="1461" t="s">
        <v>5445</v>
      </c>
      <c r="F277" s="1461" t="s">
        <v>5446</v>
      </c>
      <c r="G277" s="1461" t="s">
        <v>5447</v>
      </c>
      <c r="H277" s="1461" t="s">
        <v>5448</v>
      </c>
      <c r="I277" s="1754" t="s">
        <v>5449</v>
      </c>
      <c r="J277" s="1759" t="s">
        <v>5452</v>
      </c>
      <c r="K277" s="1760" t="s">
        <v>5467</v>
      </c>
      <c r="L277" s="11" t="s">
        <v>1542</v>
      </c>
      <c r="M277" s="11" t="s">
        <v>1543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>
      <c r="A278" s="2637" t="str">
        <f t="shared" si="6"/>
        <v>9601038</v>
      </c>
      <c r="B278" s="1459" t="s">
        <v>1532</v>
      </c>
      <c r="C278" s="1459" t="s">
        <v>3389</v>
      </c>
      <c r="D278" s="1459" t="s">
        <v>4485</v>
      </c>
      <c r="E278" s="1461" t="s">
        <v>5468</v>
      </c>
      <c r="F278" s="1461" t="s">
        <v>5469</v>
      </c>
      <c r="G278" s="1461" t="s">
        <v>5470</v>
      </c>
      <c r="H278" s="1461" t="s">
        <v>5471</v>
      </c>
      <c r="I278" s="1761" t="s">
        <v>5472</v>
      </c>
      <c r="J278" s="1762" t="s">
        <v>5473</v>
      </c>
      <c r="K278" s="241" t="s">
        <v>21</v>
      </c>
      <c r="L278" s="11" t="s">
        <v>1542</v>
      </c>
      <c r="M278" s="11" t="s">
        <v>1543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>
      <c r="A279" s="2637" t="str">
        <f t="shared" si="6"/>
        <v>9601039</v>
      </c>
      <c r="B279" s="1459" t="s">
        <v>1532</v>
      </c>
      <c r="C279" s="1459" t="s">
        <v>3389</v>
      </c>
      <c r="D279" s="1459" t="s">
        <v>4901</v>
      </c>
      <c r="E279" s="1461" t="s">
        <v>5474</v>
      </c>
      <c r="F279" s="1461" t="s">
        <v>5475</v>
      </c>
      <c r="G279" s="1461" t="s">
        <v>5476</v>
      </c>
      <c r="H279" s="1461" t="s">
        <v>5477</v>
      </c>
      <c r="I279" s="1763" t="s">
        <v>5478</v>
      </c>
      <c r="J279" s="1764" t="s">
        <v>5479</v>
      </c>
      <c r="K279" s="241" t="s">
        <v>21</v>
      </c>
      <c r="L279" s="11" t="s">
        <v>1542</v>
      </c>
      <c r="M279" s="11" t="s">
        <v>1543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>
      <c r="A280" s="2637" t="str">
        <f t="shared" si="6"/>
        <v>9601040</v>
      </c>
      <c r="B280" s="1459" t="s">
        <v>1532</v>
      </c>
      <c r="C280" s="1459" t="s">
        <v>3389</v>
      </c>
      <c r="D280" s="1459" t="s">
        <v>4934</v>
      </c>
      <c r="E280" s="1461" t="s">
        <v>5480</v>
      </c>
      <c r="F280" s="1461" t="s">
        <v>5481</v>
      </c>
      <c r="G280" s="1461" t="s">
        <v>5482</v>
      </c>
      <c r="H280" s="1461" t="s">
        <v>5483</v>
      </c>
      <c r="I280" s="1765" t="s">
        <v>5484</v>
      </c>
      <c r="J280" s="1766" t="s">
        <v>5485</v>
      </c>
      <c r="K280" s="1767" t="s">
        <v>5486</v>
      </c>
      <c r="L280" s="11" t="s">
        <v>1542</v>
      </c>
      <c r="M280" s="11" t="s">
        <v>1543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>
      <c r="A281" s="2637" t="str">
        <f t="shared" si="6"/>
        <v>9601041</v>
      </c>
      <c r="B281" s="1459" t="s">
        <v>1532</v>
      </c>
      <c r="C281" s="1459" t="s">
        <v>3389</v>
      </c>
      <c r="D281" s="1459" t="s">
        <v>4944</v>
      </c>
      <c r="E281" s="1461" t="s">
        <v>5487</v>
      </c>
      <c r="F281" s="1461" t="s">
        <v>5488</v>
      </c>
      <c r="G281" s="1461" t="s">
        <v>5489</v>
      </c>
      <c r="H281" s="1461" t="s">
        <v>5490</v>
      </c>
      <c r="I281" s="1768" t="s">
        <v>5491</v>
      </c>
      <c r="J281" s="1769" t="s">
        <v>5492</v>
      </c>
      <c r="K281" s="240" t="s">
        <v>137</v>
      </c>
      <c r="L281" s="11" t="s">
        <v>1542</v>
      </c>
      <c r="M281" s="11" t="s">
        <v>1543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>
      <c r="A282" s="2637" t="str">
        <f t="shared" si="6"/>
        <v>9601042</v>
      </c>
      <c r="B282" s="1459" t="s">
        <v>1532</v>
      </c>
      <c r="C282" s="1459" t="s">
        <v>3389</v>
      </c>
      <c r="D282" s="1459" t="s">
        <v>4949</v>
      </c>
      <c r="E282" s="1461" t="s">
        <v>5493</v>
      </c>
      <c r="F282" s="1461" t="s">
        <v>5494</v>
      </c>
      <c r="G282" s="1461" t="s">
        <v>5495</v>
      </c>
      <c r="H282" s="1461" t="s">
        <v>5496</v>
      </c>
      <c r="I282" s="1770" t="s">
        <v>5497</v>
      </c>
      <c r="J282" s="1771" t="s">
        <v>5498</v>
      </c>
      <c r="K282" s="241" t="s">
        <v>21</v>
      </c>
      <c r="L282" s="11" t="s">
        <v>1542</v>
      </c>
      <c r="M282" s="11" t="s">
        <v>1543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>
      <c r="A283" s="2637" t="str">
        <f t="shared" si="6"/>
        <v>9601043</v>
      </c>
      <c r="B283" s="1459" t="s">
        <v>1532</v>
      </c>
      <c r="C283" s="1459" t="s">
        <v>3389</v>
      </c>
      <c r="D283" s="1459" t="s">
        <v>4955</v>
      </c>
      <c r="E283" s="1461" t="s">
        <v>5499</v>
      </c>
      <c r="F283" s="1461" t="s">
        <v>5500</v>
      </c>
      <c r="G283" s="1461" t="s">
        <v>5501</v>
      </c>
      <c r="H283" s="1461" t="s">
        <v>5502</v>
      </c>
      <c r="I283" s="1772" t="s">
        <v>5503</v>
      </c>
      <c r="J283" s="1773" t="s">
        <v>5504</v>
      </c>
      <c r="K283" s="240" t="s">
        <v>137</v>
      </c>
      <c r="L283" s="11" t="s">
        <v>1542</v>
      </c>
      <c r="M283" s="11" t="s">
        <v>1543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>
      <c r="A284" s="2637" t="str">
        <f t="shared" si="6"/>
        <v>9601044</v>
      </c>
      <c r="B284" s="1459" t="s">
        <v>1532</v>
      </c>
      <c r="C284" s="1459" t="s">
        <v>3389</v>
      </c>
      <c r="D284" s="1459" t="s">
        <v>4969</v>
      </c>
      <c r="E284" s="1461" t="s">
        <v>5505</v>
      </c>
      <c r="F284" s="1461" t="s">
        <v>5506</v>
      </c>
      <c r="G284" s="1461" t="s">
        <v>5507</v>
      </c>
      <c r="H284" s="1461" t="s">
        <v>5508</v>
      </c>
      <c r="I284" s="1774" t="s">
        <v>5509</v>
      </c>
      <c r="J284" s="1775" t="s">
        <v>5510</v>
      </c>
      <c r="K284" s="1776" t="s">
        <v>5511</v>
      </c>
      <c r="L284" s="11" t="s">
        <v>1542</v>
      </c>
      <c r="M284" s="11" t="s">
        <v>1543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>
      <c r="A285" s="2637" t="str">
        <f t="shared" si="6"/>
        <v>9601045</v>
      </c>
      <c r="B285" s="1459" t="s">
        <v>1532</v>
      </c>
      <c r="C285" s="1459" t="s">
        <v>3389</v>
      </c>
      <c r="D285" s="1459" t="s">
        <v>4977</v>
      </c>
      <c r="E285" s="1924" t="s">
        <v>7462</v>
      </c>
      <c r="F285" s="1924" t="s">
        <v>7463</v>
      </c>
      <c r="G285" s="1924" t="s">
        <v>7464</v>
      </c>
      <c r="H285" s="1924" t="s">
        <v>7465</v>
      </c>
      <c r="I285" s="2633" t="s">
        <v>7466</v>
      </c>
      <c r="J285" s="2634" t="s">
        <v>7467</v>
      </c>
      <c r="K285" s="2635" t="s">
        <v>7468</v>
      </c>
      <c r="L285" s="11" t="s">
        <v>1542</v>
      </c>
      <c r="M285" s="11" t="s">
        <v>1543</v>
      </c>
      <c r="N285" s="655" t="s">
        <v>7469</v>
      </c>
      <c r="O285" s="655"/>
      <c r="P285" s="655"/>
      <c r="Q285" s="655"/>
      <c r="R285" s="655"/>
      <c r="S285" s="655"/>
      <c r="T285" s="655"/>
      <c r="U285" s="655"/>
      <c r="V285" s="655"/>
      <c r="W285" s="655"/>
      <c r="X285" s="655"/>
      <c r="Y285" s="655"/>
      <c r="Z285" s="655"/>
    </row>
    <row r="286" spans="1:26" ht="13">
      <c r="A286" s="2637" t="str">
        <f t="shared" si="6"/>
        <v>9655001</v>
      </c>
      <c r="B286" s="382" t="s">
        <v>1532</v>
      </c>
      <c r="C286" s="382" t="s">
        <v>3965</v>
      </c>
      <c r="D286" s="382" t="s">
        <v>96</v>
      </c>
      <c r="E286" s="383" t="s">
        <v>380</v>
      </c>
      <c r="F286" s="383" t="s">
        <v>5512</v>
      </c>
      <c r="G286" s="383" t="s">
        <v>5513</v>
      </c>
      <c r="H286" s="383" t="str">
        <f t="shared" ref="H286:H310" si="7">CONCATENATE($H$180," : ",G286)</f>
        <v>FIFA : American Soccer : Atlanta United FC</v>
      </c>
      <c r="I286" s="1777" t="s">
        <v>5514</v>
      </c>
      <c r="J286" s="1778" t="s">
        <v>5515</v>
      </c>
      <c r="K286" s="1779" t="s">
        <v>5516</v>
      </c>
      <c r="L286" s="11" t="s">
        <v>1542</v>
      </c>
      <c r="M286" s="11" t="s">
        <v>1543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>
      <c r="A287" s="2637" t="str">
        <f t="shared" si="6"/>
        <v>9655002</v>
      </c>
      <c r="B287" s="382" t="s">
        <v>1532</v>
      </c>
      <c r="C287" s="382" t="s">
        <v>3965</v>
      </c>
      <c r="D287" s="382" t="s">
        <v>105</v>
      </c>
      <c r="E287" s="383" t="s">
        <v>331</v>
      </c>
      <c r="F287" s="383" t="s">
        <v>5517</v>
      </c>
      <c r="G287" s="383" t="s">
        <v>5517</v>
      </c>
      <c r="H287" s="383" t="str">
        <f t="shared" si="7"/>
        <v>FIFA : American Soccer : Chicago Fire</v>
      </c>
      <c r="I287" s="1780" t="s">
        <v>5518</v>
      </c>
      <c r="J287" s="1781" t="s">
        <v>5519</v>
      </c>
      <c r="K287" s="1782" t="s">
        <v>5520</v>
      </c>
      <c r="L287" s="11" t="s">
        <v>1542</v>
      </c>
      <c r="M287" s="11" t="s">
        <v>1543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>
      <c r="A288" s="2637" t="str">
        <f t="shared" si="6"/>
        <v>9655003</v>
      </c>
      <c r="B288" s="382" t="s">
        <v>1532</v>
      </c>
      <c r="C288" s="382" t="s">
        <v>3965</v>
      </c>
      <c r="D288" s="382" t="s">
        <v>113</v>
      </c>
      <c r="E288" s="383" t="s">
        <v>430</v>
      </c>
      <c r="F288" s="383" t="s">
        <v>5521</v>
      </c>
      <c r="G288" s="383" t="s">
        <v>5521</v>
      </c>
      <c r="H288" s="383" t="str">
        <f t="shared" si="7"/>
        <v>FIFA : American Soccer : FC Cincinnati</v>
      </c>
      <c r="I288" s="549" t="s">
        <v>2029</v>
      </c>
      <c r="J288" s="1434" t="s">
        <v>102</v>
      </c>
      <c r="K288" s="366" t="s">
        <v>310</v>
      </c>
      <c r="L288" s="11" t="s">
        <v>1542</v>
      </c>
      <c r="M288" s="11" t="s">
        <v>1543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>
      <c r="A289" s="2637" t="str">
        <f t="shared" si="6"/>
        <v>9655004</v>
      </c>
      <c r="B289" s="382" t="s">
        <v>1532</v>
      </c>
      <c r="C289" s="382" t="s">
        <v>3965</v>
      </c>
      <c r="D289" s="382" t="s">
        <v>122</v>
      </c>
      <c r="E289" s="383" t="s">
        <v>466</v>
      </c>
      <c r="F289" s="383" t="s">
        <v>5522</v>
      </c>
      <c r="G289" s="383" t="s">
        <v>5522</v>
      </c>
      <c r="H289" s="383" t="str">
        <f t="shared" si="7"/>
        <v>FIFA : American Soccer : Colorado Rapids</v>
      </c>
      <c r="I289" s="1783" t="s">
        <v>5523</v>
      </c>
      <c r="J289" s="1784" t="s">
        <v>230</v>
      </c>
      <c r="K289" s="1785" t="s">
        <v>5524</v>
      </c>
      <c r="L289" s="11" t="s">
        <v>1542</v>
      </c>
      <c r="M289" s="11" t="s">
        <v>1543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>
      <c r="A290" s="2637" t="str">
        <f t="shared" si="6"/>
        <v>9655005</v>
      </c>
      <c r="B290" s="382" t="s">
        <v>1532</v>
      </c>
      <c r="C290" s="382" t="s">
        <v>3965</v>
      </c>
      <c r="D290" s="382" t="s">
        <v>131</v>
      </c>
      <c r="E290" s="383" t="s">
        <v>5525</v>
      </c>
      <c r="F290" s="383" t="s">
        <v>5526</v>
      </c>
      <c r="G290" s="383" t="s">
        <v>5526</v>
      </c>
      <c r="H290" s="383" t="str">
        <f t="shared" si="7"/>
        <v>FIFA : American Soccer : Columbus Crew</v>
      </c>
      <c r="I290" s="1786" t="s">
        <v>5527</v>
      </c>
      <c r="J290" s="543" t="s">
        <v>1987</v>
      </c>
      <c r="K290" s="1588" t="s">
        <v>4899</v>
      </c>
      <c r="L290" s="11" t="s">
        <v>1542</v>
      </c>
      <c r="M290" s="11" t="s">
        <v>1543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>
      <c r="A291" s="2637" t="str">
        <f t="shared" si="6"/>
        <v>9655006</v>
      </c>
      <c r="B291" s="382" t="s">
        <v>1532</v>
      </c>
      <c r="C291" s="382" t="s">
        <v>3965</v>
      </c>
      <c r="D291" s="382" t="s">
        <v>540</v>
      </c>
      <c r="E291" s="383" t="s">
        <v>5528</v>
      </c>
      <c r="F291" s="383" t="s">
        <v>5529</v>
      </c>
      <c r="G291" s="383" t="s">
        <v>5529</v>
      </c>
      <c r="H291" s="383" t="str">
        <f t="shared" si="7"/>
        <v>FIFA : American Soccer : DC United</v>
      </c>
      <c r="I291" s="1787" t="s">
        <v>5530</v>
      </c>
      <c r="J291" s="1588" t="s">
        <v>4899</v>
      </c>
      <c r="K291" s="241" t="s">
        <v>21</v>
      </c>
      <c r="L291" s="11" t="s">
        <v>1542</v>
      </c>
      <c r="M291" s="11" t="s">
        <v>1543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>
      <c r="A292" s="2637" t="str">
        <f t="shared" si="6"/>
        <v>9655007</v>
      </c>
      <c r="B292" s="382" t="s">
        <v>1532</v>
      </c>
      <c r="C292" s="382" t="s">
        <v>3965</v>
      </c>
      <c r="D292" s="382" t="s">
        <v>549</v>
      </c>
      <c r="E292" s="383" t="s">
        <v>656</v>
      </c>
      <c r="F292" s="383" t="s">
        <v>5531</v>
      </c>
      <c r="G292" s="383" t="s">
        <v>5531</v>
      </c>
      <c r="H292" s="383" t="str">
        <f t="shared" si="7"/>
        <v>FIFA : American Soccer : FC Dallas</v>
      </c>
      <c r="I292" s="1788" t="s">
        <v>5532</v>
      </c>
      <c r="J292" s="1789" t="s">
        <v>500</v>
      </c>
      <c r="K292" s="1790" t="s">
        <v>5533</v>
      </c>
      <c r="L292" s="11" t="s">
        <v>1542</v>
      </c>
      <c r="M292" s="11" t="s">
        <v>1543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>
      <c r="A293" s="2637" t="str">
        <f t="shared" si="6"/>
        <v>9655008</v>
      </c>
      <c r="B293" s="382" t="s">
        <v>1532</v>
      </c>
      <c r="C293" s="382" t="s">
        <v>3965</v>
      </c>
      <c r="D293" s="382" t="s">
        <v>562</v>
      </c>
      <c r="E293" s="383" t="s">
        <v>217</v>
      </c>
      <c r="F293" s="383" t="s">
        <v>5534</v>
      </c>
      <c r="G293" s="383" t="s">
        <v>5534</v>
      </c>
      <c r="H293" s="383" t="str">
        <f t="shared" si="7"/>
        <v>FIFA : American Soccer : Houston Dynamo</v>
      </c>
      <c r="I293" s="1791" t="s">
        <v>223</v>
      </c>
      <c r="J293" s="1792" t="s">
        <v>5535</v>
      </c>
      <c r="K293" s="1588" t="s">
        <v>4899</v>
      </c>
      <c r="L293" s="11" t="s">
        <v>1542</v>
      </c>
      <c r="M293" s="11" t="s">
        <v>1543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>
      <c r="A294" s="2637" t="str">
        <f t="shared" si="6"/>
        <v>9655009</v>
      </c>
      <c r="B294" s="382" t="s">
        <v>1532</v>
      </c>
      <c r="C294" s="382" t="s">
        <v>3965</v>
      </c>
      <c r="D294" s="382" t="s">
        <v>1073</v>
      </c>
      <c r="E294" s="383" t="s">
        <v>336</v>
      </c>
      <c r="F294" s="383" t="s">
        <v>5536</v>
      </c>
      <c r="G294" s="383" t="s">
        <v>5537</v>
      </c>
      <c r="H294" s="383" t="str">
        <f t="shared" si="7"/>
        <v>FIFA : American Soccer : Inter Miami FC</v>
      </c>
      <c r="I294" s="1793" t="s">
        <v>5538</v>
      </c>
      <c r="J294" s="1588" t="s">
        <v>4899</v>
      </c>
      <c r="K294" s="241" t="s">
        <v>21</v>
      </c>
      <c r="L294" s="11" t="s">
        <v>1542</v>
      </c>
      <c r="M294" s="11" t="s">
        <v>1543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>
      <c r="A295" s="2637" t="str">
        <f t="shared" si="6"/>
        <v>9655010</v>
      </c>
      <c r="B295" s="382" t="s">
        <v>1532</v>
      </c>
      <c r="C295" s="382" t="s">
        <v>3965</v>
      </c>
      <c r="D295" s="382" t="s">
        <v>25</v>
      </c>
      <c r="E295" s="383" t="s">
        <v>5539</v>
      </c>
      <c r="F295" s="383" t="s">
        <v>5540</v>
      </c>
      <c r="G295" s="383" t="s">
        <v>5540</v>
      </c>
      <c r="H295" s="383" t="str">
        <f t="shared" si="7"/>
        <v>FIFA : American Soccer : LA Galaxy</v>
      </c>
      <c r="I295" s="812" t="s">
        <v>2890</v>
      </c>
      <c r="J295" s="1794" t="s">
        <v>5541</v>
      </c>
      <c r="K295" s="1795" t="s">
        <v>5542</v>
      </c>
      <c r="L295" s="11" t="s">
        <v>1542</v>
      </c>
      <c r="M295" s="11" t="s">
        <v>1543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>
      <c r="A296" s="2637" t="str">
        <f t="shared" si="6"/>
        <v>9655011</v>
      </c>
      <c r="B296" s="382" t="s">
        <v>1532</v>
      </c>
      <c r="C296" s="382" t="s">
        <v>3965</v>
      </c>
      <c r="D296" s="382" t="s">
        <v>60</v>
      </c>
      <c r="E296" s="383" t="s">
        <v>5543</v>
      </c>
      <c r="F296" s="383" t="s">
        <v>5543</v>
      </c>
      <c r="G296" s="383" t="s">
        <v>5544</v>
      </c>
      <c r="H296" s="383" t="str">
        <f t="shared" si="7"/>
        <v>FIFA : American Soccer : Los Angeles FC</v>
      </c>
      <c r="I296" s="1796" t="s">
        <v>5545</v>
      </c>
      <c r="J296" s="1797" t="s">
        <v>347</v>
      </c>
      <c r="K296" s="240" t="s">
        <v>137</v>
      </c>
      <c r="L296" s="11" t="s">
        <v>1542</v>
      </c>
      <c r="M296" s="11" t="s">
        <v>1543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>
      <c r="A297" s="2637" t="str">
        <f t="shared" si="6"/>
        <v>9655012</v>
      </c>
      <c r="B297" s="382" t="s">
        <v>1532</v>
      </c>
      <c r="C297" s="382" t="s">
        <v>3965</v>
      </c>
      <c r="D297" s="382" t="s">
        <v>66</v>
      </c>
      <c r="E297" s="383" t="s">
        <v>186</v>
      </c>
      <c r="F297" s="383" t="s">
        <v>5546</v>
      </c>
      <c r="G297" s="383" t="s">
        <v>5547</v>
      </c>
      <c r="H297" s="383" t="str">
        <f t="shared" si="7"/>
        <v>FIFA : American Soccer : Minneota United FC</v>
      </c>
      <c r="I297" s="1798" t="s">
        <v>5548</v>
      </c>
      <c r="J297" s="1799" t="s">
        <v>5549</v>
      </c>
      <c r="K297" s="1588" t="s">
        <v>4899</v>
      </c>
      <c r="L297" s="11" t="s">
        <v>1542</v>
      </c>
      <c r="M297" s="11" t="s">
        <v>1543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>
      <c r="A298" s="2637" t="str">
        <f t="shared" si="6"/>
        <v>9655013</v>
      </c>
      <c r="B298" s="382" t="s">
        <v>1532</v>
      </c>
      <c r="C298" s="382" t="s">
        <v>3965</v>
      </c>
      <c r="D298" s="382" t="s">
        <v>72</v>
      </c>
      <c r="E298" s="383" t="s">
        <v>2831</v>
      </c>
      <c r="F298" s="383" t="s">
        <v>5550</v>
      </c>
      <c r="G298" s="383" t="s">
        <v>5551</v>
      </c>
      <c r="H298" s="383" t="str">
        <f t="shared" si="7"/>
        <v>FIFA : American Soccer : Montreal Impact</v>
      </c>
      <c r="I298" s="1800" t="s">
        <v>5552</v>
      </c>
      <c r="J298" s="1801" t="s">
        <v>5553</v>
      </c>
      <c r="K298" s="1802" t="s">
        <v>5554</v>
      </c>
      <c r="L298" s="11" t="s">
        <v>1542</v>
      </c>
      <c r="M298" s="11" t="s">
        <v>1543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>
      <c r="A299" s="2637" t="str">
        <f t="shared" si="6"/>
        <v>9655014</v>
      </c>
      <c r="B299" s="382" t="s">
        <v>1532</v>
      </c>
      <c r="C299" s="382" t="s">
        <v>3965</v>
      </c>
      <c r="D299" s="382" t="s">
        <v>260</v>
      </c>
      <c r="E299" s="383" t="s">
        <v>284</v>
      </c>
      <c r="F299" s="383" t="s">
        <v>5555</v>
      </c>
      <c r="G299" s="383" t="s">
        <v>5556</v>
      </c>
      <c r="H299" s="383" t="str">
        <f t="shared" si="7"/>
        <v>FIFA : American Soccer : New England Revolution</v>
      </c>
      <c r="I299" s="1803" t="s">
        <v>5557</v>
      </c>
      <c r="J299" s="1804" t="s">
        <v>5558</v>
      </c>
      <c r="K299" s="241" t="s">
        <v>21</v>
      </c>
      <c r="L299" s="11" t="s">
        <v>1542</v>
      </c>
      <c r="M299" s="11" t="s">
        <v>1543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>
      <c r="A300" s="2637" t="str">
        <f t="shared" si="6"/>
        <v>9655015</v>
      </c>
      <c r="B300" s="382" t="s">
        <v>1532</v>
      </c>
      <c r="C300" s="382" t="s">
        <v>3965</v>
      </c>
      <c r="D300" s="382" t="s">
        <v>2665</v>
      </c>
      <c r="E300" s="383" t="s">
        <v>5559</v>
      </c>
      <c r="F300" s="383" t="s">
        <v>5560</v>
      </c>
      <c r="G300" s="383" t="s">
        <v>5561</v>
      </c>
      <c r="H300" s="383" t="str">
        <f t="shared" si="7"/>
        <v>FIFA : American Soccer : New York City FC</v>
      </c>
      <c r="I300" s="1806" t="s">
        <v>5562</v>
      </c>
      <c r="J300" s="1808" t="s">
        <v>5563</v>
      </c>
      <c r="K300" s="366" t="s">
        <v>310</v>
      </c>
      <c r="L300" s="11" t="s">
        <v>1542</v>
      </c>
      <c r="M300" s="11" t="s">
        <v>1543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>
      <c r="A301" s="2637" t="str">
        <f t="shared" si="6"/>
        <v>9655016</v>
      </c>
      <c r="B301" s="382" t="s">
        <v>1532</v>
      </c>
      <c r="C301" s="382" t="s">
        <v>3965</v>
      </c>
      <c r="D301" s="382" t="s">
        <v>4241</v>
      </c>
      <c r="E301" s="383" t="s">
        <v>810</v>
      </c>
      <c r="F301" s="383" t="s">
        <v>5564</v>
      </c>
      <c r="G301" s="383" t="s">
        <v>5565</v>
      </c>
      <c r="H301" s="383" t="str">
        <f t="shared" si="7"/>
        <v>FIFA : American Soccer : New York Red Bulls</v>
      </c>
      <c r="I301" s="1810" t="s">
        <v>5566</v>
      </c>
      <c r="J301" s="556" t="s">
        <v>2085</v>
      </c>
      <c r="K301" s="1814" t="s">
        <v>5571</v>
      </c>
      <c r="L301" s="11" t="s">
        <v>1542</v>
      </c>
      <c r="M301" s="11" t="s">
        <v>1543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>
      <c r="A302" s="2637" t="str">
        <f t="shared" si="6"/>
        <v>9655017</v>
      </c>
      <c r="B302" s="382" t="s">
        <v>1532</v>
      </c>
      <c r="C302" s="382" t="s">
        <v>3965</v>
      </c>
      <c r="D302" s="382" t="s">
        <v>4249</v>
      </c>
      <c r="E302" s="383" t="s">
        <v>556</v>
      </c>
      <c r="F302" s="383" t="s">
        <v>5583</v>
      </c>
      <c r="G302" s="383" t="s">
        <v>5584</v>
      </c>
      <c r="H302" s="383" t="str">
        <f t="shared" si="7"/>
        <v>FIFA : American Soccer : Orlando City SC</v>
      </c>
      <c r="I302" s="1819" t="s">
        <v>5586</v>
      </c>
      <c r="J302" s="1821" t="s">
        <v>5592</v>
      </c>
      <c r="K302" s="1822" t="s">
        <v>5598</v>
      </c>
      <c r="L302" s="11" t="s">
        <v>1542</v>
      </c>
      <c r="M302" s="11" t="s">
        <v>1543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>
      <c r="A303" s="2637" t="str">
        <f t="shared" si="6"/>
        <v>9655018</v>
      </c>
      <c r="B303" s="382" t="s">
        <v>1532</v>
      </c>
      <c r="C303" s="382" t="s">
        <v>3965</v>
      </c>
      <c r="D303" s="382" t="s">
        <v>4253</v>
      </c>
      <c r="E303" s="383" t="s">
        <v>272</v>
      </c>
      <c r="F303" s="383" t="s">
        <v>5599</v>
      </c>
      <c r="G303" s="383" t="s">
        <v>5600</v>
      </c>
      <c r="H303" s="383" t="str">
        <f t="shared" si="7"/>
        <v>FIFA : American Soccer : Philadelphia Union</v>
      </c>
      <c r="I303" s="1824" t="s">
        <v>5601</v>
      </c>
      <c r="J303" s="1826" t="s">
        <v>5603</v>
      </c>
      <c r="K303" s="1827" t="s">
        <v>5605</v>
      </c>
      <c r="L303" s="11" t="s">
        <v>1542</v>
      </c>
      <c r="M303" s="11" t="s">
        <v>1543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>
      <c r="A304" s="2637" t="str">
        <f t="shared" si="6"/>
        <v>9655019</v>
      </c>
      <c r="B304" s="382" t="s">
        <v>1532</v>
      </c>
      <c r="C304" s="382" t="s">
        <v>3965</v>
      </c>
      <c r="D304" s="382" t="s">
        <v>4258</v>
      </c>
      <c r="E304" s="383" t="s">
        <v>578</v>
      </c>
      <c r="F304" s="383" t="s">
        <v>5606</v>
      </c>
      <c r="G304" s="383" t="s">
        <v>5607</v>
      </c>
      <c r="H304" s="383" t="str">
        <f t="shared" si="7"/>
        <v>FIFA : American Soccer : Portland Timbers</v>
      </c>
      <c r="I304" s="1828" t="s">
        <v>5608</v>
      </c>
      <c r="J304" s="1829" t="s">
        <v>5609</v>
      </c>
      <c r="K304" s="240" t="s">
        <v>137</v>
      </c>
      <c r="L304" s="11" t="s">
        <v>1542</v>
      </c>
      <c r="M304" s="11" t="s">
        <v>1543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>
      <c r="A305" s="2637" t="str">
        <f t="shared" si="6"/>
        <v>9655020</v>
      </c>
      <c r="B305" s="382" t="s">
        <v>1532</v>
      </c>
      <c r="C305" s="382" t="s">
        <v>3965</v>
      </c>
      <c r="D305" s="382" t="s">
        <v>33</v>
      </c>
      <c r="E305" s="383" t="s">
        <v>5610</v>
      </c>
      <c r="F305" s="383" t="s">
        <v>5611</v>
      </c>
      <c r="G305" s="383" t="s">
        <v>5611</v>
      </c>
      <c r="H305" s="383" t="str">
        <f t="shared" si="7"/>
        <v>FIFA : American Soccer : Real Salt Lake</v>
      </c>
      <c r="I305" s="1833" t="s">
        <v>5612</v>
      </c>
      <c r="J305" s="1834" t="s">
        <v>5614</v>
      </c>
      <c r="K305" s="1835" t="s">
        <v>5615</v>
      </c>
      <c r="L305" s="11" t="s">
        <v>1542</v>
      </c>
      <c r="M305" s="11" t="s">
        <v>1543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>
      <c r="A306" s="2637" t="str">
        <f t="shared" si="6"/>
        <v>9655021</v>
      </c>
      <c r="B306" s="382" t="s">
        <v>1532</v>
      </c>
      <c r="C306" s="382" t="s">
        <v>3965</v>
      </c>
      <c r="D306" s="382" t="s">
        <v>78</v>
      </c>
      <c r="E306" s="383" t="s">
        <v>5616</v>
      </c>
      <c r="F306" s="383" t="s">
        <v>5617</v>
      </c>
      <c r="G306" s="383" t="s">
        <v>5618</v>
      </c>
      <c r="H306" s="383" t="str">
        <f t="shared" si="7"/>
        <v>FIFA : American Soccer : San Jose Earthquakes</v>
      </c>
      <c r="I306" s="1836" t="s">
        <v>5619</v>
      </c>
      <c r="J306" s="1837" t="s">
        <v>5620</v>
      </c>
      <c r="K306" s="1838" t="s">
        <v>5621</v>
      </c>
      <c r="L306" s="11" t="s">
        <v>1542</v>
      </c>
      <c r="M306" s="11" t="s">
        <v>1543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>
      <c r="A307" s="2637" t="str">
        <f t="shared" si="6"/>
        <v>9655022</v>
      </c>
      <c r="B307" s="382" t="s">
        <v>1532</v>
      </c>
      <c r="C307" s="382" t="s">
        <v>3965</v>
      </c>
      <c r="D307" s="382" t="s">
        <v>84</v>
      </c>
      <c r="E307" s="383" t="s">
        <v>209</v>
      </c>
      <c r="F307" s="383" t="s">
        <v>5622</v>
      </c>
      <c r="G307" s="383" t="s">
        <v>5623</v>
      </c>
      <c r="H307" s="383" t="str">
        <f t="shared" si="7"/>
        <v>FIFA : American Soccer : Seattle Sounders</v>
      </c>
      <c r="I307" s="1840" t="s">
        <v>5624</v>
      </c>
      <c r="J307" s="1841" t="s">
        <v>5626</v>
      </c>
      <c r="K307" s="1842" t="s">
        <v>5628</v>
      </c>
      <c r="L307" s="11" t="s">
        <v>1542</v>
      </c>
      <c r="M307" s="11" t="s">
        <v>1543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>
      <c r="A308" s="2637" t="str">
        <f t="shared" si="6"/>
        <v>9655023</v>
      </c>
      <c r="B308" s="382" t="s">
        <v>1532</v>
      </c>
      <c r="C308" s="382" t="s">
        <v>3965</v>
      </c>
      <c r="D308" s="382" t="s">
        <v>90</v>
      </c>
      <c r="E308" s="383" t="s">
        <v>5629</v>
      </c>
      <c r="F308" s="383" t="s">
        <v>5630</v>
      </c>
      <c r="G308" s="383" t="s">
        <v>5631</v>
      </c>
      <c r="H308" s="383" t="str">
        <f t="shared" si="7"/>
        <v>FIFA : American Soccer : Sporting Kansas City</v>
      </c>
      <c r="I308" s="1843" t="s">
        <v>5632</v>
      </c>
      <c r="J308" s="1844" t="s">
        <v>5633</v>
      </c>
      <c r="K308" s="1845" t="s">
        <v>5634</v>
      </c>
      <c r="L308" s="11" t="s">
        <v>1542</v>
      </c>
      <c r="M308" s="11" t="s">
        <v>1543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>
      <c r="A309" s="2637" t="str">
        <f t="shared" si="6"/>
        <v>9655024</v>
      </c>
      <c r="B309" s="382" t="s">
        <v>1532</v>
      </c>
      <c r="C309" s="382" t="s">
        <v>3965</v>
      </c>
      <c r="D309" s="382" t="s">
        <v>280</v>
      </c>
      <c r="E309" s="383" t="s">
        <v>123</v>
      </c>
      <c r="F309" s="383" t="s">
        <v>5635</v>
      </c>
      <c r="G309" s="383" t="s">
        <v>5636</v>
      </c>
      <c r="H309" s="383" t="str">
        <f t="shared" si="7"/>
        <v>FIFA : American Soccer : Toronto FC</v>
      </c>
      <c r="I309" s="1846" t="s">
        <v>5637</v>
      </c>
      <c r="J309" s="1847" t="s">
        <v>5638</v>
      </c>
      <c r="K309" s="1848" t="s">
        <v>5639</v>
      </c>
      <c r="L309" s="11" t="s">
        <v>1542</v>
      </c>
      <c r="M309" s="11" t="s">
        <v>1543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>
      <c r="A310" s="2637" t="str">
        <f t="shared" si="6"/>
        <v>9655025</v>
      </c>
      <c r="B310" s="382" t="s">
        <v>1532</v>
      </c>
      <c r="C310" s="382" t="s">
        <v>3965</v>
      </c>
      <c r="D310" s="382" t="s">
        <v>4361</v>
      </c>
      <c r="E310" s="383" t="s">
        <v>998</v>
      </c>
      <c r="F310" s="383" t="s">
        <v>5640</v>
      </c>
      <c r="G310" s="383" t="s">
        <v>5641</v>
      </c>
      <c r="H310" s="383" t="str">
        <f t="shared" si="7"/>
        <v>FIFA : American Soccer : Vancouver Whitecaps FC</v>
      </c>
      <c r="I310" s="1849" t="s">
        <v>5642</v>
      </c>
      <c r="J310" s="1850" t="s">
        <v>5643</v>
      </c>
      <c r="K310" s="1851" t="s">
        <v>5644</v>
      </c>
      <c r="L310" s="11" t="s">
        <v>1542</v>
      </c>
      <c r="M310" s="11" t="s">
        <v>1543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>
      <c r="A311" s="2637" t="str">
        <f t="shared" si="6"/>
        <v>9615001</v>
      </c>
      <c r="B311" s="1459" t="s">
        <v>1532</v>
      </c>
      <c r="C311" s="1459" t="s">
        <v>3697</v>
      </c>
      <c r="D311" s="1459" t="s">
        <v>96</v>
      </c>
      <c r="E311" s="1461" t="s">
        <v>5645</v>
      </c>
      <c r="F311" s="1461" t="s">
        <v>5646</v>
      </c>
      <c r="G311" s="1461" t="s">
        <v>5647</v>
      </c>
      <c r="H311" s="1461" t="str">
        <f t="shared" ref="H311:H322" si="8">CONCATENATE($H$140," : ",G311)</f>
        <v>FIFA : Cypriot Soccer : AEK Larnaca FC</v>
      </c>
      <c r="I311" s="1852" t="s">
        <v>5648</v>
      </c>
      <c r="J311" s="1853" t="s">
        <v>5649</v>
      </c>
      <c r="K311" s="241" t="s">
        <v>21</v>
      </c>
      <c r="L311" s="11" t="s">
        <v>1542</v>
      </c>
      <c r="M311" s="11" t="s">
        <v>1543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>
      <c r="A312" s="2637" t="str">
        <f t="shared" si="6"/>
        <v>9615002</v>
      </c>
      <c r="B312" s="1459" t="s">
        <v>1532</v>
      </c>
      <c r="C312" s="1459" t="s">
        <v>3697</v>
      </c>
      <c r="D312" s="1459" t="s">
        <v>105</v>
      </c>
      <c r="E312" s="1461" t="s">
        <v>5650</v>
      </c>
      <c r="F312" s="1461" t="s">
        <v>5651</v>
      </c>
      <c r="G312" s="1461" t="s">
        <v>5652</v>
      </c>
      <c r="H312" s="1461" t="str">
        <f t="shared" si="8"/>
        <v>FIFA : Cypriot Soccer : AEL Limassol</v>
      </c>
      <c r="I312" s="1854" t="s">
        <v>5653</v>
      </c>
      <c r="J312" s="1855" t="s">
        <v>5654</v>
      </c>
      <c r="K312" s="241" t="s">
        <v>21</v>
      </c>
      <c r="L312" s="11" t="s">
        <v>1542</v>
      </c>
      <c r="M312" s="11" t="s">
        <v>1543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>
      <c r="A313" s="2637" t="str">
        <f t="shared" si="6"/>
        <v>9615003</v>
      </c>
      <c r="B313" s="1459" t="s">
        <v>1532</v>
      </c>
      <c r="C313" s="1459" t="s">
        <v>3697</v>
      </c>
      <c r="D313" s="1459" t="s">
        <v>113</v>
      </c>
      <c r="E313" s="1461" t="s">
        <v>5454</v>
      </c>
      <c r="F313" s="1461" t="s">
        <v>5655</v>
      </c>
      <c r="G313" s="1461" t="s">
        <v>5656</v>
      </c>
      <c r="H313" s="1461" t="str">
        <f t="shared" si="8"/>
        <v>FIFA : Cypriot Soccer : Alki Oroklini</v>
      </c>
      <c r="I313" s="1856" t="s">
        <v>5657</v>
      </c>
      <c r="J313" s="1857" t="s">
        <v>5658</v>
      </c>
      <c r="K313" s="241" t="s">
        <v>21</v>
      </c>
      <c r="L313" s="11" t="s">
        <v>1542</v>
      </c>
      <c r="M313" s="11" t="s">
        <v>1543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>
      <c r="A314" s="2637" t="str">
        <f t="shared" si="6"/>
        <v>9615004</v>
      </c>
      <c r="B314" s="1459" t="s">
        <v>1532</v>
      </c>
      <c r="C314" s="1459" t="s">
        <v>3697</v>
      </c>
      <c r="D314" s="1459" t="s">
        <v>122</v>
      </c>
      <c r="E314" s="1461" t="s">
        <v>5659</v>
      </c>
      <c r="F314" s="1461" t="s">
        <v>5660</v>
      </c>
      <c r="G314" s="1461" t="s">
        <v>5661</v>
      </c>
      <c r="H314" s="1461" t="str">
        <f t="shared" si="8"/>
        <v>FIFA : Cypriot Soccer : Anorthosis Famagusta FC</v>
      </c>
      <c r="I314" s="1858" t="s">
        <v>5662</v>
      </c>
      <c r="J314" s="240" t="s">
        <v>137</v>
      </c>
      <c r="K314" s="241" t="s">
        <v>21</v>
      </c>
      <c r="L314" s="11" t="s">
        <v>1542</v>
      </c>
      <c r="M314" s="11" t="s">
        <v>1543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>
      <c r="A315" s="2637" t="str">
        <f t="shared" si="6"/>
        <v>9615005</v>
      </c>
      <c r="B315" s="1459" t="s">
        <v>1532</v>
      </c>
      <c r="C315" s="1459" t="s">
        <v>3697</v>
      </c>
      <c r="D315" s="1459" t="s">
        <v>131</v>
      </c>
      <c r="E315" s="1461" t="s">
        <v>5663</v>
      </c>
      <c r="F315" s="1461" t="s">
        <v>5664</v>
      </c>
      <c r="G315" s="1461" t="s">
        <v>5665</v>
      </c>
      <c r="H315" s="1461" t="str">
        <f t="shared" si="8"/>
        <v>FIFA : Cypriot Soccer : APOEL FC</v>
      </c>
      <c r="I315" s="1859" t="s">
        <v>5666</v>
      </c>
      <c r="J315" s="1860" t="s">
        <v>5667</v>
      </c>
      <c r="K315" s="1861" t="s">
        <v>5668</v>
      </c>
      <c r="L315" s="11" t="s">
        <v>1542</v>
      </c>
      <c r="M315" s="11" t="s">
        <v>1543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>
      <c r="A316" s="2637" t="str">
        <f t="shared" si="6"/>
        <v>9615006</v>
      </c>
      <c r="B316" s="1459" t="s">
        <v>1532</v>
      </c>
      <c r="C316" s="1459" t="s">
        <v>3697</v>
      </c>
      <c r="D316" s="1459" t="s">
        <v>540</v>
      </c>
      <c r="E316" s="1461" t="s">
        <v>5669</v>
      </c>
      <c r="F316" s="1461" t="s">
        <v>5670</v>
      </c>
      <c r="G316" s="1461" t="s">
        <v>5671</v>
      </c>
      <c r="H316" s="1461" t="str">
        <f t="shared" si="8"/>
        <v>FIFA : Cypriot Soccer : Apollon Limassol</v>
      </c>
      <c r="I316" s="1862" t="s">
        <v>5672</v>
      </c>
      <c r="J316" s="1863" t="s">
        <v>5673</v>
      </c>
      <c r="K316" s="241" t="s">
        <v>21</v>
      </c>
      <c r="L316" s="11" t="s">
        <v>1542</v>
      </c>
      <c r="M316" s="11" t="s">
        <v>1543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>
      <c r="A317" s="2637" t="str">
        <f t="shared" si="6"/>
        <v>9615007</v>
      </c>
      <c r="B317" s="1459" t="s">
        <v>1532</v>
      </c>
      <c r="C317" s="1459" t="s">
        <v>3697</v>
      </c>
      <c r="D317" s="1459" t="s">
        <v>549</v>
      </c>
      <c r="E317" s="1461" t="s">
        <v>5674</v>
      </c>
      <c r="F317" s="1461" t="s">
        <v>5675</v>
      </c>
      <c r="G317" s="1461" t="s">
        <v>5676</v>
      </c>
      <c r="H317" s="1461" t="str">
        <f t="shared" si="8"/>
        <v>FIFA : Cypriot Soccer : Doxa Katopias FC</v>
      </c>
      <c r="I317" s="1864" t="s">
        <v>5677</v>
      </c>
      <c r="J317" s="1865" t="s">
        <v>5678</v>
      </c>
      <c r="K317" s="241" t="s">
        <v>21</v>
      </c>
      <c r="L317" s="11" t="s">
        <v>1542</v>
      </c>
      <c r="M317" s="11" t="s">
        <v>1543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>
      <c r="A318" s="2637" t="str">
        <f t="shared" si="6"/>
        <v>9615008</v>
      </c>
      <c r="B318" s="1459" t="s">
        <v>1532</v>
      </c>
      <c r="C318" s="1459" t="s">
        <v>3697</v>
      </c>
      <c r="D318" s="1459" t="s">
        <v>562</v>
      </c>
      <c r="E318" s="1461" t="s">
        <v>5679</v>
      </c>
      <c r="F318" s="1461" t="s">
        <v>5680</v>
      </c>
      <c r="G318" s="1461" t="s">
        <v>5681</v>
      </c>
      <c r="H318" s="1461" t="str">
        <f t="shared" si="8"/>
        <v>FIFA : Cypriot Soccer : Enosis Neon Paralimni FC</v>
      </c>
      <c r="I318" s="1866" t="s">
        <v>5682</v>
      </c>
      <c r="J318" s="1867" t="s">
        <v>5683</v>
      </c>
      <c r="K318" s="241" t="s">
        <v>21</v>
      </c>
      <c r="L318" s="11" t="s">
        <v>1542</v>
      </c>
      <c r="M318" s="11" t="s">
        <v>1543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>
      <c r="A319" s="2637" t="str">
        <f t="shared" si="6"/>
        <v>9615009</v>
      </c>
      <c r="B319" s="1459" t="s">
        <v>1532</v>
      </c>
      <c r="C319" s="1459" t="s">
        <v>3697</v>
      </c>
      <c r="D319" s="1459" t="s">
        <v>1073</v>
      </c>
      <c r="E319" s="1461" t="s">
        <v>5684</v>
      </c>
      <c r="F319" s="1461" t="s">
        <v>5685</v>
      </c>
      <c r="G319" s="1461" t="s">
        <v>5686</v>
      </c>
      <c r="H319" s="1461" t="str">
        <f t="shared" si="8"/>
        <v>FIFA : Cypriot Soccer : Ermis Aradippou FC</v>
      </c>
      <c r="I319" s="1868" t="s">
        <v>5687</v>
      </c>
      <c r="J319" s="1869" t="s">
        <v>5688</v>
      </c>
      <c r="K319" s="241" t="s">
        <v>21</v>
      </c>
      <c r="L319" s="11" t="s">
        <v>1542</v>
      </c>
      <c r="M319" s="11" t="s">
        <v>1543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>
      <c r="A320" s="2637" t="str">
        <f t="shared" si="6"/>
        <v>9615010</v>
      </c>
      <c r="B320" s="1459" t="s">
        <v>1532</v>
      </c>
      <c r="C320" s="1459" t="s">
        <v>3697</v>
      </c>
      <c r="D320" s="1459" t="s">
        <v>25</v>
      </c>
      <c r="E320" s="1461" t="s">
        <v>2239</v>
      </c>
      <c r="F320" s="1461" t="s">
        <v>5689</v>
      </c>
      <c r="G320" s="1461" t="s">
        <v>5690</v>
      </c>
      <c r="H320" s="1461" t="str">
        <f t="shared" si="8"/>
        <v>FIFA : Cypriot Soccer : Nea Salamis Famagusta FC</v>
      </c>
      <c r="I320" s="1870" t="s">
        <v>5691</v>
      </c>
      <c r="J320" s="240" t="s">
        <v>137</v>
      </c>
      <c r="K320" s="241" t="s">
        <v>21</v>
      </c>
      <c r="L320" s="11" t="s">
        <v>1542</v>
      </c>
      <c r="M320" s="11" t="s">
        <v>1543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>
      <c r="A321" s="2637" t="str">
        <f t="shared" si="6"/>
        <v>9615011</v>
      </c>
      <c r="B321" s="1459" t="s">
        <v>1532</v>
      </c>
      <c r="C321" s="1459" t="s">
        <v>3697</v>
      </c>
      <c r="D321" s="1459" t="s">
        <v>60</v>
      </c>
      <c r="E321" s="1461" t="s">
        <v>5692</v>
      </c>
      <c r="F321" s="1461" t="s">
        <v>5693</v>
      </c>
      <c r="G321" s="1461" t="s">
        <v>5694</v>
      </c>
      <c r="H321" s="1461" t="str">
        <f t="shared" si="8"/>
        <v>FIFA : Cypriot Soccer : AC Omonia</v>
      </c>
      <c r="I321" s="1871" t="s">
        <v>5695</v>
      </c>
      <c r="J321" s="240" t="s">
        <v>137</v>
      </c>
      <c r="K321" s="241" t="s">
        <v>21</v>
      </c>
      <c r="L321" s="11" t="s">
        <v>1542</v>
      </c>
      <c r="M321" s="11" t="s">
        <v>1543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>
      <c r="A322" s="2637" t="str">
        <f t="shared" si="6"/>
        <v>9615012</v>
      </c>
      <c r="B322" s="1459" t="s">
        <v>1532</v>
      </c>
      <c r="C322" s="1459" t="s">
        <v>3697</v>
      </c>
      <c r="D322" s="1459" t="s">
        <v>66</v>
      </c>
      <c r="E322" s="1461" t="s">
        <v>5696</v>
      </c>
      <c r="F322" s="1461" t="s">
        <v>5697</v>
      </c>
      <c r="G322" s="1461" t="s">
        <v>5698</v>
      </c>
      <c r="H322" s="1461" t="str">
        <f t="shared" si="8"/>
        <v>FIFA : Cypriot Soccer : Pafos OC</v>
      </c>
      <c r="I322" s="1873" t="s">
        <v>5699</v>
      </c>
      <c r="J322" s="240" t="s">
        <v>137</v>
      </c>
      <c r="K322" s="241" t="s">
        <v>21</v>
      </c>
      <c r="L322" s="11" t="s">
        <v>1542</v>
      </c>
      <c r="M322" s="11" t="s">
        <v>1543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>
      <c r="A323" s="2637" t="str">
        <f t="shared" ref="A323:A386" si="9">_xlfn.CONCAT(B323:D323)</f>
        <v>9610001</v>
      </c>
      <c r="B323" s="382" t="s">
        <v>1532</v>
      </c>
      <c r="C323" s="382" t="s">
        <v>3622</v>
      </c>
      <c r="D323" s="382" t="s">
        <v>96</v>
      </c>
      <c r="E323" s="383" t="s">
        <v>5411</v>
      </c>
      <c r="F323" s="383" t="s">
        <v>5700</v>
      </c>
      <c r="G323" s="383" t="s">
        <v>5701</v>
      </c>
      <c r="H323" s="383" t="str">
        <f t="shared" ref="H323:H338" si="10">CONCATENATE($H$135," : ", G323)</f>
        <v>FIFA : Czech Soccer : FC Slovacko</v>
      </c>
      <c r="I323" s="1875" t="s">
        <v>5702</v>
      </c>
      <c r="J323" s="1876" t="s">
        <v>5704</v>
      </c>
      <c r="K323" s="240" t="s">
        <v>137</v>
      </c>
      <c r="L323" s="11" t="s">
        <v>1542</v>
      </c>
      <c r="M323" s="11" t="s">
        <v>1543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>
      <c r="A324" s="2637" t="str">
        <f t="shared" si="9"/>
        <v>9610002</v>
      </c>
      <c r="B324" s="382" t="s">
        <v>1532</v>
      </c>
      <c r="C324" s="382" t="s">
        <v>3622</v>
      </c>
      <c r="D324" s="382" t="s">
        <v>105</v>
      </c>
      <c r="E324" s="383" t="s">
        <v>1580</v>
      </c>
      <c r="F324" s="383" t="s">
        <v>5705</v>
      </c>
      <c r="G324" s="383" t="s">
        <v>5706</v>
      </c>
      <c r="H324" s="383" t="str">
        <f t="shared" si="10"/>
        <v>FIFA : Czech Soccer : FK Pribram</v>
      </c>
      <c r="I324" s="1877" t="s">
        <v>5707</v>
      </c>
      <c r="J324" s="240" t="s">
        <v>137</v>
      </c>
      <c r="K324" s="241" t="s">
        <v>21</v>
      </c>
      <c r="L324" s="11" t="s">
        <v>1542</v>
      </c>
      <c r="M324" s="11" t="s">
        <v>1543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>
      <c r="A325" s="2637" t="str">
        <f t="shared" si="9"/>
        <v>9610003</v>
      </c>
      <c r="B325" s="382" t="s">
        <v>1532</v>
      </c>
      <c r="C325" s="382" t="s">
        <v>3622</v>
      </c>
      <c r="D325" s="382" t="s">
        <v>113</v>
      </c>
      <c r="E325" s="383" t="s">
        <v>3522</v>
      </c>
      <c r="F325" s="383" t="s">
        <v>5708</v>
      </c>
      <c r="G325" s="383" t="s">
        <v>5709</v>
      </c>
      <c r="H325" s="383" t="str">
        <f t="shared" si="10"/>
        <v>FIFA : Czech Soccer : AC Sparta PRague</v>
      </c>
      <c r="I325" s="1878" t="s">
        <v>5710</v>
      </c>
      <c r="J325" s="1879" t="s">
        <v>5711</v>
      </c>
      <c r="K325" s="1880" t="s">
        <v>5712</v>
      </c>
      <c r="L325" s="11" t="s">
        <v>1542</v>
      </c>
      <c r="M325" s="11" t="s">
        <v>1543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>
      <c r="A326" s="2637" t="str">
        <f t="shared" si="9"/>
        <v>9610004</v>
      </c>
      <c r="B326" s="382" t="s">
        <v>1532</v>
      </c>
      <c r="C326" s="382" t="s">
        <v>3622</v>
      </c>
      <c r="D326" s="382" t="s">
        <v>122</v>
      </c>
      <c r="E326" s="383" t="s">
        <v>5713</v>
      </c>
      <c r="F326" s="383" t="s">
        <v>5714</v>
      </c>
      <c r="G326" s="383" t="s">
        <v>5715</v>
      </c>
      <c r="H326" s="383" t="str">
        <f t="shared" si="10"/>
        <v>FIFA : Czech Soccer : Bohemians 1905</v>
      </c>
      <c r="I326" s="1881" t="s">
        <v>5716</v>
      </c>
      <c r="J326" s="240" t="s">
        <v>137</v>
      </c>
      <c r="K326" s="241" t="s">
        <v>21</v>
      </c>
      <c r="L326" s="11" t="s">
        <v>1542</v>
      </c>
      <c r="M326" s="11" t="s">
        <v>1543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>
      <c r="A327" s="2637" t="str">
        <f t="shared" si="9"/>
        <v>9610005</v>
      </c>
      <c r="B327" s="382" t="s">
        <v>1532</v>
      </c>
      <c r="C327" s="382" t="s">
        <v>3622</v>
      </c>
      <c r="D327" s="382" t="s">
        <v>131</v>
      </c>
      <c r="E327" s="383" t="s">
        <v>5717</v>
      </c>
      <c r="F327" s="383" t="s">
        <v>5718</v>
      </c>
      <c r="G327" s="383" t="s">
        <v>5719</v>
      </c>
      <c r="H327" s="383" t="str">
        <f t="shared" si="10"/>
        <v>FIFA : Czech Soccer : GC Banik Ostrava</v>
      </c>
      <c r="I327" s="1882" t="s">
        <v>5720</v>
      </c>
      <c r="J327" s="1883" t="s">
        <v>5721</v>
      </c>
      <c r="K327" s="1884" t="s">
        <v>5722</v>
      </c>
      <c r="L327" s="11" t="s">
        <v>1542</v>
      </c>
      <c r="M327" s="11" t="s">
        <v>1543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>
      <c r="A328" s="2637" t="str">
        <f t="shared" si="9"/>
        <v>9610006</v>
      </c>
      <c r="B328" s="382" t="s">
        <v>1532</v>
      </c>
      <c r="C328" s="382" t="s">
        <v>3622</v>
      </c>
      <c r="D328" s="382" t="s">
        <v>540</v>
      </c>
      <c r="E328" s="383" t="s">
        <v>5723</v>
      </c>
      <c r="F328" s="383" t="s">
        <v>5724</v>
      </c>
      <c r="G328" s="383" t="s">
        <v>5725</v>
      </c>
      <c r="H328" s="383" t="str">
        <f t="shared" si="10"/>
        <v>FIFA : Czech Soccer : FC Fastav Zlin</v>
      </c>
      <c r="I328" s="1885" t="s">
        <v>5726</v>
      </c>
      <c r="J328" s="1886" t="s">
        <v>5727</v>
      </c>
      <c r="K328" s="241" t="s">
        <v>21</v>
      </c>
      <c r="L328" s="11" t="s">
        <v>1542</v>
      </c>
      <c r="M328" s="11" t="s">
        <v>1543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>
      <c r="A329" s="2637" t="str">
        <f t="shared" si="9"/>
        <v>9610007</v>
      </c>
      <c r="B329" s="382" t="s">
        <v>1532</v>
      </c>
      <c r="C329" s="382" t="s">
        <v>3622</v>
      </c>
      <c r="D329" s="382" t="s">
        <v>549</v>
      </c>
      <c r="E329" s="383" t="s">
        <v>1479</v>
      </c>
      <c r="F329" s="383" t="s">
        <v>5728</v>
      </c>
      <c r="G329" s="383" t="s">
        <v>5729</v>
      </c>
      <c r="H329" s="383" t="str">
        <f t="shared" si="10"/>
        <v>FIFA : Czech Soccer : FC Slovan Liberec</v>
      </c>
      <c r="I329" s="1887" t="s">
        <v>5730</v>
      </c>
      <c r="J329" s="240" t="s">
        <v>137</v>
      </c>
      <c r="K329" s="241" t="s">
        <v>21</v>
      </c>
      <c r="L329" s="11" t="s">
        <v>1542</v>
      </c>
      <c r="M329" s="11" t="s">
        <v>1543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>
      <c r="A330" s="2637" t="str">
        <f t="shared" si="9"/>
        <v>9610008</v>
      </c>
      <c r="B330" s="382" t="s">
        <v>1532</v>
      </c>
      <c r="C330" s="382" t="s">
        <v>3622</v>
      </c>
      <c r="D330" s="382" t="s">
        <v>562</v>
      </c>
      <c r="E330" s="383" t="s">
        <v>5731</v>
      </c>
      <c r="F330" s="383" t="s">
        <v>5732</v>
      </c>
      <c r="G330" s="383" t="s">
        <v>5733</v>
      </c>
      <c r="H330" s="383" t="str">
        <f t="shared" si="10"/>
        <v>FIFA : Czech Soccer : FC Viktoria Plazen</v>
      </c>
      <c r="I330" s="1888" t="s">
        <v>5734</v>
      </c>
      <c r="J330" s="1889" t="s">
        <v>5735</v>
      </c>
      <c r="K330" s="520" t="s">
        <v>1925</v>
      </c>
      <c r="L330" s="11" t="s">
        <v>1542</v>
      </c>
      <c r="M330" s="11" t="s">
        <v>1543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>
      <c r="A331" s="2637" t="str">
        <f t="shared" si="9"/>
        <v>9610009</v>
      </c>
      <c r="B331" s="382" t="s">
        <v>1532</v>
      </c>
      <c r="C331" s="382" t="s">
        <v>3622</v>
      </c>
      <c r="D331" s="382" t="s">
        <v>1073</v>
      </c>
      <c r="E331" s="383" t="s">
        <v>5736</v>
      </c>
      <c r="F331" s="383" t="s">
        <v>5737</v>
      </c>
      <c r="G331" s="383" t="s">
        <v>5738</v>
      </c>
      <c r="H331" s="383" t="str">
        <f t="shared" si="10"/>
        <v>FIFA : Czech Soccer : FK Dukla Prague</v>
      </c>
      <c r="I331" s="1890" t="s">
        <v>5739</v>
      </c>
      <c r="J331" s="1891" t="s">
        <v>5740</v>
      </c>
      <c r="K331" s="1892" t="s">
        <v>5741</v>
      </c>
      <c r="L331" s="11" t="s">
        <v>1542</v>
      </c>
      <c r="M331" s="11" t="s">
        <v>1543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>
      <c r="A332" s="2637" t="str">
        <f t="shared" si="9"/>
        <v>9610010</v>
      </c>
      <c r="B332" s="382" t="s">
        <v>1532</v>
      </c>
      <c r="C332" s="382" t="s">
        <v>3622</v>
      </c>
      <c r="D332" s="382" t="s">
        <v>25</v>
      </c>
      <c r="E332" s="383" t="s">
        <v>5742</v>
      </c>
      <c r="F332" s="383" t="s">
        <v>5743</v>
      </c>
      <c r="G332" s="383" t="s">
        <v>5744</v>
      </c>
      <c r="H332" s="383" t="str">
        <f t="shared" si="10"/>
        <v>FIFA : Czech Soccer : FK Jablonec</v>
      </c>
      <c r="I332" s="1893" t="s">
        <v>5745</v>
      </c>
      <c r="J332" s="240" t="s">
        <v>137</v>
      </c>
      <c r="K332" s="241" t="s">
        <v>21</v>
      </c>
      <c r="L332" s="11" t="s">
        <v>1542</v>
      </c>
      <c r="M332" s="11" t="s">
        <v>1543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>
      <c r="A333" s="2637" t="str">
        <f t="shared" si="9"/>
        <v>9610011</v>
      </c>
      <c r="B333" s="382" t="s">
        <v>1532</v>
      </c>
      <c r="C333" s="382" t="s">
        <v>3622</v>
      </c>
      <c r="D333" s="382" t="s">
        <v>60</v>
      </c>
      <c r="E333" s="383" t="s">
        <v>5746</v>
      </c>
      <c r="F333" s="383" t="s">
        <v>5747</v>
      </c>
      <c r="G333" s="383" t="s">
        <v>5748</v>
      </c>
      <c r="H333" s="383" t="str">
        <f t="shared" si="10"/>
        <v>FIFA : Czech Soccer : FK Mlada Boleslav</v>
      </c>
      <c r="I333" s="1894" t="s">
        <v>5749</v>
      </c>
      <c r="J333" s="1895" t="s">
        <v>5750</v>
      </c>
      <c r="K333" s="1896" t="s">
        <v>5751</v>
      </c>
      <c r="L333" s="11" t="s">
        <v>1542</v>
      </c>
      <c r="M333" s="11" t="s">
        <v>1543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>
      <c r="A334" s="2637" t="str">
        <f t="shared" si="9"/>
        <v>9610012</v>
      </c>
      <c r="B334" s="382" t="s">
        <v>1532</v>
      </c>
      <c r="C334" s="382" t="s">
        <v>3622</v>
      </c>
      <c r="D334" s="382" t="s">
        <v>66</v>
      </c>
      <c r="E334" s="383" t="s">
        <v>5752</v>
      </c>
      <c r="F334" s="383" t="s">
        <v>5753</v>
      </c>
      <c r="G334" s="383" t="s">
        <v>5754</v>
      </c>
      <c r="H334" s="383" t="str">
        <f t="shared" si="10"/>
        <v>FIFA : Czech Soccer : FK Teplice</v>
      </c>
      <c r="I334" s="1897" t="s">
        <v>5755</v>
      </c>
      <c r="J334" s="1898" t="s">
        <v>5756</v>
      </c>
      <c r="K334" s="241" t="s">
        <v>21</v>
      </c>
      <c r="L334" s="11" t="s">
        <v>1542</v>
      </c>
      <c r="M334" s="11" t="s">
        <v>1543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>
      <c r="A335" s="2637" t="str">
        <f t="shared" si="9"/>
        <v>9610013</v>
      </c>
      <c r="B335" s="382" t="s">
        <v>1532</v>
      </c>
      <c r="C335" s="382" t="s">
        <v>3622</v>
      </c>
      <c r="D335" s="382" t="s">
        <v>72</v>
      </c>
      <c r="E335" s="383" t="s">
        <v>4474</v>
      </c>
      <c r="F335" s="383" t="s">
        <v>5757</v>
      </c>
      <c r="G335" s="383" t="s">
        <v>5758</v>
      </c>
      <c r="H335" s="383" t="str">
        <f t="shared" si="10"/>
        <v>FIFA : Czech Soccer : MFK Karvina</v>
      </c>
      <c r="I335" s="1899" t="s">
        <v>5759</v>
      </c>
      <c r="J335" s="240" t="s">
        <v>137</v>
      </c>
      <c r="K335" s="241" t="s">
        <v>21</v>
      </c>
      <c r="L335" s="11" t="s">
        <v>1542</v>
      </c>
      <c r="M335" s="11" t="s">
        <v>1543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>
      <c r="A336" s="2637" t="str">
        <f t="shared" si="9"/>
        <v>9610014</v>
      </c>
      <c r="B336" s="382" t="s">
        <v>1532</v>
      </c>
      <c r="C336" s="382" t="s">
        <v>3622</v>
      </c>
      <c r="D336" s="382" t="s">
        <v>260</v>
      </c>
      <c r="E336" s="383" t="s">
        <v>5760</v>
      </c>
      <c r="F336" s="383" t="s">
        <v>5761</v>
      </c>
      <c r="G336" s="383" t="s">
        <v>5762</v>
      </c>
      <c r="H336" s="383" t="str">
        <f t="shared" si="10"/>
        <v>FIFA : Czech Soccer : SFC Opava</v>
      </c>
      <c r="I336" s="520" t="s">
        <v>1925</v>
      </c>
      <c r="J336" s="1900" t="s">
        <v>5763</v>
      </c>
      <c r="K336" s="240" t="s">
        <v>137</v>
      </c>
      <c r="L336" s="11" t="s">
        <v>1542</v>
      </c>
      <c r="M336" s="11" t="s">
        <v>1543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>
      <c r="A337" s="2637" t="str">
        <f t="shared" si="9"/>
        <v>9610015</v>
      </c>
      <c r="B337" s="382" t="s">
        <v>1532</v>
      </c>
      <c r="C337" s="382" t="s">
        <v>3622</v>
      </c>
      <c r="D337" s="382" t="s">
        <v>2665</v>
      </c>
      <c r="E337" s="383" t="s">
        <v>5764</v>
      </c>
      <c r="F337" s="383" t="s">
        <v>5765</v>
      </c>
      <c r="G337" s="383" t="s">
        <v>5766</v>
      </c>
      <c r="H337" s="383" t="str">
        <f t="shared" si="10"/>
        <v>FIFA : Czech Soccer : SK Sigma Olomouc</v>
      </c>
      <c r="I337" s="1902" t="s">
        <v>5767</v>
      </c>
      <c r="J337" s="240" t="s">
        <v>137</v>
      </c>
      <c r="K337" s="241" t="s">
        <v>21</v>
      </c>
      <c r="L337" s="11" t="s">
        <v>1542</v>
      </c>
      <c r="M337" s="11" t="s">
        <v>1543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>
      <c r="A338" s="2637" t="str">
        <f t="shared" si="9"/>
        <v>9610016</v>
      </c>
      <c r="B338" s="382" t="s">
        <v>1532</v>
      </c>
      <c r="C338" s="382" t="s">
        <v>3622</v>
      </c>
      <c r="D338" s="382" t="s">
        <v>4241</v>
      </c>
      <c r="E338" s="383" t="s">
        <v>5769</v>
      </c>
      <c r="F338" s="383" t="s">
        <v>5770</v>
      </c>
      <c r="G338" s="383" t="s">
        <v>5771</v>
      </c>
      <c r="H338" s="383" t="str">
        <f t="shared" si="10"/>
        <v>FIFA : Czech Soccer : FC Slavia Prague</v>
      </c>
      <c r="I338" s="1904" t="s">
        <v>5772</v>
      </c>
      <c r="J338" s="240" t="s">
        <v>137</v>
      </c>
      <c r="K338" s="241" t="s">
        <v>21</v>
      </c>
      <c r="L338" s="11" t="s">
        <v>1542</v>
      </c>
      <c r="M338" s="11" t="s">
        <v>1543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>
      <c r="A339" s="2637" t="str">
        <f t="shared" si="9"/>
        <v>9606001</v>
      </c>
      <c r="B339" s="1459" t="s">
        <v>1532</v>
      </c>
      <c r="C339" s="1459" t="s">
        <v>3554</v>
      </c>
      <c r="D339" s="1459" t="s">
        <v>96</v>
      </c>
      <c r="E339" s="1461" t="s">
        <v>5773</v>
      </c>
      <c r="F339" s="1461" t="s">
        <v>5774</v>
      </c>
      <c r="G339" s="1461" t="s">
        <v>5775</v>
      </c>
      <c r="H339" s="1461" t="str">
        <f t="shared" ref="H339:H356" si="11">CONCATENATE($H$131," : ",G339)</f>
        <v>FIFA : German Soccer : FC Bayern Munchen</v>
      </c>
      <c r="I339" s="1905" t="s">
        <v>5776</v>
      </c>
      <c r="J339" s="1906" t="s">
        <v>5777</v>
      </c>
      <c r="K339" s="241" t="s">
        <v>21</v>
      </c>
      <c r="L339" s="11" t="s">
        <v>1542</v>
      </c>
      <c r="M339" s="11" t="s">
        <v>1543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>
      <c r="A340" s="2637" t="str">
        <f t="shared" si="9"/>
        <v>9606002</v>
      </c>
      <c r="B340" s="1459" t="s">
        <v>1532</v>
      </c>
      <c r="C340" s="1459" t="s">
        <v>3554</v>
      </c>
      <c r="D340" s="1459" t="s">
        <v>105</v>
      </c>
      <c r="E340" s="1461" t="s">
        <v>5778</v>
      </c>
      <c r="F340" s="1461" t="s">
        <v>5779</v>
      </c>
      <c r="G340" s="1461" t="s">
        <v>5780</v>
      </c>
      <c r="H340" s="1461" t="str">
        <f t="shared" si="11"/>
        <v>FIFA : German Soccer : Borussia Dortmund</v>
      </c>
      <c r="I340" s="1907" t="s">
        <v>5781</v>
      </c>
      <c r="J340" s="240" t="s">
        <v>137</v>
      </c>
      <c r="K340" s="241" t="s">
        <v>21</v>
      </c>
      <c r="L340" s="11" t="s">
        <v>1542</v>
      </c>
      <c r="M340" s="11" t="s">
        <v>1543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>
      <c r="A341" s="2637" t="str">
        <f t="shared" si="9"/>
        <v>9606003</v>
      </c>
      <c r="B341" s="1459" t="s">
        <v>1532</v>
      </c>
      <c r="C341" s="1459" t="s">
        <v>3554</v>
      </c>
      <c r="D341" s="1459" t="s">
        <v>113</v>
      </c>
      <c r="E341" s="1461" t="s">
        <v>4807</v>
      </c>
      <c r="F341" s="1461" t="s">
        <v>5782</v>
      </c>
      <c r="G341" s="1461" t="s">
        <v>5783</v>
      </c>
      <c r="H341" s="1461" t="str">
        <f t="shared" si="11"/>
        <v>FIFA : German Soccer : RB Leipzig</v>
      </c>
      <c r="I341" s="1908" t="s">
        <v>5784</v>
      </c>
      <c r="J341" s="240" t="s">
        <v>137</v>
      </c>
      <c r="K341" s="241" t="s">
        <v>21</v>
      </c>
      <c r="L341" s="11" t="s">
        <v>1542</v>
      </c>
      <c r="M341" s="11" t="s">
        <v>1543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>
      <c r="A342" s="2637" t="str">
        <f t="shared" si="9"/>
        <v>9606004</v>
      </c>
      <c r="B342" s="1459" t="s">
        <v>1532</v>
      </c>
      <c r="C342" s="1459" t="s">
        <v>3554</v>
      </c>
      <c r="D342" s="1459" t="s">
        <v>122</v>
      </c>
      <c r="E342" s="1461" t="s">
        <v>5785</v>
      </c>
      <c r="F342" s="1461" t="s">
        <v>5786</v>
      </c>
      <c r="G342" s="1461" t="s">
        <v>5787</v>
      </c>
      <c r="H342" s="1461" t="str">
        <f t="shared" si="11"/>
        <v>FIFA : German Soccer : FC Schalke 04</v>
      </c>
      <c r="I342" s="1909" t="s">
        <v>5788</v>
      </c>
      <c r="J342" s="240" t="s">
        <v>137</v>
      </c>
      <c r="K342" s="241" t="s">
        <v>21</v>
      </c>
      <c r="L342" s="11" t="s">
        <v>1542</v>
      </c>
      <c r="M342" s="11" t="s">
        <v>1543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>
      <c r="A343" s="2637" t="str">
        <f t="shared" si="9"/>
        <v>9606005</v>
      </c>
      <c r="B343" s="1459" t="s">
        <v>1532</v>
      </c>
      <c r="C343" s="1459" t="s">
        <v>3554</v>
      </c>
      <c r="D343" s="1459" t="s">
        <v>131</v>
      </c>
      <c r="E343" s="1461" t="s">
        <v>4389</v>
      </c>
      <c r="F343" s="1461" t="s">
        <v>5789</v>
      </c>
      <c r="G343" s="1461" t="s">
        <v>5790</v>
      </c>
      <c r="H343" s="1461" t="str">
        <f t="shared" si="11"/>
        <v>FIFA : German Soccer : Bayer 04 Leverkusen</v>
      </c>
      <c r="I343" s="1910" t="s">
        <v>5791</v>
      </c>
      <c r="J343" s="1911" t="s">
        <v>5792</v>
      </c>
      <c r="K343" s="240" t="s">
        <v>137</v>
      </c>
      <c r="L343" s="11" t="s">
        <v>1542</v>
      </c>
      <c r="M343" s="11" t="s">
        <v>1543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>
      <c r="A344" s="2637" t="str">
        <f t="shared" si="9"/>
        <v>9606006</v>
      </c>
      <c r="B344" s="1459" t="s">
        <v>1532</v>
      </c>
      <c r="C344" s="1459" t="s">
        <v>3554</v>
      </c>
      <c r="D344" s="1459" t="s">
        <v>540</v>
      </c>
      <c r="E344" s="1461" t="s">
        <v>3499</v>
      </c>
      <c r="F344" s="1461" t="s">
        <v>5793</v>
      </c>
      <c r="G344" s="1461" t="s">
        <v>5794</v>
      </c>
      <c r="H344" s="1461" t="str">
        <f t="shared" si="11"/>
        <v>FIFA : German Soccer : Eintracht Frankfurt</v>
      </c>
      <c r="I344" s="1912" t="s">
        <v>5795</v>
      </c>
      <c r="J344" s="240" t="s">
        <v>137</v>
      </c>
      <c r="K344" s="241" t="s">
        <v>21</v>
      </c>
      <c r="L344" s="11" t="s">
        <v>1542</v>
      </c>
      <c r="M344" s="11" t="s">
        <v>1543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>
      <c r="A345" s="2637" t="str">
        <f t="shared" si="9"/>
        <v>9606007</v>
      </c>
      <c r="B345" s="1459" t="s">
        <v>1532</v>
      </c>
      <c r="C345" s="1459" t="s">
        <v>3554</v>
      </c>
      <c r="D345" s="1459" t="s">
        <v>549</v>
      </c>
      <c r="E345" s="1461" t="s">
        <v>3283</v>
      </c>
      <c r="F345" s="1461" t="s">
        <v>5796</v>
      </c>
      <c r="G345" s="1461" t="s">
        <v>5797</v>
      </c>
      <c r="H345" s="1461" t="str">
        <f t="shared" si="11"/>
        <v>FIFA : German Soccer : TSG 1899 Hoffenheim</v>
      </c>
      <c r="I345" s="1913" t="s">
        <v>5798</v>
      </c>
      <c r="J345" s="240" t="s">
        <v>137</v>
      </c>
      <c r="K345" s="241" t="s">
        <v>21</v>
      </c>
      <c r="L345" s="11" t="s">
        <v>1542</v>
      </c>
      <c r="M345" s="11" t="s">
        <v>1543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>
      <c r="A346" s="2637" t="str">
        <f t="shared" si="9"/>
        <v>9606008</v>
      </c>
      <c r="B346" s="1459" t="s">
        <v>1532</v>
      </c>
      <c r="C346" s="1459" t="s">
        <v>3554</v>
      </c>
      <c r="D346" s="1459" t="s">
        <v>562</v>
      </c>
      <c r="E346" s="1461" t="s">
        <v>5799</v>
      </c>
      <c r="F346" s="1461" t="s">
        <v>5800</v>
      </c>
      <c r="G346" s="1461" t="s">
        <v>5801</v>
      </c>
      <c r="H346" s="1461" t="str">
        <f t="shared" si="11"/>
        <v>FIFA : German Soccer : SV Werder Bremen</v>
      </c>
      <c r="I346" s="1914" t="s">
        <v>5802</v>
      </c>
      <c r="J346" s="240" t="s">
        <v>137</v>
      </c>
      <c r="K346" s="241" t="s">
        <v>21</v>
      </c>
      <c r="L346" s="11" t="s">
        <v>1542</v>
      </c>
      <c r="M346" s="11" t="s">
        <v>1543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>
      <c r="A347" s="2637" t="str">
        <f t="shared" si="9"/>
        <v>9606009</v>
      </c>
      <c r="B347" s="1459" t="s">
        <v>1532</v>
      </c>
      <c r="C347" s="1459" t="s">
        <v>3554</v>
      </c>
      <c r="D347" s="1459" t="s">
        <v>1073</v>
      </c>
      <c r="E347" s="1461" t="s">
        <v>2831</v>
      </c>
      <c r="F347" s="1461" t="s">
        <v>5803</v>
      </c>
      <c r="G347" s="1461" t="s">
        <v>5804</v>
      </c>
      <c r="H347" s="1461" t="str">
        <f t="shared" si="11"/>
        <v>FIFA : German Soccer : Borussia Monchengladbach</v>
      </c>
      <c r="I347" s="1915" t="s">
        <v>5805</v>
      </c>
      <c r="J347" s="240" t="s">
        <v>137</v>
      </c>
      <c r="K347" s="241" t="s">
        <v>21</v>
      </c>
      <c r="L347" s="11" t="s">
        <v>1542</v>
      </c>
      <c r="M347" s="11" t="s">
        <v>1543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>
      <c r="A348" s="2637" t="str">
        <f t="shared" si="9"/>
        <v>9606010</v>
      </c>
      <c r="B348" s="1459" t="s">
        <v>1532</v>
      </c>
      <c r="C348" s="1459" t="s">
        <v>3554</v>
      </c>
      <c r="D348" s="1459" t="s">
        <v>25</v>
      </c>
      <c r="E348" s="1461" t="s">
        <v>5806</v>
      </c>
      <c r="F348" s="1461" t="s">
        <v>5807</v>
      </c>
      <c r="G348" s="1461" t="s">
        <v>5808</v>
      </c>
      <c r="H348" s="1461" t="str">
        <f t="shared" si="11"/>
        <v>FIFA : German Soccer : VfL Wolfsburg</v>
      </c>
      <c r="I348" s="1916" t="s">
        <v>5809</v>
      </c>
      <c r="J348" s="240" t="s">
        <v>137</v>
      </c>
      <c r="K348" s="241" t="s">
        <v>21</v>
      </c>
      <c r="L348" s="11" t="s">
        <v>1542</v>
      </c>
      <c r="M348" s="11" t="s">
        <v>1543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>
      <c r="A349" s="2637" t="str">
        <f t="shared" si="9"/>
        <v>9606011</v>
      </c>
      <c r="B349" s="1459" t="s">
        <v>1532</v>
      </c>
      <c r="C349" s="1459" t="s">
        <v>3554</v>
      </c>
      <c r="D349" s="1459" t="s">
        <v>60</v>
      </c>
      <c r="E349" s="1461" t="s">
        <v>4362</v>
      </c>
      <c r="F349" s="1461" t="s">
        <v>5810</v>
      </c>
      <c r="G349" s="1461" t="s">
        <v>5811</v>
      </c>
      <c r="H349" s="1461" t="str">
        <f t="shared" si="11"/>
        <v>FIFA : German Soccer : Hertha Berlin</v>
      </c>
      <c r="I349" s="1917" t="s">
        <v>5812</v>
      </c>
      <c r="J349" s="240" t="s">
        <v>137</v>
      </c>
      <c r="K349" s="240" t="s">
        <v>137</v>
      </c>
      <c r="L349" s="11" t="s">
        <v>1542</v>
      </c>
      <c r="M349" s="11" t="s">
        <v>1543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>
      <c r="A350" s="2637" t="str">
        <f t="shared" si="9"/>
        <v>9606012</v>
      </c>
      <c r="B350" s="1459" t="s">
        <v>1532</v>
      </c>
      <c r="C350" s="1459" t="s">
        <v>3554</v>
      </c>
      <c r="D350" s="1459" t="s">
        <v>66</v>
      </c>
      <c r="E350" s="1461" t="s">
        <v>5425</v>
      </c>
      <c r="F350" s="1461" t="s">
        <v>5813</v>
      </c>
      <c r="G350" s="1461" t="s">
        <v>5814</v>
      </c>
      <c r="H350" s="1461" t="str">
        <f t="shared" si="11"/>
        <v>FIFA : German Soccer : VfB Stuttgart</v>
      </c>
      <c r="I350" s="1918" t="s">
        <v>5815</v>
      </c>
      <c r="J350" s="1919" t="s">
        <v>5816</v>
      </c>
      <c r="K350" s="240" t="s">
        <v>137</v>
      </c>
      <c r="L350" s="11" t="s">
        <v>1542</v>
      </c>
      <c r="M350" s="11" t="s">
        <v>1543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>
      <c r="A351" s="2637" t="str">
        <f t="shared" si="9"/>
        <v>9606013</v>
      </c>
      <c r="B351" s="1459" t="s">
        <v>1532</v>
      </c>
      <c r="C351" s="1459" t="s">
        <v>3554</v>
      </c>
      <c r="D351" s="1459" t="s">
        <v>72</v>
      </c>
      <c r="E351" s="1461" t="s">
        <v>5817</v>
      </c>
      <c r="F351" s="1461" t="s">
        <v>5818</v>
      </c>
      <c r="G351" s="1461" t="s">
        <v>5819</v>
      </c>
      <c r="H351" s="1461" t="str">
        <f t="shared" si="11"/>
        <v>FIFA : German Soccer : Sport-Club Freiburg</v>
      </c>
      <c r="I351" s="1920" t="s">
        <v>5820</v>
      </c>
      <c r="J351" s="240" t="s">
        <v>137</v>
      </c>
      <c r="K351" s="241" t="s">
        <v>21</v>
      </c>
      <c r="L351" s="11" t="s">
        <v>1542</v>
      </c>
      <c r="M351" s="11" t="s">
        <v>1543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>
      <c r="A352" s="2637" t="str">
        <f t="shared" si="9"/>
        <v>9606014</v>
      </c>
      <c r="B352" s="1459" t="s">
        <v>1532</v>
      </c>
      <c r="C352" s="1459" t="s">
        <v>3554</v>
      </c>
      <c r="D352" s="1459" t="s">
        <v>260</v>
      </c>
      <c r="E352" s="1461" t="s">
        <v>5821</v>
      </c>
      <c r="F352" s="1461" t="s">
        <v>5822</v>
      </c>
      <c r="G352" s="1461" t="s">
        <v>5823</v>
      </c>
      <c r="H352" s="1461" t="str">
        <f t="shared" si="11"/>
        <v>FIFA : German Soccer : FC Augsburg</v>
      </c>
      <c r="I352" s="1921" t="s">
        <v>5824</v>
      </c>
      <c r="J352" s="1922" t="s">
        <v>5825</v>
      </c>
      <c r="K352" s="1923" t="s">
        <v>5826</v>
      </c>
      <c r="L352" s="11" t="s">
        <v>1542</v>
      </c>
      <c r="M352" s="11" t="s">
        <v>1543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>
      <c r="A353" s="2637" t="str">
        <f t="shared" si="9"/>
        <v>9606015</v>
      </c>
      <c r="B353" s="1459" t="s">
        <v>1532</v>
      </c>
      <c r="C353" s="1459" t="s">
        <v>3554</v>
      </c>
      <c r="D353" s="1459" t="s">
        <v>2665</v>
      </c>
      <c r="E353" s="1461" t="s">
        <v>5827</v>
      </c>
      <c r="F353" s="1461" t="s">
        <v>5828</v>
      </c>
      <c r="G353" s="1924" t="s">
        <v>5829</v>
      </c>
      <c r="H353" s="1461" t="str">
        <f t="shared" si="11"/>
        <v>FIFA : German Soccer : FSV Mainz 05</v>
      </c>
      <c r="I353" s="1925" t="s">
        <v>5830</v>
      </c>
      <c r="J353" s="240" t="s">
        <v>137</v>
      </c>
      <c r="K353" s="241" t="s">
        <v>21</v>
      </c>
      <c r="L353" s="11" t="s">
        <v>1542</v>
      </c>
      <c r="M353" s="11" t="s">
        <v>1543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>
      <c r="A354" s="2637" t="str">
        <f t="shared" si="9"/>
        <v>9606016</v>
      </c>
      <c r="B354" s="1459" t="s">
        <v>1532</v>
      </c>
      <c r="C354" s="1459" t="s">
        <v>3554</v>
      </c>
      <c r="D354" s="1459" t="s">
        <v>4241</v>
      </c>
      <c r="E354" s="1461" t="s">
        <v>5831</v>
      </c>
      <c r="F354" s="1461" t="s">
        <v>5832</v>
      </c>
      <c r="G354" s="1461" t="s">
        <v>5833</v>
      </c>
      <c r="H354" s="1461" t="str">
        <f t="shared" si="11"/>
        <v>FIFA : German Soccer : Hannover 96</v>
      </c>
      <c r="I354" s="1927" t="s">
        <v>5834</v>
      </c>
      <c r="J354" s="240" t="s">
        <v>137</v>
      </c>
      <c r="K354" s="241" t="s">
        <v>21</v>
      </c>
      <c r="L354" s="11" t="s">
        <v>1542</v>
      </c>
      <c r="M354" s="11" t="s">
        <v>1543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>
      <c r="A355" s="2637" t="str">
        <f t="shared" si="9"/>
        <v>9606017</v>
      </c>
      <c r="B355" s="1459" t="s">
        <v>1532</v>
      </c>
      <c r="C355" s="1459" t="s">
        <v>3554</v>
      </c>
      <c r="D355" s="1459" t="s">
        <v>4249</v>
      </c>
      <c r="E355" s="1461" t="s">
        <v>5839</v>
      </c>
      <c r="F355" s="1461" t="s">
        <v>5840</v>
      </c>
      <c r="G355" s="1461" t="s">
        <v>5841</v>
      </c>
      <c r="H355" s="1461" t="str">
        <f t="shared" si="11"/>
        <v>FIFA : German Soccer : Fortuna Dusseldorf</v>
      </c>
      <c r="I355" s="1912" t="s">
        <v>5795</v>
      </c>
      <c r="J355" s="240" t="s">
        <v>137</v>
      </c>
      <c r="K355" s="241" t="s">
        <v>21</v>
      </c>
      <c r="L355" s="11" t="s">
        <v>1542</v>
      </c>
      <c r="M355" s="11" t="s">
        <v>1543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>
      <c r="A356" s="2637" t="str">
        <f t="shared" si="9"/>
        <v>9606018</v>
      </c>
      <c r="B356" s="1459" t="s">
        <v>1532</v>
      </c>
      <c r="C356" s="1459" t="s">
        <v>3554</v>
      </c>
      <c r="D356" s="1459" t="s">
        <v>4253</v>
      </c>
      <c r="E356" s="1461" t="s">
        <v>5842</v>
      </c>
      <c r="F356" s="1461" t="s">
        <v>5843</v>
      </c>
      <c r="G356" s="1924" t="s">
        <v>5844</v>
      </c>
      <c r="H356" s="1461" t="str">
        <f t="shared" si="11"/>
        <v>FIFA : German Soccer : FC Nurnberg</v>
      </c>
      <c r="I356" s="1932" t="s">
        <v>5845</v>
      </c>
      <c r="J356" s="240" t="s">
        <v>137</v>
      </c>
      <c r="K356" s="241" t="s">
        <v>21</v>
      </c>
      <c r="L356" s="11" t="s">
        <v>1542</v>
      </c>
      <c r="M356" s="11" t="s">
        <v>1543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>
      <c r="A357" s="2637" t="str">
        <f t="shared" si="9"/>
        <v>9612001</v>
      </c>
      <c r="B357" s="382" t="s">
        <v>1532</v>
      </c>
      <c r="C357" s="382" t="s">
        <v>3644</v>
      </c>
      <c r="D357" s="382" t="s">
        <v>96</v>
      </c>
      <c r="E357" s="383" t="s">
        <v>5848</v>
      </c>
      <c r="F357" s="383" t="s">
        <v>5849</v>
      </c>
      <c r="G357" s="383" t="s">
        <v>5850</v>
      </c>
      <c r="H357" s="383" t="str">
        <f t="shared" ref="H357:H372" si="12">CONCATENATE($H$137," : ",G357)</f>
        <v>FIFA : Belgian Soccer : RSC Anderlecht</v>
      </c>
      <c r="I357" s="1942" t="s">
        <v>5852</v>
      </c>
      <c r="J357" s="1944" t="s">
        <v>5873</v>
      </c>
      <c r="K357" s="1945" t="s">
        <v>5874</v>
      </c>
      <c r="L357" s="11" t="s">
        <v>1542</v>
      </c>
      <c r="M357" s="11" t="s">
        <v>1543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>
      <c r="A358" s="2637" t="str">
        <f t="shared" si="9"/>
        <v>9612002</v>
      </c>
      <c r="B358" s="382" t="s">
        <v>1532</v>
      </c>
      <c r="C358" s="382" t="s">
        <v>3644</v>
      </c>
      <c r="D358" s="382" t="s">
        <v>105</v>
      </c>
      <c r="E358" s="383" t="s">
        <v>5207</v>
      </c>
      <c r="F358" s="383" t="s">
        <v>5875</v>
      </c>
      <c r="G358" s="383" t="s">
        <v>5876</v>
      </c>
      <c r="H358" s="383" t="str">
        <f t="shared" si="12"/>
        <v>FIFA : Belgian Soccer : Royal Antwerp FC</v>
      </c>
      <c r="I358" s="1947" t="s">
        <v>5877</v>
      </c>
      <c r="J358" s="1952" t="s">
        <v>5881</v>
      </c>
      <c r="K358" s="240" t="s">
        <v>137</v>
      </c>
      <c r="L358" s="11" t="s">
        <v>1542</v>
      </c>
      <c r="M358" s="11" t="s">
        <v>1543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>
      <c r="A359" s="2637" t="str">
        <f t="shared" si="9"/>
        <v>9612003</v>
      </c>
      <c r="B359" s="382" t="s">
        <v>1532</v>
      </c>
      <c r="C359" s="382" t="s">
        <v>3644</v>
      </c>
      <c r="D359" s="382" t="s">
        <v>113</v>
      </c>
      <c r="E359" s="383" t="s">
        <v>443</v>
      </c>
      <c r="F359" s="383" t="s">
        <v>5889</v>
      </c>
      <c r="G359" s="383" t="s">
        <v>5890</v>
      </c>
      <c r="H359" s="383" t="str">
        <f t="shared" si="12"/>
        <v>FIFA : Belgian Soccer : Royal Charleroi SC</v>
      </c>
      <c r="I359" s="1967" t="s">
        <v>5891</v>
      </c>
      <c r="J359" s="1969" t="s">
        <v>5925</v>
      </c>
      <c r="K359" s="240" t="s">
        <v>137</v>
      </c>
      <c r="L359" s="11" t="s">
        <v>1542</v>
      </c>
      <c r="M359" s="11" t="s">
        <v>1543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>
      <c r="A360" s="2637" t="str">
        <f t="shared" si="9"/>
        <v>9612004</v>
      </c>
      <c r="B360" s="382" t="s">
        <v>1532</v>
      </c>
      <c r="C360" s="382" t="s">
        <v>3644</v>
      </c>
      <c r="D360" s="382" t="s">
        <v>122</v>
      </c>
      <c r="E360" s="383" t="s">
        <v>5927</v>
      </c>
      <c r="F360" s="383" t="s">
        <v>5928</v>
      </c>
      <c r="G360" s="1970" t="s">
        <v>5929</v>
      </c>
      <c r="H360" s="383" t="str">
        <f t="shared" si="12"/>
        <v>FIFA : Belgian Soccer : Cercle Brugge KSV</v>
      </c>
      <c r="I360" s="1971" t="s">
        <v>5930</v>
      </c>
      <c r="J360" s="240" t="s">
        <v>137</v>
      </c>
      <c r="K360" s="241" t="s">
        <v>21</v>
      </c>
      <c r="L360" s="11" t="s">
        <v>1542</v>
      </c>
      <c r="M360" s="11" t="s">
        <v>1543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>
      <c r="A361" s="2637" t="str">
        <f t="shared" si="9"/>
        <v>9612005</v>
      </c>
      <c r="B361" s="382" t="s">
        <v>1532</v>
      </c>
      <c r="C361" s="382" t="s">
        <v>3644</v>
      </c>
      <c r="D361" s="382" t="s">
        <v>131</v>
      </c>
      <c r="E361" s="383" t="s">
        <v>5096</v>
      </c>
      <c r="F361" s="383" t="s">
        <v>5931</v>
      </c>
      <c r="G361" s="383" t="s">
        <v>5932</v>
      </c>
      <c r="H361" s="383" t="str">
        <f t="shared" si="12"/>
        <v>FIFA : Belgian Soccer : Club Brugge KV</v>
      </c>
      <c r="I361" s="1972" t="s">
        <v>5933</v>
      </c>
      <c r="J361" s="1973" t="s">
        <v>5934</v>
      </c>
      <c r="K361" s="240" t="s">
        <v>137</v>
      </c>
      <c r="L361" s="11" t="s">
        <v>1542</v>
      </c>
      <c r="M361" s="11" t="s">
        <v>1543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>
      <c r="A362" s="2637" t="str">
        <f t="shared" si="9"/>
        <v>9612006</v>
      </c>
      <c r="B362" s="382" t="s">
        <v>1532</v>
      </c>
      <c r="C362" s="382" t="s">
        <v>3644</v>
      </c>
      <c r="D362" s="382" t="s">
        <v>540</v>
      </c>
      <c r="E362" s="383" t="s">
        <v>5935</v>
      </c>
      <c r="F362" s="383" t="s">
        <v>5936</v>
      </c>
      <c r="G362" s="383" t="s">
        <v>5937</v>
      </c>
      <c r="H362" s="383" t="str">
        <f t="shared" si="12"/>
        <v>FIFA : Belgian Soccer : KAS Eupen</v>
      </c>
      <c r="I362" s="1063" t="s">
        <v>3535</v>
      </c>
      <c r="J362" s="240" t="s">
        <v>137</v>
      </c>
      <c r="K362" s="241" t="s">
        <v>21</v>
      </c>
      <c r="L362" s="11" t="s">
        <v>1542</v>
      </c>
      <c r="M362" s="11" t="s">
        <v>1543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>
      <c r="A363" s="2637" t="str">
        <f t="shared" si="9"/>
        <v>9612007</v>
      </c>
      <c r="B363" s="382" t="s">
        <v>1532</v>
      </c>
      <c r="C363" s="382" t="s">
        <v>3644</v>
      </c>
      <c r="D363" s="382" t="s">
        <v>549</v>
      </c>
      <c r="E363" s="383" t="s">
        <v>5938</v>
      </c>
      <c r="F363" s="383" t="s">
        <v>5939</v>
      </c>
      <c r="G363" s="383" t="s">
        <v>5940</v>
      </c>
      <c r="H363" s="383" t="str">
        <f t="shared" si="12"/>
        <v>FIFA : Belgian Soccer : KRS Genk</v>
      </c>
      <c r="I363" s="1974" t="s">
        <v>5941</v>
      </c>
      <c r="J363" s="1975" t="s">
        <v>5942</v>
      </c>
      <c r="K363" s="241" t="s">
        <v>21</v>
      </c>
      <c r="L363" s="11" t="s">
        <v>1542</v>
      </c>
      <c r="M363" s="11" t="s">
        <v>1543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>
      <c r="A364" s="2637" t="str">
        <f t="shared" si="9"/>
        <v>9612008</v>
      </c>
      <c r="B364" s="382" t="s">
        <v>1532</v>
      </c>
      <c r="C364" s="382" t="s">
        <v>3644</v>
      </c>
      <c r="D364" s="382" t="s">
        <v>562</v>
      </c>
      <c r="E364" s="383" t="s">
        <v>5943</v>
      </c>
      <c r="F364" s="383" t="s">
        <v>5944</v>
      </c>
      <c r="G364" s="383" t="s">
        <v>5945</v>
      </c>
      <c r="H364" s="383" t="str">
        <f t="shared" si="12"/>
        <v>FIFA : Belgian Soccer : KAA Gent</v>
      </c>
      <c r="I364" s="1976" t="s">
        <v>5946</v>
      </c>
      <c r="J364" s="1977" t="s">
        <v>5947</v>
      </c>
      <c r="K364" s="240" t="s">
        <v>137</v>
      </c>
      <c r="L364" s="11" t="s">
        <v>1542</v>
      </c>
      <c r="M364" s="11" t="s">
        <v>1543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>
      <c r="A365" s="2637" t="str">
        <f t="shared" si="9"/>
        <v>9612009</v>
      </c>
      <c r="B365" s="382" t="s">
        <v>1532</v>
      </c>
      <c r="C365" s="382" t="s">
        <v>3644</v>
      </c>
      <c r="D365" s="382" t="s">
        <v>1073</v>
      </c>
      <c r="E365" s="383" t="s">
        <v>3161</v>
      </c>
      <c r="F365" s="383" t="s">
        <v>5948</v>
      </c>
      <c r="G365" s="383" t="s">
        <v>5949</v>
      </c>
      <c r="H365" s="383" t="str">
        <f t="shared" si="12"/>
        <v>FIFA : Belgian Soccer : KV Kortrijk</v>
      </c>
      <c r="I365" s="1978" t="s">
        <v>5950</v>
      </c>
      <c r="J365" s="240" t="s">
        <v>137</v>
      </c>
      <c r="K365" s="241" t="s">
        <v>21</v>
      </c>
      <c r="L365" s="11" t="s">
        <v>1542</v>
      </c>
      <c r="M365" s="11" t="s">
        <v>1543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>
      <c r="A366" s="2637" t="str">
        <f t="shared" si="9"/>
        <v>9612010</v>
      </c>
      <c r="B366" s="382" t="s">
        <v>1532</v>
      </c>
      <c r="C366" s="382" t="s">
        <v>3644</v>
      </c>
      <c r="D366" s="382" t="s">
        <v>25</v>
      </c>
      <c r="E366" s="383" t="s">
        <v>5951</v>
      </c>
      <c r="F366" s="383" t="s">
        <v>5952</v>
      </c>
      <c r="G366" s="383" t="s">
        <v>5953</v>
      </c>
      <c r="H366" s="383" t="str">
        <f t="shared" si="12"/>
        <v>FIFA : Belgian Soccer : KSC Lokeren Oost-Vlaanderen</v>
      </c>
      <c r="I366" s="1979" t="s">
        <v>5954</v>
      </c>
      <c r="J366" s="240" t="s">
        <v>137</v>
      </c>
      <c r="K366" s="241" t="s">
        <v>21</v>
      </c>
      <c r="L366" s="11" t="s">
        <v>1542</v>
      </c>
      <c r="M366" s="11" t="s">
        <v>1543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>
      <c r="A367" s="2637" t="str">
        <f t="shared" si="9"/>
        <v>9612011</v>
      </c>
      <c r="B367" s="382" t="s">
        <v>1532</v>
      </c>
      <c r="C367" s="382" t="s">
        <v>3644</v>
      </c>
      <c r="D367" s="382" t="s">
        <v>60</v>
      </c>
      <c r="E367" s="383" t="s">
        <v>5955</v>
      </c>
      <c r="F367" s="383" t="s">
        <v>5956</v>
      </c>
      <c r="G367" s="383" t="s">
        <v>5957</v>
      </c>
      <c r="H367" s="383" t="str">
        <f t="shared" si="12"/>
        <v>FIFA : Belgian Soccer : Royel Excel Mouscron</v>
      </c>
      <c r="I367" s="1980" t="s">
        <v>5958</v>
      </c>
      <c r="J367" s="1983" t="s">
        <v>5959</v>
      </c>
      <c r="K367" s="241" t="s">
        <v>21</v>
      </c>
      <c r="L367" s="11" t="s">
        <v>1542</v>
      </c>
      <c r="M367" s="11" t="s">
        <v>1543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>
      <c r="A368" s="2637" t="str">
        <f t="shared" si="9"/>
        <v>9612012</v>
      </c>
      <c r="B368" s="382" t="s">
        <v>1532</v>
      </c>
      <c r="C368" s="382" t="s">
        <v>3644</v>
      </c>
      <c r="D368" s="382" t="s">
        <v>66</v>
      </c>
      <c r="E368" s="383" t="s">
        <v>5960</v>
      </c>
      <c r="F368" s="383" t="s">
        <v>5960</v>
      </c>
      <c r="G368" s="383" t="s">
        <v>5961</v>
      </c>
      <c r="H368" s="383" t="str">
        <f t="shared" si="12"/>
        <v>FIFA : Belgian Soccer : KV Oostende</v>
      </c>
      <c r="I368" s="1984" t="s">
        <v>5962</v>
      </c>
      <c r="K368" s="1985" t="s">
        <v>5963</v>
      </c>
      <c r="L368" s="11" t="s">
        <v>1542</v>
      </c>
      <c r="M368" s="11" t="s">
        <v>1543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>
      <c r="A369" s="2637" t="str">
        <f t="shared" si="9"/>
        <v>9612013</v>
      </c>
      <c r="B369" s="382" t="s">
        <v>1532</v>
      </c>
      <c r="C369" s="382" t="s">
        <v>3644</v>
      </c>
      <c r="D369" s="382" t="s">
        <v>72</v>
      </c>
      <c r="E369" s="383" t="s">
        <v>5964</v>
      </c>
      <c r="F369" s="383" t="s">
        <v>5965</v>
      </c>
      <c r="G369" s="383" t="s">
        <v>5966</v>
      </c>
      <c r="H369" s="383" t="str">
        <f t="shared" si="12"/>
        <v>FIFA : Belgian Soccer : Sint-Truidense VV</v>
      </c>
      <c r="I369" s="1983" t="s">
        <v>5959</v>
      </c>
      <c r="J369" s="1986" t="s">
        <v>5967</v>
      </c>
      <c r="K369" s="241" t="s">
        <v>21</v>
      </c>
      <c r="L369" s="11" t="s">
        <v>1542</v>
      </c>
      <c r="M369" s="11" t="s">
        <v>1543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>
      <c r="A370" s="2637" t="str">
        <f t="shared" si="9"/>
        <v>9612014</v>
      </c>
      <c r="B370" s="382" t="s">
        <v>1532</v>
      </c>
      <c r="C370" s="382" t="s">
        <v>3644</v>
      </c>
      <c r="D370" s="382" t="s">
        <v>260</v>
      </c>
      <c r="E370" s="383" t="s">
        <v>3869</v>
      </c>
      <c r="F370" s="383" t="s">
        <v>5968</v>
      </c>
      <c r="G370" s="383" t="s">
        <v>5968</v>
      </c>
      <c r="H370" s="383" t="str">
        <f t="shared" si="12"/>
        <v>FIFA : Belgian Soccer : Standard Liege</v>
      </c>
      <c r="I370" s="1987" t="s">
        <v>5969</v>
      </c>
      <c r="J370" s="1988" t="s">
        <v>5970</v>
      </c>
      <c r="K370" s="241" t="s">
        <v>21</v>
      </c>
      <c r="L370" s="11" t="s">
        <v>1542</v>
      </c>
      <c r="M370" s="11" t="s">
        <v>1543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>
      <c r="A371" s="2637" t="str">
        <f t="shared" si="9"/>
        <v>9612015</v>
      </c>
      <c r="B371" s="382" t="s">
        <v>1532</v>
      </c>
      <c r="C371" s="382" t="s">
        <v>3644</v>
      </c>
      <c r="D371" s="382" t="s">
        <v>2665</v>
      </c>
      <c r="E371" s="383" t="s">
        <v>5799</v>
      </c>
      <c r="F371" s="383" t="s">
        <v>5971</v>
      </c>
      <c r="G371" s="383" t="s">
        <v>5972</v>
      </c>
      <c r="H371" s="383" t="str">
        <f t="shared" si="12"/>
        <v>FIFA : Belgian Soccer : Waasland-Beveren</v>
      </c>
      <c r="I371" s="1989" t="s">
        <v>5973</v>
      </c>
      <c r="J371" s="1990" t="s">
        <v>5974</v>
      </c>
      <c r="K371" s="1991" t="s">
        <v>5975</v>
      </c>
      <c r="L371" s="11" t="s">
        <v>1542</v>
      </c>
      <c r="M371" s="11" t="s">
        <v>1543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>
      <c r="A372" s="2637" t="str">
        <f t="shared" si="9"/>
        <v>9612016</v>
      </c>
      <c r="B372" s="382" t="s">
        <v>1532</v>
      </c>
      <c r="C372" s="382" t="s">
        <v>3644</v>
      </c>
      <c r="D372" s="382" t="s">
        <v>4241</v>
      </c>
      <c r="E372" s="383" t="s">
        <v>5976</v>
      </c>
      <c r="F372" s="383" t="s">
        <v>5977</v>
      </c>
      <c r="G372" s="383" t="s">
        <v>5978</v>
      </c>
      <c r="H372" s="383" t="str">
        <f t="shared" si="12"/>
        <v>FIFA : Belgian Soccer : SV Zulte Waregem</v>
      </c>
      <c r="I372" s="546" t="s">
        <v>2004</v>
      </c>
      <c r="J372" s="1992" t="s">
        <v>5979</v>
      </c>
      <c r="K372" s="1993" t="s">
        <v>5980</v>
      </c>
      <c r="L372" s="11" t="s">
        <v>1542</v>
      </c>
      <c r="M372" s="11" t="s">
        <v>1543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>
      <c r="A373" s="2637" t="str">
        <f t="shared" si="9"/>
        <v>9653001</v>
      </c>
      <c r="B373" s="1459" t="s">
        <v>1532</v>
      </c>
      <c r="C373" s="1459" t="s">
        <v>3956</v>
      </c>
      <c r="D373" s="1459" t="s">
        <v>96</v>
      </c>
      <c r="E373" s="1461" t="s">
        <v>5989</v>
      </c>
      <c r="F373" s="1461" t="s">
        <v>5989</v>
      </c>
      <c r="G373" s="1461" t="s">
        <v>5990</v>
      </c>
      <c r="H373" s="1461" t="str">
        <f t="shared" ref="H373:H388" si="13">CONCATENATE($H$178," : ",G373)</f>
        <v>FIFA : Swedish Soccer : AIK Fotboll</v>
      </c>
      <c r="I373" s="1994" t="s">
        <v>5991</v>
      </c>
      <c r="J373" s="1995" t="s">
        <v>5992</v>
      </c>
      <c r="K373" s="1996" t="s">
        <v>5993</v>
      </c>
      <c r="L373" s="11" t="s">
        <v>1542</v>
      </c>
      <c r="M373" s="11" t="s">
        <v>1543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>
      <c r="A374" s="2637" t="str">
        <f t="shared" si="9"/>
        <v>9653002</v>
      </c>
      <c r="B374" s="1459" t="s">
        <v>1532</v>
      </c>
      <c r="C374" s="1459" t="s">
        <v>3956</v>
      </c>
      <c r="D374" s="1459" t="s">
        <v>105</v>
      </c>
      <c r="E374" s="1461" t="s">
        <v>5994</v>
      </c>
      <c r="F374" s="1461" t="s">
        <v>5995</v>
      </c>
      <c r="G374" s="1461" t="s">
        <v>5996</v>
      </c>
      <c r="H374" s="1461" t="str">
        <f t="shared" si="13"/>
        <v>FIFA : Swedish Soccer : BK Hacken</v>
      </c>
      <c r="I374" s="1997" t="s">
        <v>5997</v>
      </c>
      <c r="J374" s="240" t="s">
        <v>137</v>
      </c>
      <c r="K374" s="1998" t="s">
        <v>5998</v>
      </c>
      <c r="L374" s="11" t="s">
        <v>1542</v>
      </c>
      <c r="M374" s="11" t="s">
        <v>1543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>
      <c r="A375" s="2637" t="str">
        <f t="shared" si="9"/>
        <v>9653003</v>
      </c>
      <c r="B375" s="1459" t="s">
        <v>1532</v>
      </c>
      <c r="C375" s="1459" t="s">
        <v>3956</v>
      </c>
      <c r="D375" s="1459" t="s">
        <v>113</v>
      </c>
      <c r="E375" s="1461" t="s">
        <v>5999</v>
      </c>
      <c r="F375" s="1461" t="s">
        <v>6000</v>
      </c>
      <c r="G375" s="1461" t="s">
        <v>6001</v>
      </c>
      <c r="H375" s="1461" t="str">
        <f t="shared" si="13"/>
        <v>FIFA : Swedish Soccer : Djurgardens IF Fotboll</v>
      </c>
      <c r="I375" s="1999" t="s">
        <v>6002</v>
      </c>
      <c r="J375" s="2000" t="s">
        <v>6003</v>
      </c>
      <c r="K375" s="2001" t="s">
        <v>6004</v>
      </c>
      <c r="L375" s="11" t="s">
        <v>1542</v>
      </c>
      <c r="M375" s="11" t="s">
        <v>1543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>
      <c r="A376" s="2637" t="str">
        <f t="shared" si="9"/>
        <v>9653004</v>
      </c>
      <c r="B376" s="1459" t="s">
        <v>1532</v>
      </c>
      <c r="C376" s="1459" t="s">
        <v>3956</v>
      </c>
      <c r="D376" s="1459" t="s">
        <v>122</v>
      </c>
      <c r="E376" s="1461" t="s">
        <v>6005</v>
      </c>
      <c r="F376" s="1461" t="s">
        <v>6006</v>
      </c>
      <c r="G376" s="1461" t="s">
        <v>6006</v>
      </c>
      <c r="H376" s="1461" t="str">
        <f t="shared" si="13"/>
        <v>FIFA : Swedish Soccer : GIF Sundsvall</v>
      </c>
      <c r="I376" s="2002" t="s">
        <v>6007</v>
      </c>
      <c r="J376" s="2003" t="s">
        <v>6008</v>
      </c>
      <c r="K376" s="241" t="s">
        <v>21</v>
      </c>
      <c r="L376" s="11" t="s">
        <v>1542</v>
      </c>
      <c r="M376" s="11" t="s">
        <v>1543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>
      <c r="A377" s="2637" t="str">
        <f t="shared" si="9"/>
        <v>9653005</v>
      </c>
      <c r="B377" s="1459" t="s">
        <v>1532</v>
      </c>
      <c r="C377" s="1459" t="s">
        <v>3956</v>
      </c>
      <c r="D377" s="1459" t="s">
        <v>131</v>
      </c>
      <c r="E377" s="1461" t="s">
        <v>6009</v>
      </c>
      <c r="F377" s="1461" t="s">
        <v>6010</v>
      </c>
      <c r="G377" s="1461" t="s">
        <v>6011</v>
      </c>
      <c r="H377" s="1461" t="str">
        <f t="shared" si="13"/>
        <v>FIFA : Swedish Soccer : Falkenbergs FF</v>
      </c>
      <c r="I377" s="1969" t="s">
        <v>5925</v>
      </c>
      <c r="J377" s="2004" t="s">
        <v>6012</v>
      </c>
      <c r="K377" s="241" t="s">
        <v>21</v>
      </c>
      <c r="L377" s="11" t="s">
        <v>1542</v>
      </c>
      <c r="M377" s="11" t="s">
        <v>1543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>
      <c r="A378" s="2637" t="str">
        <f t="shared" si="9"/>
        <v>9653006</v>
      </c>
      <c r="B378" s="1459" t="s">
        <v>1532</v>
      </c>
      <c r="C378" s="1459" t="s">
        <v>3956</v>
      </c>
      <c r="D378" s="1459" t="s">
        <v>540</v>
      </c>
      <c r="E378" s="1461" t="s">
        <v>2899</v>
      </c>
      <c r="F378" s="1461" t="s">
        <v>6013</v>
      </c>
      <c r="G378" s="1461" t="s">
        <v>6014</v>
      </c>
      <c r="H378" s="1461" t="str">
        <f t="shared" si="13"/>
        <v>FIFA : Swedish Soccer : Hammarby Fotboll</v>
      </c>
      <c r="I378" s="2005" t="s">
        <v>6015</v>
      </c>
      <c r="J378" s="2006" t="s">
        <v>6016</v>
      </c>
      <c r="K378" s="241" t="s">
        <v>21</v>
      </c>
      <c r="L378" s="11" t="s">
        <v>1542</v>
      </c>
      <c r="M378" s="11" t="s">
        <v>1543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>
      <c r="A379" s="2637" t="str">
        <f t="shared" si="9"/>
        <v>9653007</v>
      </c>
      <c r="B379" s="1459" t="s">
        <v>1532</v>
      </c>
      <c r="C379" s="1459" t="s">
        <v>3956</v>
      </c>
      <c r="D379" s="1459" t="s">
        <v>549</v>
      </c>
      <c r="E379" s="1461" t="s">
        <v>6017</v>
      </c>
      <c r="F379" s="1461" t="s">
        <v>6018</v>
      </c>
      <c r="G379" s="1461" t="s">
        <v>6019</v>
      </c>
      <c r="H379" s="1461" t="str">
        <f t="shared" si="13"/>
        <v>FIFA : Swedish Soccer : Helsingborgs IF</v>
      </c>
      <c r="I379" s="2007" t="s">
        <v>6020</v>
      </c>
      <c r="J379" s="2008" t="s">
        <v>6021</v>
      </c>
      <c r="K379" s="241" t="s">
        <v>21</v>
      </c>
      <c r="L379" s="11" t="s">
        <v>1542</v>
      </c>
      <c r="M379" s="11" t="s">
        <v>1543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>
      <c r="A380" s="2637" t="str">
        <f t="shared" si="9"/>
        <v>9653008</v>
      </c>
      <c r="B380" s="1459" t="s">
        <v>1532</v>
      </c>
      <c r="C380" s="1459" t="s">
        <v>3956</v>
      </c>
      <c r="D380" s="1459" t="s">
        <v>562</v>
      </c>
      <c r="E380" s="1461" t="s">
        <v>6050</v>
      </c>
      <c r="F380" s="1461" t="s">
        <v>6051</v>
      </c>
      <c r="G380" s="1461" t="s">
        <v>6052</v>
      </c>
      <c r="H380" s="1461" t="str">
        <f t="shared" si="13"/>
        <v>FIFA : Swedish Soccer : IF Brommapojkarna</v>
      </c>
      <c r="I380" s="2021" t="s">
        <v>6053</v>
      </c>
      <c r="J380" s="240" t="s">
        <v>137</v>
      </c>
      <c r="K380" s="2023" t="s">
        <v>6057</v>
      </c>
      <c r="L380" s="11" t="s">
        <v>1542</v>
      </c>
      <c r="M380" s="11" t="s">
        <v>1543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>
      <c r="A381" s="2637" t="str">
        <f t="shared" si="9"/>
        <v>9653009</v>
      </c>
      <c r="B381" s="1459" t="s">
        <v>1532</v>
      </c>
      <c r="C381" s="1459" t="s">
        <v>3956</v>
      </c>
      <c r="D381" s="1459" t="s">
        <v>1073</v>
      </c>
      <c r="E381" s="1461" t="s">
        <v>6059</v>
      </c>
      <c r="F381" s="1461" t="s">
        <v>6060</v>
      </c>
      <c r="G381" s="1461" t="s">
        <v>6061</v>
      </c>
      <c r="H381" s="1461" t="str">
        <f t="shared" si="13"/>
        <v>FIFA : Swedish Soccer : IF Elfsborg</v>
      </c>
      <c r="I381" s="2025" t="s">
        <v>6062</v>
      </c>
      <c r="J381" s="240" t="s">
        <v>137</v>
      </c>
      <c r="K381" s="241" t="s">
        <v>21</v>
      </c>
      <c r="L381" s="11" t="s">
        <v>1542</v>
      </c>
      <c r="M381" s="11" t="s">
        <v>1543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>
      <c r="A382" s="2637" t="str">
        <f t="shared" si="9"/>
        <v>9653010</v>
      </c>
      <c r="B382" s="1459" t="s">
        <v>1532</v>
      </c>
      <c r="C382" s="1459" t="s">
        <v>3956</v>
      </c>
      <c r="D382" s="1459" t="s">
        <v>25</v>
      </c>
      <c r="E382" s="1461" t="s">
        <v>6064</v>
      </c>
      <c r="F382" s="1461" t="s">
        <v>6065</v>
      </c>
      <c r="G382" s="1461" t="s">
        <v>6066</v>
      </c>
      <c r="H382" s="1461" t="str">
        <f t="shared" si="13"/>
        <v>FIFA : Swedish Soccer : IFK Goteborg</v>
      </c>
      <c r="I382" s="2027" t="s">
        <v>428</v>
      </c>
      <c r="J382" s="2028" t="s">
        <v>6071</v>
      </c>
      <c r="K382" s="241" t="s">
        <v>21</v>
      </c>
      <c r="L382" s="11" t="s">
        <v>1542</v>
      </c>
      <c r="M382" s="11" t="s">
        <v>1543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>
      <c r="A383" s="2637" t="str">
        <f t="shared" si="9"/>
        <v>9653011</v>
      </c>
      <c r="B383" s="1459" t="s">
        <v>1532</v>
      </c>
      <c r="C383" s="1459" t="s">
        <v>3956</v>
      </c>
      <c r="D383" s="1459" t="s">
        <v>60</v>
      </c>
      <c r="E383" s="1461" t="s">
        <v>3914</v>
      </c>
      <c r="F383" s="1461" t="s">
        <v>6077</v>
      </c>
      <c r="G383" s="1461" t="s">
        <v>6078</v>
      </c>
      <c r="H383" s="1461" t="str">
        <f t="shared" si="13"/>
        <v>FIFA : Swedish Soccer : IFK Norrkoping</v>
      </c>
      <c r="I383" s="2030" t="s">
        <v>6079</v>
      </c>
      <c r="J383" s="2033" t="s">
        <v>6080</v>
      </c>
      <c r="K383" s="241" t="s">
        <v>21</v>
      </c>
      <c r="L383" s="11" t="s">
        <v>1542</v>
      </c>
      <c r="M383" s="11" t="s">
        <v>1543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>
      <c r="A384" s="2637" t="str">
        <f t="shared" si="9"/>
        <v>9653012</v>
      </c>
      <c r="B384" s="1459" t="s">
        <v>1532</v>
      </c>
      <c r="C384" s="1459" t="s">
        <v>3956</v>
      </c>
      <c r="D384" s="1459" t="s">
        <v>66</v>
      </c>
      <c r="E384" s="1461" t="s">
        <v>5359</v>
      </c>
      <c r="F384" s="1461" t="s">
        <v>6083</v>
      </c>
      <c r="G384" s="1461" t="s">
        <v>6084</v>
      </c>
      <c r="H384" s="1461" t="str">
        <f t="shared" si="13"/>
        <v>FIFA : Swedish Soccer : IK Sirius Fotboll</v>
      </c>
      <c r="I384" s="2034" t="s">
        <v>6085</v>
      </c>
      <c r="J384" s="2035" t="s">
        <v>6086</v>
      </c>
      <c r="K384" s="240" t="s">
        <v>137</v>
      </c>
      <c r="L384" s="11" t="s">
        <v>1542</v>
      </c>
      <c r="M384" s="11" t="s">
        <v>1543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>
      <c r="A385" s="2637" t="str">
        <f t="shared" si="9"/>
        <v>9653013</v>
      </c>
      <c r="B385" s="1459" t="s">
        <v>1532</v>
      </c>
      <c r="C385" s="1459" t="s">
        <v>3956</v>
      </c>
      <c r="D385" s="1459" t="s">
        <v>72</v>
      </c>
      <c r="E385" s="1461" t="s">
        <v>6087</v>
      </c>
      <c r="F385" s="1461" t="s">
        <v>6088</v>
      </c>
      <c r="G385" s="1461" t="s">
        <v>6089</v>
      </c>
      <c r="H385" s="1461" t="str">
        <f t="shared" si="13"/>
        <v>FIFA : Swedish Soccer : Kalmar FF</v>
      </c>
      <c r="I385" s="2037" t="s">
        <v>6090</v>
      </c>
      <c r="J385" s="2039" t="s">
        <v>6091</v>
      </c>
      <c r="K385" s="241" t="s">
        <v>21</v>
      </c>
      <c r="L385" s="11" t="s">
        <v>1542</v>
      </c>
      <c r="M385" s="11" t="s">
        <v>1543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>
      <c r="A386" s="2637" t="str">
        <f t="shared" si="9"/>
        <v>9653014</v>
      </c>
      <c r="B386" s="1459" t="s">
        <v>1532</v>
      </c>
      <c r="C386" s="1459" t="s">
        <v>3956</v>
      </c>
      <c r="D386" s="1459" t="s">
        <v>260</v>
      </c>
      <c r="E386" s="1461" t="s">
        <v>1810</v>
      </c>
      <c r="F386" s="1461" t="s">
        <v>6097</v>
      </c>
      <c r="G386" s="1461" t="s">
        <v>6098</v>
      </c>
      <c r="H386" s="1461" t="str">
        <f t="shared" si="13"/>
        <v>FIFA : Swedish Soccer : Malmo FF</v>
      </c>
      <c r="I386" s="2042" t="s">
        <v>6099</v>
      </c>
      <c r="J386" s="240" t="s">
        <v>137</v>
      </c>
      <c r="K386" s="241" t="s">
        <v>21</v>
      </c>
      <c r="L386" s="11" t="s">
        <v>1542</v>
      </c>
      <c r="M386" s="11" t="s">
        <v>1543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>
      <c r="A387" s="2637" t="str">
        <f t="shared" ref="A387:A450" si="14">_xlfn.CONCAT(B387:D387)</f>
        <v>9653015</v>
      </c>
      <c r="B387" s="1459" t="s">
        <v>1532</v>
      </c>
      <c r="C387" s="1459" t="s">
        <v>3956</v>
      </c>
      <c r="D387" s="1459" t="s">
        <v>2665</v>
      </c>
      <c r="E387" s="1461" t="s">
        <v>6101</v>
      </c>
      <c r="F387" s="1461" t="s">
        <v>6102</v>
      </c>
      <c r="G387" s="1461" t="s">
        <v>6103</v>
      </c>
      <c r="H387" s="1461" t="str">
        <f t="shared" si="13"/>
        <v>FIFA : Swedish Soccer : Orebro SK</v>
      </c>
      <c r="I387" s="1989" t="s">
        <v>5973</v>
      </c>
      <c r="J387" s="2044" t="s">
        <v>6104</v>
      </c>
      <c r="K387" s="240" t="s">
        <v>137</v>
      </c>
      <c r="L387" s="11" t="s">
        <v>1542</v>
      </c>
      <c r="M387" s="11" t="s">
        <v>1543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>
      <c r="A388" s="2637" t="str">
        <f t="shared" si="14"/>
        <v>9653016</v>
      </c>
      <c r="B388" s="1459" t="s">
        <v>1532</v>
      </c>
      <c r="C388" s="1459" t="s">
        <v>3956</v>
      </c>
      <c r="D388" s="1459" t="s">
        <v>4241</v>
      </c>
      <c r="E388" s="1461" t="s">
        <v>6109</v>
      </c>
      <c r="F388" s="1461" t="s">
        <v>6110</v>
      </c>
      <c r="G388" s="1461" t="s">
        <v>6111</v>
      </c>
      <c r="H388" s="1461" t="str">
        <f t="shared" si="13"/>
        <v>FIFA : Swedish Soccer : Ostersunds FK</v>
      </c>
      <c r="I388" s="2046" t="s">
        <v>6112</v>
      </c>
      <c r="J388" s="2048" t="s">
        <v>6114</v>
      </c>
      <c r="K388" s="240" t="s">
        <v>137</v>
      </c>
      <c r="L388" s="11" t="s">
        <v>1542</v>
      </c>
      <c r="M388" s="11" t="s">
        <v>1543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>
      <c r="A389" s="2637" t="str">
        <f t="shared" si="14"/>
        <v>9620001</v>
      </c>
      <c r="B389" s="382" t="s">
        <v>1532</v>
      </c>
      <c r="C389" s="382" t="s">
        <v>3774</v>
      </c>
      <c r="D389" s="382" t="s">
        <v>96</v>
      </c>
      <c r="E389" s="383" t="s">
        <v>6120</v>
      </c>
      <c r="F389" s="383" t="s">
        <v>6121</v>
      </c>
      <c r="G389" s="383" t="s">
        <v>6122</v>
      </c>
      <c r="H389" s="383" t="str">
        <f t="shared" ref="H389:H396" si="15">CONCATENATE($H$145," : ",G389)</f>
        <v>FIFA : Azerbaijani Soccer : Gabala FK</v>
      </c>
      <c r="I389" s="2051" t="s">
        <v>6124</v>
      </c>
      <c r="J389" s="240" t="s">
        <v>137</v>
      </c>
      <c r="K389" s="241" t="s">
        <v>21</v>
      </c>
      <c r="L389" s="11" t="s">
        <v>1542</v>
      </c>
      <c r="M389" s="11" t="s">
        <v>1543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>
      <c r="A390" s="2637" t="str">
        <f t="shared" si="14"/>
        <v>9620002</v>
      </c>
      <c r="B390" s="382" t="s">
        <v>1532</v>
      </c>
      <c r="C390" s="382" t="s">
        <v>3774</v>
      </c>
      <c r="D390" s="382" t="s">
        <v>105</v>
      </c>
      <c r="E390" s="383" t="s">
        <v>6130</v>
      </c>
      <c r="F390" s="383" t="s">
        <v>6131</v>
      </c>
      <c r="G390" s="383" t="s">
        <v>6132</v>
      </c>
      <c r="H390" s="383" t="str">
        <f t="shared" si="15"/>
        <v>FIFA : Azerbaijani Soccer : Kesla FK</v>
      </c>
      <c r="I390" s="2052" t="s">
        <v>6133</v>
      </c>
      <c r="J390" s="2054" t="s">
        <v>6134</v>
      </c>
      <c r="K390" s="2055" t="s">
        <v>6135</v>
      </c>
      <c r="L390" s="11" t="s">
        <v>1542</v>
      </c>
      <c r="M390" s="11" t="s">
        <v>1543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>
      <c r="A391" s="2637" t="str">
        <f t="shared" si="14"/>
        <v>9620003</v>
      </c>
      <c r="B391" s="382" t="s">
        <v>1532</v>
      </c>
      <c r="C391" s="382" t="s">
        <v>3774</v>
      </c>
      <c r="D391" s="382" t="s">
        <v>113</v>
      </c>
      <c r="E391" s="383" t="s">
        <v>6136</v>
      </c>
      <c r="F391" s="383" t="s">
        <v>6137</v>
      </c>
      <c r="G391" s="383" t="s">
        <v>6138</v>
      </c>
      <c r="H391" s="383" t="str">
        <f t="shared" si="15"/>
        <v>FIFA : Azerbaijani Soccer : Neftci PFK</v>
      </c>
      <c r="I391" s="2056" t="s">
        <v>6139</v>
      </c>
      <c r="J391" s="240" t="s">
        <v>137</v>
      </c>
      <c r="K391" s="2057" t="s">
        <v>6140</v>
      </c>
      <c r="L391" s="11" t="s">
        <v>1542</v>
      </c>
      <c r="M391" s="11" t="s">
        <v>1543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>
      <c r="A392" s="2637" t="str">
        <f t="shared" si="14"/>
        <v>9620004</v>
      </c>
      <c r="B392" s="382" t="s">
        <v>1532</v>
      </c>
      <c r="C392" s="382" t="s">
        <v>3774</v>
      </c>
      <c r="D392" s="382" t="s">
        <v>122</v>
      </c>
      <c r="E392" s="383" t="s">
        <v>6178</v>
      </c>
      <c r="F392" s="383" t="s">
        <v>6179</v>
      </c>
      <c r="G392" s="383" t="s">
        <v>6180</v>
      </c>
      <c r="H392" s="383" t="str">
        <f t="shared" si="15"/>
        <v>FIFA : Azerbaijani Soccer : Qarabag FK</v>
      </c>
      <c r="I392" s="2078" t="s">
        <v>6181</v>
      </c>
      <c r="J392" s="2079" t="s">
        <v>6206</v>
      </c>
      <c r="K392" s="241" t="s">
        <v>21</v>
      </c>
      <c r="L392" s="11" t="s">
        <v>1542</v>
      </c>
      <c r="M392" s="11" t="s">
        <v>1543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>
      <c r="A393" s="2637" t="str">
        <f t="shared" si="14"/>
        <v>9620005</v>
      </c>
      <c r="B393" s="382" t="s">
        <v>1532</v>
      </c>
      <c r="C393" s="382" t="s">
        <v>3774</v>
      </c>
      <c r="D393" s="382" t="s">
        <v>131</v>
      </c>
      <c r="E393" s="383" t="s">
        <v>6207</v>
      </c>
      <c r="F393" s="383" t="s">
        <v>6208</v>
      </c>
      <c r="G393" s="383" t="s">
        <v>6209</v>
      </c>
      <c r="H393" s="383" t="str">
        <f t="shared" si="15"/>
        <v>FIFA : Azerbaijani Soccer : Sabail FK</v>
      </c>
      <c r="I393" s="2080" t="s">
        <v>6210</v>
      </c>
      <c r="J393" s="2081" t="s">
        <v>6211</v>
      </c>
      <c r="K393" s="2082" t="s">
        <v>6212</v>
      </c>
      <c r="L393" s="11" t="s">
        <v>1542</v>
      </c>
      <c r="M393" s="11" t="s">
        <v>1543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>
      <c r="A394" s="2637" t="str">
        <f t="shared" si="14"/>
        <v>9620006</v>
      </c>
      <c r="B394" s="382" t="s">
        <v>1532</v>
      </c>
      <c r="C394" s="382" t="s">
        <v>3774</v>
      </c>
      <c r="D394" s="382" t="s">
        <v>540</v>
      </c>
      <c r="E394" s="383" t="s">
        <v>6213</v>
      </c>
      <c r="F394" s="383" t="s">
        <v>6214</v>
      </c>
      <c r="G394" s="383" t="s">
        <v>6215</v>
      </c>
      <c r="H394" s="383" t="str">
        <f t="shared" si="15"/>
        <v>FIFA : Azerbaijani Soccer : Sumgayit FK</v>
      </c>
      <c r="I394" s="2083" t="s">
        <v>6216</v>
      </c>
      <c r="J394" s="2084" t="s">
        <v>6217</v>
      </c>
      <c r="K394" s="2085" t="s">
        <v>6218</v>
      </c>
      <c r="L394" s="11" t="s">
        <v>1542</v>
      </c>
      <c r="M394" s="11" t="s">
        <v>1543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>
      <c r="A395" s="2637" t="str">
        <f t="shared" si="14"/>
        <v>9620007</v>
      </c>
      <c r="B395" s="382" t="s">
        <v>1532</v>
      </c>
      <c r="C395" s="382" t="s">
        <v>3774</v>
      </c>
      <c r="D395" s="382" t="s">
        <v>549</v>
      </c>
      <c r="E395" s="383" t="s">
        <v>6219</v>
      </c>
      <c r="F395" s="383" t="s">
        <v>6220</v>
      </c>
      <c r="G395" s="383" t="s">
        <v>6221</v>
      </c>
      <c r="H395" s="383" t="str">
        <f t="shared" si="15"/>
        <v>FIFA : Azerbaijani Soccer : Zira FK</v>
      </c>
      <c r="I395" s="2086" t="s">
        <v>6222</v>
      </c>
      <c r="J395" s="2087" t="s">
        <v>6223</v>
      </c>
      <c r="K395" s="2088" t="s">
        <v>6224</v>
      </c>
      <c r="L395" s="11" t="s">
        <v>1542</v>
      </c>
      <c r="M395" s="11" t="s">
        <v>1543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>
      <c r="A396" s="2637" t="str">
        <f t="shared" si="14"/>
        <v>9620008</v>
      </c>
      <c r="B396" s="382" t="s">
        <v>1532</v>
      </c>
      <c r="C396" s="382" t="s">
        <v>3774</v>
      </c>
      <c r="D396" s="382" t="s">
        <v>562</v>
      </c>
      <c r="E396" s="383" t="s">
        <v>4211</v>
      </c>
      <c r="F396" s="383" t="s">
        <v>6225</v>
      </c>
      <c r="G396" s="383" t="s">
        <v>6226</v>
      </c>
      <c r="H396" s="383" t="str">
        <f t="shared" si="15"/>
        <v>FIFA : Azerbaijani Soccer : Kapaz PFK</v>
      </c>
      <c r="I396" s="2056" t="s">
        <v>6139</v>
      </c>
      <c r="J396" s="2089" t="s">
        <v>6227</v>
      </c>
      <c r="K396" s="240" t="s">
        <v>137</v>
      </c>
      <c r="L396" s="11" t="s">
        <v>1542</v>
      </c>
      <c r="M396" s="11" t="s">
        <v>1543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>
      <c r="A397" s="2637" t="str">
        <f t="shared" si="14"/>
        <v>9656001</v>
      </c>
      <c r="B397" s="1459" t="s">
        <v>1532</v>
      </c>
      <c r="C397" s="1459" t="s">
        <v>3969</v>
      </c>
      <c r="D397" s="1459" t="s">
        <v>96</v>
      </c>
      <c r="E397" s="1461" t="s">
        <v>6228</v>
      </c>
      <c r="F397" s="1461" t="s">
        <v>6229</v>
      </c>
      <c r="G397" s="1461" t="s">
        <v>6230</v>
      </c>
      <c r="H397" s="1461" t="str">
        <f t="shared" ref="H397:H422" si="16">CONCATENATE($H$181," : ",G397)</f>
        <v>FIFA : Argentine Soccer : Racing Club de Avellaneda</v>
      </c>
      <c r="I397" s="2090" t="s">
        <v>6231</v>
      </c>
      <c r="J397" s="2091" t="s">
        <v>6232</v>
      </c>
      <c r="K397" s="241" t="s">
        <v>21</v>
      </c>
      <c r="L397" s="11" t="s">
        <v>1542</v>
      </c>
      <c r="M397" s="11" t="s">
        <v>1543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>
      <c r="A398" s="2637" t="str">
        <f t="shared" si="14"/>
        <v>9656002</v>
      </c>
      <c r="B398" s="1459" t="s">
        <v>1532</v>
      </c>
      <c r="C398" s="1459" t="s">
        <v>3969</v>
      </c>
      <c r="D398" s="1459" t="s">
        <v>105</v>
      </c>
      <c r="E398" s="1461" t="s">
        <v>6233</v>
      </c>
      <c r="F398" s="1461" t="s">
        <v>6234</v>
      </c>
      <c r="G398" s="1461" t="s">
        <v>6235</v>
      </c>
      <c r="H398" s="1461" t="str">
        <f t="shared" si="16"/>
        <v>FIFA : Argentine Soccer : Defensa y Justicia</v>
      </c>
      <c r="I398" s="2092" t="s">
        <v>6236</v>
      </c>
      <c r="J398" s="2093" t="s">
        <v>6237</v>
      </c>
      <c r="K398" s="241" t="s">
        <v>21</v>
      </c>
      <c r="L398" s="11" t="s">
        <v>1542</v>
      </c>
      <c r="M398" s="11" t="s">
        <v>1543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>
      <c r="A399" s="2637" t="str">
        <f t="shared" si="14"/>
        <v>9656003</v>
      </c>
      <c r="B399" s="1459" t="s">
        <v>1532</v>
      </c>
      <c r="C399" s="1459" t="s">
        <v>3969</v>
      </c>
      <c r="D399" s="1459" t="s">
        <v>113</v>
      </c>
      <c r="E399" s="1461" t="s">
        <v>6238</v>
      </c>
      <c r="F399" s="1461" t="s">
        <v>6239</v>
      </c>
      <c r="G399" s="1461" t="s">
        <v>6240</v>
      </c>
      <c r="H399" s="1461" t="str">
        <f t="shared" si="16"/>
        <v>FIFA : Argentine Soccer : Club Atletico Tucuman</v>
      </c>
      <c r="I399" s="2094" t="s">
        <v>6241</v>
      </c>
      <c r="J399" s="2095" t="s">
        <v>6242</v>
      </c>
      <c r="K399" s="241" t="s">
        <v>21</v>
      </c>
      <c r="L399" s="11" t="s">
        <v>1542</v>
      </c>
      <c r="M399" s="11" t="s">
        <v>1543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>
      <c r="A400" s="2637" t="str">
        <f t="shared" si="14"/>
        <v>9656004</v>
      </c>
      <c r="B400" s="1459" t="s">
        <v>1532</v>
      </c>
      <c r="C400" s="1459" t="s">
        <v>3969</v>
      </c>
      <c r="D400" s="1459" t="s">
        <v>122</v>
      </c>
      <c r="E400" s="1461" t="s">
        <v>6243</v>
      </c>
      <c r="F400" s="1461" t="s">
        <v>6244</v>
      </c>
      <c r="G400" s="1461" t="s">
        <v>6245</v>
      </c>
      <c r="H400" s="1461" t="str">
        <f t="shared" si="16"/>
        <v>FIFA : Argentine Soccer : Club Atletico Huracan</v>
      </c>
      <c r="I400" s="1989" t="s">
        <v>5973</v>
      </c>
      <c r="J400" s="240" t="s">
        <v>137</v>
      </c>
      <c r="K400" s="241" t="s">
        <v>21</v>
      </c>
      <c r="L400" s="11" t="s">
        <v>1542</v>
      </c>
      <c r="M400" s="11" t="s">
        <v>1543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>
      <c r="A401" s="2637" t="str">
        <f t="shared" si="14"/>
        <v>9656005</v>
      </c>
      <c r="B401" s="1459" t="s">
        <v>1532</v>
      </c>
      <c r="C401" s="1459" t="s">
        <v>3969</v>
      </c>
      <c r="D401" s="1459" t="s">
        <v>131</v>
      </c>
      <c r="E401" s="1461" t="s">
        <v>6246</v>
      </c>
      <c r="F401" s="1461" t="s">
        <v>6247</v>
      </c>
      <c r="G401" s="1461" t="s">
        <v>6248</v>
      </c>
      <c r="H401" s="1461" t="str">
        <f t="shared" si="16"/>
        <v>FIFA : Argentine Soccer : Club Atletico Velez Sarsfield</v>
      </c>
      <c r="I401" s="2096" t="s">
        <v>6249</v>
      </c>
      <c r="J401" s="240" t="s">
        <v>137</v>
      </c>
      <c r="K401" s="241" t="s">
        <v>21</v>
      </c>
      <c r="L401" s="11" t="s">
        <v>1542</v>
      </c>
      <c r="M401" s="11" t="s">
        <v>1543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>
      <c r="A402" s="2637" t="str">
        <f t="shared" si="14"/>
        <v>9656006</v>
      </c>
      <c r="B402" s="1459" t="s">
        <v>1532</v>
      </c>
      <c r="C402" s="1459" t="s">
        <v>3969</v>
      </c>
      <c r="D402" s="1459" t="s">
        <v>540</v>
      </c>
      <c r="E402" s="1461" t="s">
        <v>6250</v>
      </c>
      <c r="F402" s="1461" t="s">
        <v>6251</v>
      </c>
      <c r="G402" s="1461" t="s">
        <v>6252</v>
      </c>
      <c r="H402" s="1461" t="str">
        <f t="shared" si="16"/>
        <v>FIFA : Argentine Soccer : Boca Juniors</v>
      </c>
      <c r="I402" s="2097" t="s">
        <v>6253</v>
      </c>
      <c r="J402" s="2098" t="s">
        <v>6254</v>
      </c>
      <c r="K402" s="241" t="s">
        <v>21</v>
      </c>
      <c r="L402" s="11" t="s">
        <v>1542</v>
      </c>
      <c r="M402" s="11" t="s">
        <v>1543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>
      <c r="A403" s="2637" t="str">
        <f t="shared" si="14"/>
        <v>9656007</v>
      </c>
      <c r="B403" s="1459" t="s">
        <v>1532</v>
      </c>
      <c r="C403" s="1459" t="s">
        <v>3969</v>
      </c>
      <c r="D403" s="1459" t="s">
        <v>549</v>
      </c>
      <c r="E403" s="1461" t="s">
        <v>312</v>
      </c>
      <c r="F403" s="1461" t="s">
        <v>6255</v>
      </c>
      <c r="G403" s="1461" t="s">
        <v>6256</v>
      </c>
      <c r="H403" s="1461" t="str">
        <f t="shared" si="16"/>
        <v>FIFA : Argentine Soccer : Club Atletico Independiente</v>
      </c>
      <c r="I403" s="600" t="s">
        <v>2250</v>
      </c>
      <c r="J403" s="240" t="s">
        <v>137</v>
      </c>
      <c r="K403" s="241" t="s">
        <v>21</v>
      </c>
      <c r="L403" s="11" t="s">
        <v>1542</v>
      </c>
      <c r="M403" s="11" t="s">
        <v>1543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>
      <c r="A404" s="2637" t="str">
        <f t="shared" si="14"/>
        <v>9656008</v>
      </c>
      <c r="B404" s="1459" t="s">
        <v>1532</v>
      </c>
      <c r="C404" s="1459" t="s">
        <v>3969</v>
      </c>
      <c r="D404" s="1459" t="s">
        <v>562</v>
      </c>
      <c r="E404" s="1461" t="s">
        <v>6257</v>
      </c>
      <c r="F404" s="1461" t="s">
        <v>6258</v>
      </c>
      <c r="G404" s="1461" t="s">
        <v>6259</v>
      </c>
      <c r="H404" s="1461" t="str">
        <f t="shared" si="16"/>
        <v>FIFA : Argentine Soccer : Godoy Cruz Antonio Tomba</v>
      </c>
      <c r="I404" s="2099" t="s">
        <v>6260</v>
      </c>
      <c r="J404" s="2100" t="s">
        <v>6261</v>
      </c>
      <c r="K404" s="241" t="s">
        <v>21</v>
      </c>
      <c r="L404" s="11" t="s">
        <v>1542</v>
      </c>
      <c r="M404" s="11" t="s">
        <v>1543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>
      <c r="A405" s="2637" t="str">
        <f t="shared" si="14"/>
        <v>9656009</v>
      </c>
      <c r="B405" s="1459" t="s">
        <v>1532</v>
      </c>
      <c r="C405" s="1459" t="s">
        <v>3969</v>
      </c>
      <c r="D405" s="1459" t="s">
        <v>1073</v>
      </c>
      <c r="E405" s="1461" t="s">
        <v>6262</v>
      </c>
      <c r="F405" s="1461" t="s">
        <v>6263</v>
      </c>
      <c r="G405" s="1461" t="s">
        <v>6264</v>
      </c>
      <c r="H405" s="1461" t="str">
        <f t="shared" si="16"/>
        <v>FIFA : Argentine Soccer : Club Atletico Aldosivi</v>
      </c>
      <c r="I405" s="2101" t="s">
        <v>6265</v>
      </c>
      <c r="J405" s="2102" t="s">
        <v>6266</v>
      </c>
      <c r="K405" s="240" t="s">
        <v>137</v>
      </c>
      <c r="L405" s="11" t="s">
        <v>1542</v>
      </c>
      <c r="M405" s="11" t="s">
        <v>1543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>
      <c r="A406" s="2637" t="str">
        <f t="shared" si="14"/>
        <v>9656010</v>
      </c>
      <c r="B406" s="1459" t="s">
        <v>1532</v>
      </c>
      <c r="C406" s="1459" t="s">
        <v>3969</v>
      </c>
      <c r="D406" s="1459" t="s">
        <v>25</v>
      </c>
      <c r="E406" s="1461" t="s">
        <v>5717</v>
      </c>
      <c r="F406" s="1461" t="s">
        <v>6267</v>
      </c>
      <c r="G406" s="1461" t="s">
        <v>6268</v>
      </c>
      <c r="H406" s="1461" t="str">
        <f t="shared" si="16"/>
        <v>FIFA : Argentine Soccer : Club Atletico Banfield</v>
      </c>
      <c r="I406" s="2103" t="s">
        <v>6269</v>
      </c>
      <c r="J406" s="2104" t="s">
        <v>6270</v>
      </c>
      <c r="K406" s="241" t="s">
        <v>21</v>
      </c>
      <c r="L406" s="11" t="s">
        <v>1542</v>
      </c>
      <c r="M406" s="11" t="s">
        <v>1543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>
      <c r="A407" s="2637" t="str">
        <f t="shared" si="14"/>
        <v>9656011</v>
      </c>
      <c r="B407" s="1459" t="s">
        <v>1532</v>
      </c>
      <c r="C407" s="1459" t="s">
        <v>3969</v>
      </c>
      <c r="D407" s="1459" t="s">
        <v>60</v>
      </c>
      <c r="E407" s="1461" t="s">
        <v>6271</v>
      </c>
      <c r="F407" s="1461" t="s">
        <v>6272</v>
      </c>
      <c r="G407" s="1461" t="s">
        <v>6273</v>
      </c>
      <c r="H407" s="1461" t="str">
        <f t="shared" si="16"/>
        <v>FIFA : Argentine Soccer : Club Atletico River Plate</v>
      </c>
      <c r="I407" s="2105" t="s">
        <v>6274</v>
      </c>
      <c r="J407" s="240" t="s">
        <v>137</v>
      </c>
      <c r="K407" s="241" t="s">
        <v>21</v>
      </c>
      <c r="L407" s="11" t="s">
        <v>1542</v>
      </c>
      <c r="M407" s="11" t="s">
        <v>1543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>
      <c r="A408" s="2637" t="str">
        <f t="shared" si="14"/>
        <v>9656012</v>
      </c>
      <c r="B408" s="1459" t="s">
        <v>1532</v>
      </c>
      <c r="C408" s="1459" t="s">
        <v>3969</v>
      </c>
      <c r="D408" s="1459" t="s">
        <v>66</v>
      </c>
      <c r="E408" s="1461" t="s">
        <v>1034</v>
      </c>
      <c r="F408" s="1461" t="s">
        <v>6275</v>
      </c>
      <c r="G408" s="1461" t="s">
        <v>6275</v>
      </c>
      <c r="H408" s="1461" t="str">
        <f t="shared" si="16"/>
        <v>FIFA : Argentine Soccer : Union de Santa Fe</v>
      </c>
      <c r="I408" s="2106" t="s">
        <v>6276</v>
      </c>
      <c r="J408" s="240" t="s">
        <v>137</v>
      </c>
      <c r="K408" s="241" t="s">
        <v>21</v>
      </c>
      <c r="L408" s="11" t="s">
        <v>1542</v>
      </c>
      <c r="M408" s="11" t="s">
        <v>1543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>
      <c r="A409" s="2637" t="str">
        <f t="shared" si="14"/>
        <v>9656013</v>
      </c>
      <c r="B409" s="1459" t="s">
        <v>1532</v>
      </c>
      <c r="C409" s="1459" t="s">
        <v>3969</v>
      </c>
      <c r="D409" s="1459" t="s">
        <v>72</v>
      </c>
      <c r="E409" s="1461" t="s">
        <v>6277</v>
      </c>
      <c r="F409" s="1461" t="s">
        <v>6278</v>
      </c>
      <c r="G409" s="1461" t="s">
        <v>6279</v>
      </c>
      <c r="H409" s="1461" t="str">
        <f t="shared" si="16"/>
        <v>FIFA : Argentine Soccer : Club Atletico Newell's Old Boys</v>
      </c>
      <c r="I409" s="2107" t="s">
        <v>6280</v>
      </c>
      <c r="J409" s="240" t="s">
        <v>137</v>
      </c>
      <c r="K409" s="241" t="s">
        <v>21</v>
      </c>
      <c r="L409" s="11" t="s">
        <v>1542</v>
      </c>
      <c r="M409" s="11" t="s">
        <v>1543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>
      <c r="A410" s="2637" t="str">
        <f t="shared" si="14"/>
        <v>9656014</v>
      </c>
      <c r="B410" s="1459" t="s">
        <v>1532</v>
      </c>
      <c r="C410" s="1459" t="s">
        <v>3969</v>
      </c>
      <c r="D410" s="1459" t="s">
        <v>260</v>
      </c>
      <c r="E410" s="1461" t="s">
        <v>1715</v>
      </c>
      <c r="F410" s="1461" t="s">
        <v>6281</v>
      </c>
      <c r="G410" s="1461" t="s">
        <v>6282</v>
      </c>
      <c r="H410" s="1461" t="str">
        <f t="shared" si="16"/>
        <v>FIFA : Argentine Soccer : Estudiantes de La Plata</v>
      </c>
      <c r="I410" s="2108" t="s">
        <v>6283</v>
      </c>
      <c r="J410" s="2109" t="s">
        <v>6284</v>
      </c>
      <c r="K410" s="241" t="s">
        <v>21</v>
      </c>
      <c r="L410" s="11" t="s">
        <v>1542</v>
      </c>
      <c r="M410" s="11" t="s">
        <v>1543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>
      <c r="A411" s="2637" t="str">
        <f t="shared" si="14"/>
        <v>9656015</v>
      </c>
      <c r="B411" s="1459" t="s">
        <v>1532</v>
      </c>
      <c r="C411" s="1459" t="s">
        <v>3969</v>
      </c>
      <c r="D411" s="1459" t="s">
        <v>2665</v>
      </c>
      <c r="E411" s="1461" t="s">
        <v>6285</v>
      </c>
      <c r="F411" s="1461" t="s">
        <v>6286</v>
      </c>
      <c r="G411" s="1461" t="s">
        <v>6287</v>
      </c>
      <c r="H411" s="1461" t="str">
        <f t="shared" si="16"/>
        <v>FIFA : Argentine Soccer : Talleres de Cordoba</v>
      </c>
      <c r="I411" s="2110" t="s">
        <v>6288</v>
      </c>
      <c r="J411" s="2111" t="s">
        <v>6289</v>
      </c>
      <c r="K411" s="240" t="s">
        <v>137</v>
      </c>
      <c r="L411" s="11" t="s">
        <v>1542</v>
      </c>
      <c r="M411" s="11" t="s">
        <v>1543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>
      <c r="A412" s="2637" t="str">
        <f t="shared" si="14"/>
        <v>9656016</v>
      </c>
      <c r="B412" s="1459" t="s">
        <v>1532</v>
      </c>
      <c r="C412" s="1459" t="s">
        <v>3969</v>
      </c>
      <c r="D412" s="1459" t="s">
        <v>4241</v>
      </c>
      <c r="E412" s="1461" t="s">
        <v>6290</v>
      </c>
      <c r="F412" s="1461" t="s">
        <v>6291</v>
      </c>
      <c r="G412" s="1461" t="s">
        <v>6292</v>
      </c>
      <c r="H412" s="1461" t="str">
        <f t="shared" si="16"/>
        <v>FIFA : Argentine Soccer : Rosario Central</v>
      </c>
      <c r="I412" s="2112" t="s">
        <v>6293</v>
      </c>
      <c r="J412" s="2113" t="s">
        <v>6294</v>
      </c>
      <c r="K412" s="241" t="s">
        <v>21</v>
      </c>
      <c r="L412" s="11" t="s">
        <v>1542</v>
      </c>
      <c r="M412" s="11" t="s">
        <v>1543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>
      <c r="A413" s="2637" t="str">
        <f t="shared" si="14"/>
        <v>9656017</v>
      </c>
      <c r="B413" s="1459" t="s">
        <v>1532</v>
      </c>
      <c r="C413" s="1459" t="s">
        <v>3969</v>
      </c>
      <c r="D413" s="1459" t="s">
        <v>4249</v>
      </c>
      <c r="E413" s="1461" t="s">
        <v>6295</v>
      </c>
      <c r="F413" s="1461" t="s">
        <v>6296</v>
      </c>
      <c r="G413" s="1461" t="s">
        <v>6297</v>
      </c>
      <c r="H413" s="1461" t="str">
        <f t="shared" si="16"/>
        <v>FIFA : Argentine Soccer : Club Atletico Tigre</v>
      </c>
      <c r="I413" s="2114" t="s">
        <v>6298</v>
      </c>
      <c r="J413" s="2115" t="s">
        <v>6299</v>
      </c>
      <c r="K413" s="241" t="s">
        <v>21</v>
      </c>
      <c r="L413" s="11" t="s">
        <v>1542</v>
      </c>
      <c r="M413" s="11" t="s">
        <v>1543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>
      <c r="A414" s="2637" t="str">
        <f t="shared" si="14"/>
        <v>9656018</v>
      </c>
      <c r="B414" s="1459" t="s">
        <v>1532</v>
      </c>
      <c r="C414" s="1459" t="s">
        <v>3969</v>
      </c>
      <c r="D414" s="1459" t="s">
        <v>4253</v>
      </c>
      <c r="E414" s="1461" t="s">
        <v>466</v>
      </c>
      <c r="F414" s="1461" t="s">
        <v>6300</v>
      </c>
      <c r="G414" s="1461" t="s">
        <v>6301</v>
      </c>
      <c r="H414" s="1461" t="str">
        <f t="shared" si="16"/>
        <v>FIFA : Argentine Soccer : Club Atletico Colon</v>
      </c>
      <c r="I414" s="2116" t="s">
        <v>6302</v>
      </c>
      <c r="J414" s="2117" t="s">
        <v>6303</v>
      </c>
      <c r="K414" s="241" t="s">
        <v>21</v>
      </c>
      <c r="L414" s="11" t="s">
        <v>1542</v>
      </c>
      <c r="M414" s="11" t="s">
        <v>1543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>
      <c r="A415" s="2637" t="str">
        <f t="shared" si="14"/>
        <v>9656019</v>
      </c>
      <c r="B415" s="1459" t="s">
        <v>1532</v>
      </c>
      <c r="C415" s="1459" t="s">
        <v>3969</v>
      </c>
      <c r="D415" s="1459" t="s">
        <v>4258</v>
      </c>
      <c r="E415" s="1461" t="s">
        <v>6304</v>
      </c>
      <c r="F415" s="1461" t="s">
        <v>6305</v>
      </c>
      <c r="G415" s="1461" t="s">
        <v>6306</v>
      </c>
      <c r="H415" s="1461" t="str">
        <f t="shared" si="16"/>
        <v>FIFA : Argentine Soccer : Club Atletico San Martin de Tucuman</v>
      </c>
      <c r="I415" s="2118" t="s">
        <v>6307</v>
      </c>
      <c r="J415" s="240" t="s">
        <v>137</v>
      </c>
      <c r="K415" s="241" t="s">
        <v>21</v>
      </c>
      <c r="L415" s="11" t="s">
        <v>1542</v>
      </c>
      <c r="M415" s="11" t="s">
        <v>1543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>
      <c r="A416" s="2637" t="str">
        <f t="shared" si="14"/>
        <v>9656020</v>
      </c>
      <c r="B416" s="1459" t="s">
        <v>1532</v>
      </c>
      <c r="C416" s="1459" t="s">
        <v>3969</v>
      </c>
      <c r="D416" s="1459" t="s">
        <v>33</v>
      </c>
      <c r="E416" s="1461" t="s">
        <v>6308</v>
      </c>
      <c r="F416" s="1461" t="s">
        <v>6309</v>
      </c>
      <c r="G416" s="1461" t="s">
        <v>6310</v>
      </c>
      <c r="H416" s="1461" t="str">
        <f t="shared" si="16"/>
        <v>FIFA : Argentine Soccer : Club Atletico Lanus</v>
      </c>
      <c r="I416" s="2119" t="s">
        <v>6311</v>
      </c>
      <c r="J416" s="240" t="s">
        <v>137</v>
      </c>
      <c r="K416" s="241" t="s">
        <v>21</v>
      </c>
      <c r="L416" s="11" t="s">
        <v>1542</v>
      </c>
      <c r="M416" s="11" t="s">
        <v>1543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>
      <c r="A417" s="2637" t="str">
        <f t="shared" si="14"/>
        <v>9656021</v>
      </c>
      <c r="B417" s="1459" t="s">
        <v>1532</v>
      </c>
      <c r="C417" s="1459" t="s">
        <v>3969</v>
      </c>
      <c r="D417" s="1459" t="s">
        <v>78</v>
      </c>
      <c r="E417" s="1461" t="s">
        <v>6312</v>
      </c>
      <c r="F417" s="1461" t="s">
        <v>6313</v>
      </c>
      <c r="G417" s="1461" t="s">
        <v>6314</v>
      </c>
      <c r="H417" s="1461" t="str">
        <f t="shared" si="16"/>
        <v>FIFA : Argentine Soccer : Club de Gimnasia y Esgrima La Plata</v>
      </c>
      <c r="I417" s="2120" t="s">
        <v>6315</v>
      </c>
      <c r="J417" s="2121" t="s">
        <v>6316</v>
      </c>
      <c r="K417" s="241" t="s">
        <v>21</v>
      </c>
      <c r="L417" s="11" t="s">
        <v>1542</v>
      </c>
      <c r="M417" s="11" t="s">
        <v>1543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>
      <c r="A418" s="2637" t="str">
        <f t="shared" si="14"/>
        <v>9656022</v>
      </c>
      <c r="B418" s="1459" t="s">
        <v>1532</v>
      </c>
      <c r="C418" s="1459" t="s">
        <v>3969</v>
      </c>
      <c r="D418" s="1459" t="s">
        <v>84</v>
      </c>
      <c r="E418" s="1461" t="s">
        <v>6317</v>
      </c>
      <c r="F418" s="1461" t="s">
        <v>6318</v>
      </c>
      <c r="G418" s="1461" t="s">
        <v>6319</v>
      </c>
      <c r="H418" s="1461" t="str">
        <f t="shared" si="16"/>
        <v>FIFA : Argentine Soccer : San Martin de San Juan</v>
      </c>
      <c r="I418" s="2122" t="s">
        <v>6320</v>
      </c>
      <c r="J418" s="2123" t="s">
        <v>6321</v>
      </c>
      <c r="K418" s="240" t="s">
        <v>137</v>
      </c>
      <c r="L418" s="11" t="s">
        <v>1542</v>
      </c>
      <c r="M418" s="11" t="s">
        <v>1543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>
      <c r="A419" s="2637" t="str">
        <f t="shared" si="14"/>
        <v>9656023</v>
      </c>
      <c r="B419" s="1459" t="s">
        <v>1532</v>
      </c>
      <c r="C419" s="1459" t="s">
        <v>3969</v>
      </c>
      <c r="D419" s="1459" t="s">
        <v>90</v>
      </c>
      <c r="E419" s="1461" t="s">
        <v>6322</v>
      </c>
      <c r="F419" s="1461" t="s">
        <v>6323</v>
      </c>
      <c r="G419" s="1461" t="s">
        <v>6324</v>
      </c>
      <c r="H419" s="1461" t="str">
        <f t="shared" si="16"/>
        <v>FIFA : Argentine Soccer : San Lorenzo de Almagro</v>
      </c>
      <c r="I419" s="2124" t="s">
        <v>6325</v>
      </c>
      <c r="J419" s="2125" t="s">
        <v>6326</v>
      </c>
      <c r="K419" s="240" t="s">
        <v>137</v>
      </c>
      <c r="L419" s="11" t="s">
        <v>1542</v>
      </c>
      <c r="M419" s="11" t="s">
        <v>1543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>
      <c r="A420" s="2637" t="str">
        <f t="shared" si="14"/>
        <v>9656024</v>
      </c>
      <c r="B420" s="1459" t="s">
        <v>1532</v>
      </c>
      <c r="C420" s="1459" t="s">
        <v>3969</v>
      </c>
      <c r="D420" s="1459" t="s">
        <v>280</v>
      </c>
      <c r="E420" s="1461" t="s">
        <v>3645</v>
      </c>
      <c r="F420" s="1461" t="s">
        <v>6327</v>
      </c>
      <c r="G420" s="1461" t="s">
        <v>6328</v>
      </c>
      <c r="H420" s="1461" t="str">
        <f t="shared" si="16"/>
        <v>FIFA : Argentine Soccer : Club Atletico Belgrano</v>
      </c>
      <c r="I420" s="2126" t="s">
        <v>6329</v>
      </c>
      <c r="J420" s="240" t="s">
        <v>137</v>
      </c>
      <c r="K420" s="241" t="s">
        <v>21</v>
      </c>
      <c r="L420" s="11" t="s">
        <v>1542</v>
      </c>
      <c r="M420" s="11" t="s">
        <v>1543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>
      <c r="A421" s="2637" t="str">
        <f t="shared" si="14"/>
        <v>9656025</v>
      </c>
      <c r="B421" s="1459" t="s">
        <v>1532</v>
      </c>
      <c r="C421" s="1459" t="s">
        <v>3969</v>
      </c>
      <c r="D421" s="1459" t="s">
        <v>4361</v>
      </c>
      <c r="E421" s="1461" t="s">
        <v>6330</v>
      </c>
      <c r="F421" s="1461" t="s">
        <v>6331</v>
      </c>
      <c r="G421" s="1461" t="s">
        <v>6332</v>
      </c>
      <c r="H421" s="1461" t="str">
        <f t="shared" si="16"/>
        <v>FIFA : Argentine Soccer : Asociascion Atletico Argentinos Juniors</v>
      </c>
      <c r="I421" s="2127" t="s">
        <v>6333</v>
      </c>
      <c r="J421" s="2128" t="s">
        <v>6334</v>
      </c>
      <c r="K421" s="241" t="s">
        <v>21</v>
      </c>
      <c r="L421" s="11" t="s">
        <v>1542</v>
      </c>
      <c r="M421" s="11" t="s">
        <v>1543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>
      <c r="A422" s="2637" t="str">
        <f t="shared" si="14"/>
        <v>9656026</v>
      </c>
      <c r="B422" s="1459" t="s">
        <v>1532</v>
      </c>
      <c r="C422" s="1459" t="s">
        <v>3969</v>
      </c>
      <c r="D422" s="1459" t="s">
        <v>4366</v>
      </c>
      <c r="E422" s="1461" t="s">
        <v>6335</v>
      </c>
      <c r="F422" s="1461" t="s">
        <v>6336</v>
      </c>
      <c r="G422" s="1461" t="s">
        <v>6337</v>
      </c>
      <c r="H422" s="1461" t="str">
        <f t="shared" si="16"/>
        <v>FIFA : Argentine Soccer : Club Atletico Patronato de la Juventud</v>
      </c>
      <c r="I422" s="2129" t="s">
        <v>6338</v>
      </c>
      <c r="J422" s="240" t="s">
        <v>137</v>
      </c>
      <c r="K422" s="241" t="s">
        <v>21</v>
      </c>
      <c r="L422" s="11" t="s">
        <v>1542</v>
      </c>
      <c r="M422" s="11" t="s">
        <v>1543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>
      <c r="A423" s="2637" t="str">
        <f t="shared" si="14"/>
        <v>9621001</v>
      </c>
      <c r="B423" s="382" t="s">
        <v>1532</v>
      </c>
      <c r="C423" s="382" t="s">
        <v>3786</v>
      </c>
      <c r="D423" s="382" t="s">
        <v>96</v>
      </c>
      <c r="E423" s="383" t="s">
        <v>6339</v>
      </c>
      <c r="F423" s="383" t="s">
        <v>6339</v>
      </c>
      <c r="G423" s="383" t="s">
        <v>6340</v>
      </c>
      <c r="H423" s="383" t="str">
        <f t="shared" ref="H423:H438" si="17">CONCATENATE($H$146," : ",G423)</f>
        <v>FIFA : Belarusian Soccer : FC BATE Borisov</v>
      </c>
      <c r="I423" s="2130" t="s">
        <v>6341</v>
      </c>
      <c r="J423" s="2131" t="s">
        <v>6342</v>
      </c>
      <c r="K423" s="241" t="s">
        <v>21</v>
      </c>
      <c r="L423" s="11" t="s">
        <v>1542</v>
      </c>
      <c r="M423" s="11" t="s">
        <v>1543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>
      <c r="A424" s="2637" t="str">
        <f t="shared" si="14"/>
        <v>9621002</v>
      </c>
      <c r="B424" s="382" t="s">
        <v>1532</v>
      </c>
      <c r="C424" s="382" t="s">
        <v>3786</v>
      </c>
      <c r="D424" s="382" t="s">
        <v>105</v>
      </c>
      <c r="E424" s="383" t="s">
        <v>5053</v>
      </c>
      <c r="F424" s="383" t="s">
        <v>5054</v>
      </c>
      <c r="G424" s="383" t="s">
        <v>6343</v>
      </c>
      <c r="H424" s="383" t="str">
        <f t="shared" si="17"/>
        <v>FIFA : Belarusian Soccer : FC Dynamo Brest</v>
      </c>
      <c r="I424" s="2132" t="s">
        <v>6344</v>
      </c>
      <c r="J424" s="2133" t="s">
        <v>6345</v>
      </c>
      <c r="K424" s="240" t="s">
        <v>137</v>
      </c>
      <c r="L424" s="11" t="s">
        <v>1542</v>
      </c>
      <c r="M424" s="11" t="s">
        <v>1543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>
      <c r="A425" s="2637" t="str">
        <f t="shared" si="14"/>
        <v>9621003</v>
      </c>
      <c r="B425" s="382" t="s">
        <v>1532</v>
      </c>
      <c r="C425" s="382" t="s">
        <v>3786</v>
      </c>
      <c r="D425" s="382" t="s">
        <v>113</v>
      </c>
      <c r="E425" s="383" t="s">
        <v>186</v>
      </c>
      <c r="F425" s="383" t="s">
        <v>6346</v>
      </c>
      <c r="G425" s="383" t="s">
        <v>6347</v>
      </c>
      <c r="H425" s="383" t="str">
        <f t="shared" si="17"/>
        <v>FIFA : Belarusian Soccer : FC Dinamo Minsk</v>
      </c>
      <c r="I425" s="2134" t="s">
        <v>6348</v>
      </c>
      <c r="J425" s="2135" t="s">
        <v>6349</v>
      </c>
      <c r="K425" s="241" t="s">
        <v>21</v>
      </c>
      <c r="L425" s="11" t="s">
        <v>1542</v>
      </c>
      <c r="M425" s="11" t="s">
        <v>1543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>
      <c r="A426" s="2637" t="str">
        <f t="shared" si="14"/>
        <v>9621004</v>
      </c>
      <c r="B426" s="382" t="s">
        <v>1532</v>
      </c>
      <c r="C426" s="382" t="s">
        <v>3786</v>
      </c>
      <c r="D426" s="382" t="s">
        <v>122</v>
      </c>
      <c r="E426" s="383" t="s">
        <v>6350</v>
      </c>
      <c r="F426" s="383" t="s">
        <v>6351</v>
      </c>
      <c r="G426" s="383" t="s">
        <v>6352</v>
      </c>
      <c r="H426" s="383" t="str">
        <f t="shared" si="17"/>
        <v>FIFA : Belarusian Soccer : FC Dnepr Mogilev</v>
      </c>
      <c r="I426" s="2136" t="s">
        <v>6353</v>
      </c>
      <c r="J426" s="2137" t="s">
        <v>6354</v>
      </c>
      <c r="K426" s="241" t="s">
        <v>21</v>
      </c>
      <c r="L426" s="11" t="s">
        <v>1542</v>
      </c>
      <c r="M426" s="11" t="s">
        <v>1543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>
      <c r="A427" s="2637" t="str">
        <f t="shared" si="14"/>
        <v>9621005</v>
      </c>
      <c r="B427" s="382" t="s">
        <v>1532</v>
      </c>
      <c r="C427" s="382" t="s">
        <v>3786</v>
      </c>
      <c r="D427" s="382" t="s">
        <v>131</v>
      </c>
      <c r="E427" s="383" t="s">
        <v>5059</v>
      </c>
      <c r="F427" s="383" t="s">
        <v>5060</v>
      </c>
      <c r="G427" s="383" t="s">
        <v>6355</v>
      </c>
      <c r="H427" s="383" t="str">
        <f t="shared" si="17"/>
        <v>FIFA : Belarusian Soccer : FC Gomel</v>
      </c>
      <c r="I427" s="2138" t="s">
        <v>6356</v>
      </c>
      <c r="J427" s="2046" t="s">
        <v>6112</v>
      </c>
      <c r="K427" s="241" t="s">
        <v>21</v>
      </c>
      <c r="L427" s="11" t="s">
        <v>1542</v>
      </c>
      <c r="M427" s="11" t="s">
        <v>1543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>
      <c r="A428" s="2637" t="str">
        <f t="shared" si="14"/>
        <v>9621006</v>
      </c>
      <c r="B428" s="382" t="s">
        <v>1532</v>
      </c>
      <c r="C428" s="382" t="s">
        <v>3786</v>
      </c>
      <c r="D428" s="382" t="s">
        <v>540</v>
      </c>
      <c r="E428" s="383" t="s">
        <v>5463</v>
      </c>
      <c r="F428" s="383" t="s">
        <v>6357</v>
      </c>
      <c r="G428" s="383" t="s">
        <v>6358</v>
      </c>
      <c r="H428" s="383" t="str">
        <f t="shared" si="17"/>
        <v>FIFA : Belarusian Soccer : FC Gorodeya</v>
      </c>
      <c r="I428" s="2139" t="s">
        <v>6359</v>
      </c>
      <c r="J428" s="2140" t="s">
        <v>6360</v>
      </c>
      <c r="K428" s="240" t="s">
        <v>137</v>
      </c>
      <c r="L428" s="11" t="s">
        <v>1542</v>
      </c>
      <c r="M428" s="11" t="s">
        <v>1543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>
      <c r="A429" s="2637" t="str">
        <f t="shared" si="14"/>
        <v>9621007</v>
      </c>
      <c r="B429" s="382" t="s">
        <v>1532</v>
      </c>
      <c r="C429" s="382" t="s">
        <v>3786</v>
      </c>
      <c r="D429" s="382" t="s">
        <v>549</v>
      </c>
      <c r="E429" s="383" t="s">
        <v>6361</v>
      </c>
      <c r="F429" s="383" t="s">
        <v>6362</v>
      </c>
      <c r="G429" s="383" t="s">
        <v>6363</v>
      </c>
      <c r="H429" s="383" t="str">
        <f t="shared" si="17"/>
        <v>FIFA : Belarusian Soccer : FC Isloch Minsk Raion</v>
      </c>
      <c r="I429" s="2141" t="s">
        <v>6364</v>
      </c>
      <c r="J429" s="2142" t="s">
        <v>6365</v>
      </c>
      <c r="K429" s="240" t="s">
        <v>137</v>
      </c>
      <c r="L429" s="11" t="s">
        <v>1542</v>
      </c>
      <c r="M429" s="11" t="s">
        <v>1543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>
      <c r="A430" s="2637" t="str">
        <f t="shared" si="14"/>
        <v>9621008</v>
      </c>
      <c r="B430" s="382" t="s">
        <v>1532</v>
      </c>
      <c r="C430" s="382" t="s">
        <v>3786</v>
      </c>
      <c r="D430" s="382" t="s">
        <v>562</v>
      </c>
      <c r="E430" s="383" t="s">
        <v>6366</v>
      </c>
      <c r="F430" s="383" t="s">
        <v>6367</v>
      </c>
      <c r="G430" s="383" t="s">
        <v>6368</v>
      </c>
      <c r="H430" s="383" t="str">
        <f t="shared" si="17"/>
        <v>FIFA : Belarusian Soccer : FC Krumkachy Minsk</v>
      </c>
      <c r="I430" s="2143" t="s">
        <v>6369</v>
      </c>
      <c r="J430" s="240" t="s">
        <v>137</v>
      </c>
      <c r="K430" s="241" t="s">
        <v>21</v>
      </c>
      <c r="L430" s="11" t="s">
        <v>1542</v>
      </c>
      <c r="M430" s="11" t="s">
        <v>1543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>
      <c r="A431" s="2637" t="str">
        <f t="shared" si="14"/>
        <v>9621009</v>
      </c>
      <c r="B431" s="382" t="s">
        <v>1532</v>
      </c>
      <c r="C431" s="382" t="s">
        <v>3786</v>
      </c>
      <c r="D431" s="382" t="s">
        <v>1073</v>
      </c>
      <c r="E431" s="383" t="s">
        <v>6370</v>
      </c>
      <c r="F431" s="383" t="s">
        <v>6371</v>
      </c>
      <c r="G431" s="383" t="s">
        <v>6372</v>
      </c>
      <c r="H431" s="383" t="str">
        <f t="shared" si="17"/>
        <v>FIFA : Belarusian Soccer : FC Minsk</v>
      </c>
      <c r="I431" s="2144" t="s">
        <v>6373</v>
      </c>
      <c r="J431" s="2145" t="s">
        <v>6374</v>
      </c>
      <c r="K431" s="2146" t="s">
        <v>6375</v>
      </c>
      <c r="L431" s="11" t="s">
        <v>1542</v>
      </c>
      <c r="M431" s="11" t="s">
        <v>1543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>
      <c r="A432" s="2637" t="str">
        <f t="shared" si="14"/>
        <v>9621010</v>
      </c>
      <c r="B432" s="382" t="s">
        <v>1532</v>
      </c>
      <c r="C432" s="382" t="s">
        <v>3786</v>
      </c>
      <c r="D432" s="382" t="s">
        <v>25</v>
      </c>
      <c r="E432" s="383" t="s">
        <v>6376</v>
      </c>
      <c r="F432" s="383" t="s">
        <v>6377</v>
      </c>
      <c r="G432" s="383" t="s">
        <v>6378</v>
      </c>
      <c r="H432" s="383" t="str">
        <f t="shared" si="17"/>
        <v>FIFA : Belarusian Soccer : FC Naftan Novopolotsk</v>
      </c>
      <c r="I432" s="2147" t="s">
        <v>6379</v>
      </c>
      <c r="J432" s="2148" t="s">
        <v>6380</v>
      </c>
      <c r="K432" s="241" t="s">
        <v>21</v>
      </c>
      <c r="L432" s="11" t="s">
        <v>1542</v>
      </c>
      <c r="M432" s="11" t="s">
        <v>1543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>
      <c r="A433" s="2637" t="str">
        <f t="shared" si="14"/>
        <v>9621011</v>
      </c>
      <c r="B433" s="382" t="s">
        <v>1532</v>
      </c>
      <c r="C433" s="382" t="s">
        <v>3786</v>
      </c>
      <c r="D433" s="382" t="s">
        <v>60</v>
      </c>
      <c r="E433" s="383" t="s">
        <v>6381</v>
      </c>
      <c r="F433" s="383" t="s">
        <v>6382</v>
      </c>
      <c r="G433" s="383" t="s">
        <v>6383</v>
      </c>
      <c r="H433" s="383" t="str">
        <f t="shared" si="17"/>
        <v>FIFA : Belarusian Soccer : FC Neman Grodno</v>
      </c>
      <c r="I433" s="2149" t="s">
        <v>6384</v>
      </c>
      <c r="J433" s="2150" t="s">
        <v>6385</v>
      </c>
      <c r="K433" s="2151" t="s">
        <v>6386</v>
      </c>
      <c r="L433" s="11" t="s">
        <v>1542</v>
      </c>
      <c r="M433" s="11" t="s">
        <v>1543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>
      <c r="A434" s="2637" t="str">
        <f t="shared" si="14"/>
        <v>9621012</v>
      </c>
      <c r="B434" s="382" t="s">
        <v>1532</v>
      </c>
      <c r="C434" s="382" t="s">
        <v>3786</v>
      </c>
      <c r="D434" s="382" t="s">
        <v>66</v>
      </c>
      <c r="E434" s="383" t="s">
        <v>6387</v>
      </c>
      <c r="F434" s="383" t="s">
        <v>6388</v>
      </c>
      <c r="G434" s="383" t="s">
        <v>6389</v>
      </c>
      <c r="H434" s="383" t="str">
        <f t="shared" si="17"/>
        <v>FIFA : Belarusian Soccer : FC Shakhtyor Soligorsk</v>
      </c>
      <c r="I434" s="2102" t="s">
        <v>6266</v>
      </c>
      <c r="J434" s="2152" t="s">
        <v>6390</v>
      </c>
      <c r="K434" s="2153" t="s">
        <v>6391</v>
      </c>
      <c r="L434" s="11" t="s">
        <v>1542</v>
      </c>
      <c r="M434" s="11" t="s">
        <v>1543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>
      <c r="A435" s="2637" t="str">
        <f t="shared" si="14"/>
        <v>9621013</v>
      </c>
      <c r="B435" s="382" t="s">
        <v>1532</v>
      </c>
      <c r="C435" s="382" t="s">
        <v>3786</v>
      </c>
      <c r="D435" s="382" t="s">
        <v>72</v>
      </c>
      <c r="E435" s="383" t="s">
        <v>5769</v>
      </c>
      <c r="F435" s="383" t="s">
        <v>5770</v>
      </c>
      <c r="G435" s="383" t="s">
        <v>6392</v>
      </c>
      <c r="H435" s="383" t="str">
        <f t="shared" si="17"/>
        <v>FIFA : Belarusian Soccer : FC Slavia Mozyr</v>
      </c>
      <c r="I435" s="2154" t="s">
        <v>6393</v>
      </c>
      <c r="J435" s="2155" t="s">
        <v>6394</v>
      </c>
      <c r="K435" s="240" t="s">
        <v>137</v>
      </c>
      <c r="L435" s="11" t="s">
        <v>1542</v>
      </c>
      <c r="M435" s="11" t="s">
        <v>1543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>
      <c r="A436" s="2637" t="str">
        <f t="shared" si="14"/>
        <v>9621014</v>
      </c>
      <c r="B436" s="382" t="s">
        <v>1532</v>
      </c>
      <c r="C436" s="382" t="s">
        <v>3786</v>
      </c>
      <c r="D436" s="382" t="s">
        <v>260</v>
      </c>
      <c r="E436" s="383" t="s">
        <v>6395</v>
      </c>
      <c r="F436" s="383" t="s">
        <v>6396</v>
      </c>
      <c r="G436" s="383" t="s">
        <v>6397</v>
      </c>
      <c r="H436" s="383" t="str">
        <f t="shared" si="17"/>
        <v>FIFA : Belarusian Soccer : FC Slutsk</v>
      </c>
      <c r="I436" s="2156" t="s">
        <v>6398</v>
      </c>
      <c r="J436" s="2157" t="s">
        <v>6399</v>
      </c>
      <c r="K436" s="241" t="s">
        <v>21</v>
      </c>
      <c r="L436" s="11" t="s">
        <v>1542</v>
      </c>
      <c r="M436" s="11" t="s">
        <v>1543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>
      <c r="A437" s="2637" t="str">
        <f t="shared" si="14"/>
        <v>9621015</v>
      </c>
      <c r="B437" s="382" t="s">
        <v>1532</v>
      </c>
      <c r="C437" s="382" t="s">
        <v>3786</v>
      </c>
      <c r="D437" s="382" t="s">
        <v>2665</v>
      </c>
      <c r="E437" s="383" t="s">
        <v>123</v>
      </c>
      <c r="F437" s="383" t="s">
        <v>6400</v>
      </c>
      <c r="G437" s="383" t="s">
        <v>6401</v>
      </c>
      <c r="H437" s="383" t="str">
        <f t="shared" si="17"/>
        <v>FIFA : Belarusian Soccer : FC Torpedo-BelAZ Zhodino</v>
      </c>
      <c r="I437" s="2158" t="s">
        <v>6402</v>
      </c>
      <c r="J437" s="240" t="s">
        <v>137</v>
      </c>
      <c r="K437" s="241" t="s">
        <v>21</v>
      </c>
      <c r="L437" s="11" t="s">
        <v>1542</v>
      </c>
      <c r="M437" s="11" t="s">
        <v>1543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>
      <c r="A438" s="2637" t="str">
        <f t="shared" si="14"/>
        <v>9621016</v>
      </c>
      <c r="B438" s="382" t="s">
        <v>1532</v>
      </c>
      <c r="C438" s="382" t="s">
        <v>3786</v>
      </c>
      <c r="D438" s="382" t="s">
        <v>4241</v>
      </c>
      <c r="E438" s="383" t="s">
        <v>6403</v>
      </c>
      <c r="F438" s="383" t="s">
        <v>6404</v>
      </c>
      <c r="G438" s="383" t="s">
        <v>6405</v>
      </c>
      <c r="H438" s="383" t="str">
        <f t="shared" si="17"/>
        <v>FIFA : Belarusian Soccer : FC Vitebsk</v>
      </c>
      <c r="I438" s="2159" t="s">
        <v>6406</v>
      </c>
      <c r="J438" s="2160" t="s">
        <v>6407</v>
      </c>
      <c r="K438" s="240" t="s">
        <v>137</v>
      </c>
      <c r="L438" s="11" t="s">
        <v>1542</v>
      </c>
      <c r="M438" s="11" t="s">
        <v>1543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>
      <c r="A439" s="2637" t="str">
        <f t="shared" si="14"/>
        <v>9624001</v>
      </c>
      <c r="B439" s="1459" t="s">
        <v>1532</v>
      </c>
      <c r="C439" s="1459" t="s">
        <v>3816</v>
      </c>
      <c r="D439" s="1459" t="s">
        <v>96</v>
      </c>
      <c r="E439" s="1461" t="s">
        <v>6408</v>
      </c>
      <c r="F439" s="1461" t="s">
        <v>4363</v>
      </c>
      <c r="G439" s="1461" t="s">
        <v>6409</v>
      </c>
      <c r="H439" s="1461" t="str">
        <f t="shared" ref="H439:H452" si="18">CONCATENATE($H$149," : ",G439)</f>
        <v>FIFA : Bulgarian Soccer : PFC Beroe Stara Zagora</v>
      </c>
      <c r="I439" s="2161" t="s">
        <v>6410</v>
      </c>
      <c r="J439" s="2162" t="s">
        <v>6411</v>
      </c>
      <c r="K439" s="241" t="s">
        <v>21</v>
      </c>
      <c r="L439" s="11" t="s">
        <v>1542</v>
      </c>
      <c r="M439" s="11" t="s">
        <v>1543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>
      <c r="A440" s="2637" t="str">
        <f t="shared" si="14"/>
        <v>9624002</v>
      </c>
      <c r="B440" s="1459" t="s">
        <v>1532</v>
      </c>
      <c r="C440" s="1459" t="s">
        <v>3816</v>
      </c>
      <c r="D440" s="1459" t="s">
        <v>105</v>
      </c>
      <c r="E440" s="1461" t="s">
        <v>6050</v>
      </c>
      <c r="F440" s="1461" t="s">
        <v>6412</v>
      </c>
      <c r="G440" s="1461" t="s">
        <v>6413</v>
      </c>
      <c r="H440" s="1461" t="str">
        <f t="shared" si="18"/>
        <v>FIFA : Bulgarian Soccer : PFC Botev Plovdiv</v>
      </c>
      <c r="I440" s="2163" t="s">
        <v>6414</v>
      </c>
      <c r="J440" s="2164" t="s">
        <v>6415</v>
      </c>
      <c r="K440" s="2165" t="s">
        <v>6416</v>
      </c>
      <c r="L440" s="11" t="s">
        <v>1542</v>
      </c>
      <c r="M440" s="11" t="s">
        <v>1543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>
      <c r="A441" s="2637" t="str">
        <f t="shared" si="14"/>
        <v>9624003</v>
      </c>
      <c r="B441" s="1459" t="s">
        <v>1532</v>
      </c>
      <c r="C441" s="1459" t="s">
        <v>3816</v>
      </c>
      <c r="D441" s="1459" t="s">
        <v>113</v>
      </c>
      <c r="E441" s="1461" t="s">
        <v>6417</v>
      </c>
      <c r="F441" s="1461" t="s">
        <v>6418</v>
      </c>
      <c r="G441" s="1461" t="s">
        <v>6419</v>
      </c>
      <c r="H441" s="1461" t="str">
        <f t="shared" si="18"/>
        <v>FIFA : Bulgarian Soccer : POFC Botev Vratsa</v>
      </c>
      <c r="I441" s="2166" t="s">
        <v>6420</v>
      </c>
      <c r="J441" s="2167" t="s">
        <v>6421</v>
      </c>
      <c r="K441" s="241" t="s">
        <v>21</v>
      </c>
      <c r="L441" s="11" t="s">
        <v>1542</v>
      </c>
      <c r="M441" s="11" t="s">
        <v>1543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>
      <c r="A442" s="2637" t="str">
        <f t="shared" si="14"/>
        <v>9624004</v>
      </c>
      <c r="B442" s="1459" t="s">
        <v>1532</v>
      </c>
      <c r="C442" s="1459" t="s">
        <v>3816</v>
      </c>
      <c r="D442" s="1459" t="s">
        <v>122</v>
      </c>
      <c r="E442" s="1461" t="s">
        <v>6422</v>
      </c>
      <c r="F442" s="1461" t="s">
        <v>6423</v>
      </c>
      <c r="G442" s="1461" t="s">
        <v>6424</v>
      </c>
      <c r="H442" s="1461" t="str">
        <f t="shared" si="18"/>
        <v>FIFA : Bulgarian Soccer : PFC Cherno More Varna</v>
      </c>
      <c r="I442" s="2168" t="s">
        <v>6425</v>
      </c>
      <c r="J442" s="2169" t="s">
        <v>6426</v>
      </c>
      <c r="K442" s="241" t="s">
        <v>21</v>
      </c>
      <c r="L442" s="11" t="s">
        <v>1542</v>
      </c>
      <c r="M442" s="11" t="s">
        <v>1543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>
      <c r="A443" s="2637" t="str">
        <f t="shared" si="14"/>
        <v>9624005</v>
      </c>
      <c r="B443" s="1459" t="s">
        <v>1532</v>
      </c>
      <c r="C443" s="1459" t="s">
        <v>3816</v>
      </c>
      <c r="D443" s="1459" t="s">
        <v>131</v>
      </c>
      <c r="E443" s="1461" t="s">
        <v>6427</v>
      </c>
      <c r="F443" s="1461" t="s">
        <v>6427</v>
      </c>
      <c r="G443" s="1461" t="s">
        <v>6428</v>
      </c>
      <c r="H443" s="1461" t="str">
        <f t="shared" si="18"/>
        <v>FIFA : Bulgarian Soccer : PFC CSKA Sofia</v>
      </c>
      <c r="I443" s="2170" t="s">
        <v>6429</v>
      </c>
      <c r="J443" s="240" t="s">
        <v>137</v>
      </c>
      <c r="K443" s="241" t="s">
        <v>21</v>
      </c>
      <c r="L443" s="11" t="s">
        <v>1542</v>
      </c>
      <c r="M443" s="11" t="s">
        <v>1543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>
      <c r="A444" s="2637" t="str">
        <f t="shared" si="14"/>
        <v>9624006</v>
      </c>
      <c r="B444" s="1459" t="s">
        <v>1532</v>
      </c>
      <c r="C444" s="1459" t="s">
        <v>3816</v>
      </c>
      <c r="D444" s="1459" t="s">
        <v>540</v>
      </c>
      <c r="E444" s="1461" t="s">
        <v>6430</v>
      </c>
      <c r="F444" s="1461" t="s">
        <v>6431</v>
      </c>
      <c r="G444" s="1461" t="s">
        <v>6432</v>
      </c>
      <c r="H444" s="1461" t="str">
        <f t="shared" si="18"/>
        <v>FIFA : Bulgarian Soccer : FC Dunav Ruse</v>
      </c>
      <c r="I444" s="2171" t="s">
        <v>6433</v>
      </c>
      <c r="J444" s="240" t="s">
        <v>137</v>
      </c>
      <c r="K444" s="241" t="s">
        <v>21</v>
      </c>
      <c r="L444" s="11" t="s">
        <v>1542</v>
      </c>
      <c r="M444" s="11" t="s">
        <v>1543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>
      <c r="A445" s="2637" t="str">
        <f t="shared" si="14"/>
        <v>9624007</v>
      </c>
      <c r="B445" s="1459" t="s">
        <v>1532</v>
      </c>
      <c r="C445" s="1459" t="s">
        <v>3816</v>
      </c>
      <c r="D445" s="1459" t="s">
        <v>549</v>
      </c>
      <c r="E445" s="1461" t="s">
        <v>6434</v>
      </c>
      <c r="F445" s="1461" t="s">
        <v>6435</v>
      </c>
      <c r="G445" s="1461" t="s">
        <v>6436</v>
      </c>
      <c r="H445" s="1461" t="str">
        <f t="shared" si="18"/>
        <v>FIFA : Bulgarian Soccer : SFC Etar Veliko Tarnovo</v>
      </c>
      <c r="I445" s="2172" t="s">
        <v>6437</v>
      </c>
      <c r="J445" s="2173" t="s">
        <v>6438</v>
      </c>
      <c r="K445" s="240" t="s">
        <v>137</v>
      </c>
      <c r="L445" s="11" t="s">
        <v>1542</v>
      </c>
      <c r="M445" s="11" t="s">
        <v>1543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>
      <c r="A446" s="2637" t="str">
        <f t="shared" si="14"/>
        <v>9624008</v>
      </c>
      <c r="B446" s="1459" t="s">
        <v>1532</v>
      </c>
      <c r="C446" s="1459" t="s">
        <v>3816</v>
      </c>
      <c r="D446" s="1459" t="s">
        <v>562</v>
      </c>
      <c r="E446" s="1461" t="s">
        <v>4389</v>
      </c>
      <c r="F446" s="1461" t="s">
        <v>4390</v>
      </c>
      <c r="G446" s="1461" t="s">
        <v>6439</v>
      </c>
      <c r="H446" s="1461" t="str">
        <f t="shared" si="18"/>
        <v>FIFA : Bulgarian Soccer : PFC Levski Sofia</v>
      </c>
      <c r="I446" s="2174" t="s">
        <v>6440</v>
      </c>
      <c r="J446" s="2175" t="s">
        <v>6441</v>
      </c>
      <c r="K446" s="2176" t="s">
        <v>6442</v>
      </c>
      <c r="L446" s="11" t="s">
        <v>1542</v>
      </c>
      <c r="M446" s="11" t="s">
        <v>1543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>
      <c r="A447" s="2637" t="str">
        <f t="shared" si="14"/>
        <v>9624009</v>
      </c>
      <c r="B447" s="1459" t="s">
        <v>1532</v>
      </c>
      <c r="C447" s="1459" t="s">
        <v>3816</v>
      </c>
      <c r="D447" s="1459" t="s">
        <v>1073</v>
      </c>
      <c r="E447" s="1461" t="s">
        <v>5951</v>
      </c>
      <c r="F447" s="1461" t="s">
        <v>6443</v>
      </c>
      <c r="G447" s="1461" t="s">
        <v>6444</v>
      </c>
      <c r="H447" s="1461" t="str">
        <f t="shared" si="18"/>
        <v>FIFA : Bulgarian Soccer : PFC Lokomotiv Plovdiv</v>
      </c>
      <c r="I447" s="2177" t="s">
        <v>6445</v>
      </c>
      <c r="J447" s="2178" t="s">
        <v>6446</v>
      </c>
      <c r="K447" s="240" t="s">
        <v>137</v>
      </c>
      <c r="L447" s="11" t="s">
        <v>1542</v>
      </c>
      <c r="M447" s="11" t="s">
        <v>1543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>
      <c r="A448" s="2637" t="str">
        <f t="shared" si="14"/>
        <v>9624010</v>
      </c>
      <c r="B448" s="1459" t="s">
        <v>1532</v>
      </c>
      <c r="C448" s="1459" t="s">
        <v>3816</v>
      </c>
      <c r="D448" s="1459" t="s">
        <v>25</v>
      </c>
      <c r="E448" s="1461" t="s">
        <v>6447</v>
      </c>
      <c r="F448" s="1461" t="s">
        <v>6448</v>
      </c>
      <c r="G448" s="1461" t="s">
        <v>6449</v>
      </c>
      <c r="H448" s="1461" t="str">
        <f t="shared" si="18"/>
        <v>FIFA : Bulgarian Soccer : PFC Ludogorets Razgrad</v>
      </c>
      <c r="I448" s="2179" t="s">
        <v>6450</v>
      </c>
      <c r="J448" s="2180" t="s">
        <v>6451</v>
      </c>
      <c r="K448" s="240" t="s">
        <v>137</v>
      </c>
      <c r="L448" s="11" t="s">
        <v>1542</v>
      </c>
      <c r="M448" s="11" t="s">
        <v>1543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>
      <c r="A449" s="2637" t="str">
        <f t="shared" si="14"/>
        <v>9624011</v>
      </c>
      <c r="B449" s="1459" t="s">
        <v>1532</v>
      </c>
      <c r="C449" s="1459" t="s">
        <v>3816</v>
      </c>
      <c r="D449" s="1459" t="s">
        <v>60</v>
      </c>
      <c r="E449" s="1461" t="s">
        <v>6452</v>
      </c>
      <c r="F449" s="1461" t="s">
        <v>6453</v>
      </c>
      <c r="G449" s="1461" t="s">
        <v>6454</v>
      </c>
      <c r="H449" s="1461" t="str">
        <f t="shared" si="18"/>
        <v>FIFA : Bulgarian Soccer : PFC Septemvri Sofia</v>
      </c>
      <c r="I449" s="2181" t="s">
        <v>6455</v>
      </c>
      <c r="J449" s="2182" t="s">
        <v>6456</v>
      </c>
      <c r="K449" s="2183" t="s">
        <v>6457</v>
      </c>
      <c r="L449" s="11" t="s">
        <v>1542</v>
      </c>
      <c r="M449" s="11" t="s">
        <v>1543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>
      <c r="A450" s="2637" t="str">
        <f t="shared" si="14"/>
        <v>9624012</v>
      </c>
      <c r="B450" s="1459" t="s">
        <v>1532</v>
      </c>
      <c r="C450" s="1459" t="s">
        <v>3816</v>
      </c>
      <c r="D450" s="1459" t="s">
        <v>66</v>
      </c>
      <c r="E450" s="1461" t="s">
        <v>5769</v>
      </c>
      <c r="F450" s="1461" t="s">
        <v>5770</v>
      </c>
      <c r="G450" s="1461" t="s">
        <v>6458</v>
      </c>
      <c r="H450" s="1461" t="str">
        <f t="shared" si="18"/>
        <v>FIFA : Bulgarian Soccer : PFC Slavia Sofia</v>
      </c>
      <c r="I450" s="2184" t="s">
        <v>6459</v>
      </c>
      <c r="J450" s="240" t="s">
        <v>137</v>
      </c>
      <c r="K450" s="241" t="s">
        <v>21</v>
      </c>
      <c r="L450" s="11" t="s">
        <v>1542</v>
      </c>
      <c r="M450" s="11" t="s">
        <v>1543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>
      <c r="A451" s="2637" t="str">
        <f t="shared" ref="A451:A514" si="19">_xlfn.CONCAT(B451:D451)</f>
        <v>9624013</v>
      </c>
      <c r="B451" s="1459" t="s">
        <v>1532</v>
      </c>
      <c r="C451" s="1459" t="s">
        <v>3816</v>
      </c>
      <c r="D451" s="1459" t="s">
        <v>72</v>
      </c>
      <c r="E451" s="1461" t="s">
        <v>6460</v>
      </c>
      <c r="F451" s="1461" t="s">
        <v>6461</v>
      </c>
      <c r="G451" s="1461" t="s">
        <v>6462</v>
      </c>
      <c r="H451" s="1461" t="str">
        <f t="shared" si="18"/>
        <v>FIFA : Bulgarian Soccer : FC Vereya</v>
      </c>
      <c r="I451" s="2185" t="s">
        <v>6463</v>
      </c>
      <c r="J451" s="2186" t="s">
        <v>6464</v>
      </c>
      <c r="K451" s="1996" t="s">
        <v>5993</v>
      </c>
      <c r="L451" s="11" t="s">
        <v>1542</v>
      </c>
      <c r="M451" s="11" t="s">
        <v>1543</v>
      </c>
      <c r="N451" s="2186" t="s">
        <v>6464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>
      <c r="A452" s="2637" t="str">
        <f t="shared" si="19"/>
        <v>9624014</v>
      </c>
      <c r="B452" s="1459" t="s">
        <v>1532</v>
      </c>
      <c r="C452" s="1459" t="s">
        <v>3816</v>
      </c>
      <c r="D452" s="1459" t="s">
        <v>260</v>
      </c>
      <c r="E452" s="1461" t="s">
        <v>6403</v>
      </c>
      <c r="F452" s="1461" t="s">
        <v>6465</v>
      </c>
      <c r="G452" s="1461" t="s">
        <v>6466</v>
      </c>
      <c r="H452" s="1461" t="str">
        <f t="shared" si="18"/>
        <v>FIFA : Bulgarian Soccer : FC Vitosha Bistritsa</v>
      </c>
      <c r="I452" s="2187" t="s">
        <v>6467</v>
      </c>
      <c r="J452" s="2188" t="s">
        <v>6468</v>
      </c>
      <c r="K452" s="240" t="s">
        <v>137</v>
      </c>
      <c r="L452" s="11" t="s">
        <v>1542</v>
      </c>
      <c r="M452" s="11" t="s">
        <v>1543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>
      <c r="A453" s="2637" t="str">
        <f t="shared" si="19"/>
        <v>9626001</v>
      </c>
      <c r="B453" s="382" t="s">
        <v>1532</v>
      </c>
      <c r="C453" s="382" t="s">
        <v>3824</v>
      </c>
      <c r="D453" s="382" t="s">
        <v>96</v>
      </c>
      <c r="E453" s="383" t="s">
        <v>5463</v>
      </c>
      <c r="F453" s="383" t="s">
        <v>5464</v>
      </c>
      <c r="G453" s="383" t="s">
        <v>6469</v>
      </c>
      <c r="H453" s="383" t="str">
        <f t="shared" ref="H453:H462" si="20">CONCATENATE($H$151," : ",G453)</f>
        <v>FIFA : Croatian Soccer : HNK Gorica</v>
      </c>
      <c r="I453" s="2189" t="s">
        <v>6470</v>
      </c>
      <c r="J453" s="2190" t="s">
        <v>6471</v>
      </c>
      <c r="K453" s="240" t="s">
        <v>137</v>
      </c>
      <c r="L453" s="11" t="s">
        <v>1542</v>
      </c>
      <c r="M453" s="11" t="s">
        <v>1543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>
      <c r="A454" s="2637" t="str">
        <f t="shared" si="19"/>
        <v>9626002</v>
      </c>
      <c r="B454" s="382" t="s">
        <v>1532</v>
      </c>
      <c r="C454" s="382" t="s">
        <v>3824</v>
      </c>
      <c r="D454" s="382" t="s">
        <v>105</v>
      </c>
      <c r="E454" s="383" t="s">
        <v>6472</v>
      </c>
      <c r="F454" s="383" t="s">
        <v>6473</v>
      </c>
      <c r="G454" s="383" t="s">
        <v>6474</v>
      </c>
      <c r="H454" s="383" t="str">
        <f t="shared" si="20"/>
        <v>FIFA : Croatian Soccer : GNK Dinamo Zagreb</v>
      </c>
      <c r="I454" s="2191" t="s">
        <v>6475</v>
      </c>
      <c r="J454" s="2192" t="s">
        <v>6476</v>
      </c>
      <c r="K454" s="241" t="s">
        <v>21</v>
      </c>
      <c r="L454" s="11" t="s">
        <v>1542</v>
      </c>
      <c r="M454" s="11" t="s">
        <v>1543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>
      <c r="A455" s="2637" t="str">
        <f t="shared" si="19"/>
        <v>9626003</v>
      </c>
      <c r="B455" s="382" t="s">
        <v>1532</v>
      </c>
      <c r="C455" s="382" t="s">
        <v>3824</v>
      </c>
      <c r="D455" s="382" t="s">
        <v>113</v>
      </c>
      <c r="E455" s="383" t="s">
        <v>6477</v>
      </c>
      <c r="F455" s="383" t="s">
        <v>6478</v>
      </c>
      <c r="G455" s="383" t="s">
        <v>6479</v>
      </c>
      <c r="H455" s="383" t="str">
        <f t="shared" si="20"/>
        <v>FIFA : Croatian Soccer : HNK Hajduk Split</v>
      </c>
      <c r="I455" s="2193" t="s">
        <v>6480</v>
      </c>
      <c r="J455" s="2194" t="s">
        <v>6481</v>
      </c>
      <c r="K455" s="241" t="s">
        <v>21</v>
      </c>
      <c r="L455" s="11" t="s">
        <v>1542</v>
      </c>
      <c r="M455" s="11" t="s">
        <v>1543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>
      <c r="A456" s="2637" t="str">
        <f t="shared" si="19"/>
        <v>9626004</v>
      </c>
      <c r="B456" s="382" t="s">
        <v>1532</v>
      </c>
      <c r="C456" s="382" t="s">
        <v>3824</v>
      </c>
      <c r="D456" s="382" t="s">
        <v>122</v>
      </c>
      <c r="E456" s="383" t="s">
        <v>3679</v>
      </c>
      <c r="F456" s="383" t="s">
        <v>6482</v>
      </c>
      <c r="G456" s="383" t="s">
        <v>6483</v>
      </c>
      <c r="H456" s="383" t="str">
        <f t="shared" si="20"/>
        <v>FIFA : Croatian Soccer : NK Inter Zapresic</v>
      </c>
      <c r="I456" s="2102" t="s">
        <v>6266</v>
      </c>
      <c r="J456" s="2195" t="s">
        <v>6484</v>
      </c>
      <c r="K456" s="241" t="s">
        <v>21</v>
      </c>
      <c r="L456" s="11" t="s">
        <v>1542</v>
      </c>
      <c r="M456" s="11" t="s">
        <v>1543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>
      <c r="A457" s="2637" t="str">
        <f t="shared" si="19"/>
        <v>9626005</v>
      </c>
      <c r="B457" s="382" t="s">
        <v>1532</v>
      </c>
      <c r="C457" s="382" t="s">
        <v>3824</v>
      </c>
      <c r="D457" s="382" t="s">
        <v>131</v>
      </c>
      <c r="E457" s="383" t="s">
        <v>2868</v>
      </c>
      <c r="F457" s="383" t="s">
        <v>6485</v>
      </c>
      <c r="G457" s="383" t="s">
        <v>6486</v>
      </c>
      <c r="H457" s="383" t="str">
        <f t="shared" si="20"/>
        <v>FIFA : Croatian Soccer : NK Istra 1961</v>
      </c>
      <c r="I457" s="2196" t="s">
        <v>6487</v>
      </c>
      <c r="J457" s="2197" t="s">
        <v>6488</v>
      </c>
      <c r="K457" s="241" t="s">
        <v>21</v>
      </c>
      <c r="L457" s="11" t="s">
        <v>1542</v>
      </c>
      <c r="M457" s="11" t="s">
        <v>1543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>
      <c r="A458" s="2637" t="str">
        <f t="shared" si="19"/>
        <v>9626006</v>
      </c>
      <c r="B458" s="382" t="s">
        <v>1532</v>
      </c>
      <c r="C458" s="382" t="s">
        <v>3824</v>
      </c>
      <c r="D458" s="382" t="s">
        <v>540</v>
      </c>
      <c r="E458" s="383" t="s">
        <v>5951</v>
      </c>
      <c r="F458" s="383" t="s">
        <v>6489</v>
      </c>
      <c r="G458" s="383" t="s">
        <v>6490</v>
      </c>
      <c r="H458" s="383" t="str">
        <f t="shared" si="20"/>
        <v>FIFA : Croatian Soccer : NK Lokomotiva Zagreb</v>
      </c>
      <c r="I458" s="2198" t="s">
        <v>6491</v>
      </c>
      <c r="J458" s="2199" t="s">
        <v>6492</v>
      </c>
      <c r="K458" s="240" t="s">
        <v>137</v>
      </c>
      <c r="L458" s="11" t="s">
        <v>1542</v>
      </c>
      <c r="M458" s="11" t="s">
        <v>1543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>
      <c r="A459" s="2637" t="str">
        <f t="shared" si="19"/>
        <v>9626007</v>
      </c>
      <c r="B459" s="382" t="s">
        <v>1532</v>
      </c>
      <c r="C459" s="382" t="s">
        <v>3824</v>
      </c>
      <c r="D459" s="382" t="s">
        <v>549</v>
      </c>
      <c r="E459" s="383" t="s">
        <v>5579</v>
      </c>
      <c r="F459" s="383" t="s">
        <v>5580</v>
      </c>
      <c r="G459" s="383" t="s">
        <v>6493</v>
      </c>
      <c r="H459" s="383" t="str">
        <f t="shared" si="20"/>
        <v>FIFA : Croatian Soccer : NK Osijek</v>
      </c>
      <c r="I459" s="2200" t="s">
        <v>6494</v>
      </c>
      <c r="J459" s="2201" t="s">
        <v>6495</v>
      </c>
      <c r="K459" s="241" t="s">
        <v>21</v>
      </c>
      <c r="L459" s="11" t="s">
        <v>1542</v>
      </c>
      <c r="M459" s="11" t="s">
        <v>1543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>
      <c r="A460" s="2637" t="str">
        <f t="shared" si="19"/>
        <v>9626008</v>
      </c>
      <c r="B460" s="382" t="s">
        <v>1532</v>
      </c>
      <c r="C460" s="382" t="s">
        <v>3824</v>
      </c>
      <c r="D460" s="382" t="s">
        <v>562</v>
      </c>
      <c r="E460" s="383" t="s">
        <v>6496</v>
      </c>
      <c r="F460" s="383" t="s">
        <v>6497</v>
      </c>
      <c r="G460" s="383" t="s">
        <v>6498</v>
      </c>
      <c r="H460" s="383" t="str">
        <f t="shared" si="20"/>
        <v>FIFA : Croatian Soccer : HNK Rijeka</v>
      </c>
      <c r="I460" s="2202" t="s">
        <v>6499</v>
      </c>
      <c r="J460" s="2203" t="s">
        <v>6500</v>
      </c>
      <c r="K460" s="241" t="s">
        <v>21</v>
      </c>
      <c r="L460" s="11" t="s">
        <v>1542</v>
      </c>
      <c r="M460" s="11" t="s">
        <v>1543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>
      <c r="A461" s="2637" t="str">
        <f t="shared" si="19"/>
        <v>9626009</v>
      </c>
      <c r="B461" s="382" t="s">
        <v>1532</v>
      </c>
      <c r="C461" s="382" t="s">
        <v>3824</v>
      </c>
      <c r="D461" s="382" t="s">
        <v>1073</v>
      </c>
      <c r="E461" s="383" t="s">
        <v>6501</v>
      </c>
      <c r="F461" s="383" t="s">
        <v>6502</v>
      </c>
      <c r="G461" s="383" t="s">
        <v>6503</v>
      </c>
      <c r="H461" s="383" t="str">
        <f t="shared" si="20"/>
        <v>FIFA : Croatian Soccer : NK Rudes</v>
      </c>
      <c r="I461" s="2204" t="s">
        <v>6504</v>
      </c>
      <c r="J461" s="2205" t="s">
        <v>6505</v>
      </c>
      <c r="K461" s="241" t="s">
        <v>21</v>
      </c>
      <c r="L461" s="11" t="s">
        <v>1542</v>
      </c>
      <c r="M461" s="11" t="s">
        <v>1543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>
      <c r="A462" s="2637" t="str">
        <f t="shared" si="19"/>
        <v>9626010</v>
      </c>
      <c r="B462" s="382" t="s">
        <v>1532</v>
      </c>
      <c r="C462" s="382" t="s">
        <v>3824</v>
      </c>
      <c r="D462" s="382" t="s">
        <v>25</v>
      </c>
      <c r="E462" s="383" t="s">
        <v>6506</v>
      </c>
      <c r="F462" s="383" t="s">
        <v>6507</v>
      </c>
      <c r="G462" s="383" t="s">
        <v>6508</v>
      </c>
      <c r="H462" s="383" t="str">
        <f t="shared" si="20"/>
        <v>FIFA : Croatian Soccer : NK Slaven Belupo</v>
      </c>
      <c r="I462" s="2206" t="s">
        <v>6509</v>
      </c>
      <c r="J462" s="240" t="s">
        <v>137</v>
      </c>
      <c r="K462" s="241" t="s">
        <v>21</v>
      </c>
      <c r="L462" s="11" t="s">
        <v>1542</v>
      </c>
      <c r="M462" s="11" t="s">
        <v>1543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>
      <c r="A463" s="2637" t="str">
        <f t="shared" si="19"/>
        <v>9616001</v>
      </c>
      <c r="B463" s="1459" t="s">
        <v>1532</v>
      </c>
      <c r="C463" s="1459" t="s">
        <v>3720</v>
      </c>
      <c r="D463" s="1459" t="s">
        <v>96</v>
      </c>
      <c r="E463" s="1461" t="s">
        <v>6510</v>
      </c>
      <c r="F463" s="1461" t="s">
        <v>6511</v>
      </c>
      <c r="G463" s="1461" t="s">
        <v>6512</v>
      </c>
      <c r="H463" s="1461" t="str">
        <f t="shared" ref="H463:H476" si="21">CONCATENATE($H$141," : ",G463)</f>
        <v>FIFA : Danish Soccer : Aalborg Boldspiklub</v>
      </c>
      <c r="I463" s="2048" t="s">
        <v>6114</v>
      </c>
      <c r="J463" s="240" t="s">
        <v>137</v>
      </c>
      <c r="K463" s="241" t="s">
        <v>21</v>
      </c>
      <c r="L463" s="11" t="s">
        <v>1542</v>
      </c>
      <c r="M463" s="11" t="s">
        <v>1543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>
      <c r="A464" s="2637" t="str">
        <f t="shared" si="19"/>
        <v>9616002</v>
      </c>
      <c r="B464" s="1459" t="s">
        <v>1532</v>
      </c>
      <c r="C464" s="1459" t="s">
        <v>3720</v>
      </c>
      <c r="D464" s="1459" t="s">
        <v>105</v>
      </c>
      <c r="E464" s="1461" t="s">
        <v>6513</v>
      </c>
      <c r="F464" s="1461" t="s">
        <v>6514</v>
      </c>
      <c r="G464" s="1461" t="s">
        <v>6514</v>
      </c>
      <c r="H464" s="1461" t="str">
        <f t="shared" si="21"/>
        <v>FIFA : Danish Soccer : AC Horsens</v>
      </c>
      <c r="I464" s="2207" t="s">
        <v>6515</v>
      </c>
      <c r="J464" s="240" t="s">
        <v>137</v>
      </c>
      <c r="K464" s="241" t="s">
        <v>21</v>
      </c>
      <c r="L464" s="11" t="s">
        <v>1542</v>
      </c>
      <c r="M464" s="11" t="s">
        <v>1543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>
      <c r="A465" s="2637" t="str">
        <f t="shared" si="19"/>
        <v>9616003</v>
      </c>
      <c r="B465" s="1459" t="s">
        <v>1532</v>
      </c>
      <c r="C465" s="1459" t="s">
        <v>3720</v>
      </c>
      <c r="D465" s="1459" t="s">
        <v>113</v>
      </c>
      <c r="E465" s="1461" t="s">
        <v>6516</v>
      </c>
      <c r="F465" s="1461" t="s">
        <v>6516</v>
      </c>
      <c r="G465" s="1461" t="s">
        <v>6517</v>
      </c>
      <c r="H465" s="1461" t="str">
        <f t="shared" si="21"/>
        <v>FIFA : Danish Soccer : Aarhus Gymnstikforning</v>
      </c>
      <c r="I465" s="2208" t="s">
        <v>6518</v>
      </c>
      <c r="J465" s="1151" t="s">
        <v>3781</v>
      </c>
      <c r="K465" s="241" t="s">
        <v>21</v>
      </c>
      <c r="L465" s="11" t="s">
        <v>1542</v>
      </c>
      <c r="M465" s="11" t="s">
        <v>1543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>
      <c r="A466" s="2637" t="str">
        <f t="shared" si="19"/>
        <v>9616004</v>
      </c>
      <c r="B466" s="1459" t="s">
        <v>1532</v>
      </c>
      <c r="C466" s="1459" t="s">
        <v>3720</v>
      </c>
      <c r="D466" s="1459" t="s">
        <v>122</v>
      </c>
      <c r="E466" s="1461" t="s">
        <v>6519</v>
      </c>
      <c r="F466" s="1461" t="s">
        <v>6520</v>
      </c>
      <c r="G466" s="1461" t="s">
        <v>6521</v>
      </c>
      <c r="H466" s="1461" t="str">
        <f t="shared" si="21"/>
        <v>FIFA : Danish Soccer : Brondy IF</v>
      </c>
      <c r="I466" s="2209" t="s">
        <v>6522</v>
      </c>
      <c r="J466" s="2210" t="s">
        <v>6523</v>
      </c>
      <c r="K466" s="2211" t="s">
        <v>6524</v>
      </c>
      <c r="L466" s="11" t="s">
        <v>1542</v>
      </c>
      <c r="M466" s="11" t="s">
        <v>1543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>
      <c r="A467" s="2637" t="str">
        <f t="shared" si="19"/>
        <v>9616005</v>
      </c>
      <c r="B467" s="1459" t="s">
        <v>1532</v>
      </c>
      <c r="C467" s="1459" t="s">
        <v>3720</v>
      </c>
      <c r="D467" s="1459" t="s">
        <v>131</v>
      </c>
      <c r="E467" s="1461" t="s">
        <v>6525</v>
      </c>
      <c r="F467" s="1461" t="s">
        <v>6526</v>
      </c>
      <c r="G467" s="1461" t="s">
        <v>6527</v>
      </c>
      <c r="H467" s="1461" t="str">
        <f t="shared" si="21"/>
        <v>FIFA : Danish Soccer : Esbjerg FB</v>
      </c>
      <c r="I467" s="2212" t="s">
        <v>6528</v>
      </c>
      <c r="J467" s="1989" t="s">
        <v>5973</v>
      </c>
      <c r="K467" s="241" t="s">
        <v>21</v>
      </c>
      <c r="L467" s="11" t="s">
        <v>1542</v>
      </c>
      <c r="M467" s="11" t="s">
        <v>1543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>
      <c r="A468" s="2637" t="str">
        <f t="shared" si="19"/>
        <v>9616006</v>
      </c>
      <c r="B468" s="1459" t="s">
        <v>1532</v>
      </c>
      <c r="C468" s="1459" t="s">
        <v>3720</v>
      </c>
      <c r="D468" s="1459" t="s">
        <v>540</v>
      </c>
      <c r="E468" s="1461" t="s">
        <v>6529</v>
      </c>
      <c r="F468" s="1461" t="s">
        <v>6530</v>
      </c>
      <c r="G468" s="1461" t="s">
        <v>6531</v>
      </c>
      <c r="H468" s="1461" t="str">
        <f t="shared" si="21"/>
        <v>FIFA : Danish Soccer : Hobro IK</v>
      </c>
      <c r="I468" s="2213" t="s">
        <v>6532</v>
      </c>
      <c r="J468" s="2214" t="s">
        <v>6533</v>
      </c>
      <c r="K468" s="2215" t="s">
        <v>6534</v>
      </c>
      <c r="L468" s="11" t="s">
        <v>1542</v>
      </c>
      <c r="M468" s="11" t="s">
        <v>1543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>
      <c r="A469" s="2637" t="str">
        <f t="shared" si="19"/>
        <v>9616007</v>
      </c>
      <c r="B469" s="1459" t="s">
        <v>1532</v>
      </c>
      <c r="C469" s="1459" t="s">
        <v>3720</v>
      </c>
      <c r="D469" s="1459" t="s">
        <v>549</v>
      </c>
      <c r="E469" s="1461" t="s">
        <v>6535</v>
      </c>
      <c r="F469" s="1461" t="s">
        <v>6536</v>
      </c>
      <c r="G469" s="1461" t="s">
        <v>6537</v>
      </c>
      <c r="H469" s="1461" t="str">
        <f t="shared" si="21"/>
        <v>FIFA : Danish Soccer : FC Copenhagen</v>
      </c>
      <c r="I469" s="2216" t="s">
        <v>6538</v>
      </c>
      <c r="J469" s="2217" t="s">
        <v>6539</v>
      </c>
      <c r="K469" s="241" t="s">
        <v>21</v>
      </c>
      <c r="L469" s="11" t="s">
        <v>1542</v>
      </c>
      <c r="M469" s="11" t="s">
        <v>1543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>
      <c r="A470" s="2637" t="str">
        <f t="shared" si="19"/>
        <v>9616008</v>
      </c>
      <c r="B470" s="1459" t="s">
        <v>1532</v>
      </c>
      <c r="C470" s="1459" t="s">
        <v>3720</v>
      </c>
      <c r="D470" s="1459" t="s">
        <v>562</v>
      </c>
      <c r="E470" s="1461" t="s">
        <v>6370</v>
      </c>
      <c r="F470" s="1461" t="s">
        <v>6540</v>
      </c>
      <c r="G470" s="1461" t="s">
        <v>6541</v>
      </c>
      <c r="H470" s="1461" t="str">
        <f t="shared" si="21"/>
        <v>FIFA : Danish Soccer : FC Midtjylland</v>
      </c>
      <c r="I470" s="2218" t="s">
        <v>6542</v>
      </c>
      <c r="J470" s="240" t="s">
        <v>137</v>
      </c>
      <c r="K470" s="241" t="s">
        <v>21</v>
      </c>
      <c r="L470" s="11" t="s">
        <v>1542</v>
      </c>
      <c r="M470" s="11" t="s">
        <v>1543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>
      <c r="A471" s="2637" t="str">
        <f t="shared" si="19"/>
        <v>9616009</v>
      </c>
      <c r="B471" s="1459" t="s">
        <v>1532</v>
      </c>
      <c r="C471" s="1459" t="s">
        <v>3720</v>
      </c>
      <c r="D471" s="1459" t="s">
        <v>1073</v>
      </c>
      <c r="E471" s="1461" t="s">
        <v>6543</v>
      </c>
      <c r="F471" s="1461" t="s">
        <v>6544</v>
      </c>
      <c r="G471" s="1461" t="s">
        <v>6545</v>
      </c>
      <c r="H471" s="1461" t="str">
        <f t="shared" si="21"/>
        <v>FIFA : Danish Soccer : FC Nordsjaelland</v>
      </c>
      <c r="I471" s="2219" t="s">
        <v>6546</v>
      </c>
      <c r="J471" s="2220" t="s">
        <v>6547</v>
      </c>
      <c r="K471" s="2221" t="s">
        <v>6548</v>
      </c>
      <c r="L471" s="11" t="s">
        <v>1542</v>
      </c>
      <c r="M471" s="11" t="s">
        <v>1543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>
      <c r="A472" s="2637" t="str">
        <f t="shared" si="19"/>
        <v>9616010</v>
      </c>
      <c r="B472" s="1459" t="s">
        <v>1532</v>
      </c>
      <c r="C472" s="1459" t="s">
        <v>3720</v>
      </c>
      <c r="D472" s="1459" t="s">
        <v>25</v>
      </c>
      <c r="E472" s="1461" t="s">
        <v>6549</v>
      </c>
      <c r="F472" s="1461" t="s">
        <v>6550</v>
      </c>
      <c r="G472" s="1461" t="s">
        <v>6551</v>
      </c>
      <c r="H472" s="1461" t="str">
        <f t="shared" si="21"/>
        <v>FIFA : Danish Soccer : Odense Boldklub</v>
      </c>
      <c r="I472" s="2222" t="s">
        <v>6552</v>
      </c>
      <c r="J472" s="2223" t="s">
        <v>6553</v>
      </c>
      <c r="K472" s="240" t="s">
        <v>137</v>
      </c>
      <c r="L472" s="11" t="s">
        <v>1542</v>
      </c>
      <c r="M472" s="11" t="s">
        <v>1543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>
      <c r="A473" s="2637" t="str">
        <f t="shared" si="19"/>
        <v>9616011</v>
      </c>
      <c r="B473" s="1459" t="s">
        <v>1532</v>
      </c>
      <c r="C473" s="1459" t="s">
        <v>3720</v>
      </c>
      <c r="D473" s="1459" t="s">
        <v>60</v>
      </c>
      <c r="E473" s="1461" t="s">
        <v>6554</v>
      </c>
      <c r="F473" s="1461" t="s">
        <v>6555</v>
      </c>
      <c r="G473" s="1461" t="s">
        <v>6556</v>
      </c>
      <c r="H473" s="1461" t="str">
        <f t="shared" si="21"/>
        <v>FIFA : Danish Soccer : Randers FC</v>
      </c>
      <c r="I473" s="2224" t="s">
        <v>6557</v>
      </c>
      <c r="J473" s="2225" t="s">
        <v>6558</v>
      </c>
      <c r="K473" s="241" t="s">
        <v>21</v>
      </c>
      <c r="L473" s="11" t="s">
        <v>1542</v>
      </c>
      <c r="M473" s="11" t="s">
        <v>1543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>
      <c r="A474" s="2637" t="str">
        <f t="shared" si="19"/>
        <v>9616012</v>
      </c>
      <c r="B474" s="1459" t="s">
        <v>1532</v>
      </c>
      <c r="C474" s="1459" t="s">
        <v>3720</v>
      </c>
      <c r="D474" s="1459" t="s">
        <v>66</v>
      </c>
      <c r="E474" s="1461" t="s">
        <v>6559</v>
      </c>
      <c r="F474" s="1461" t="s">
        <v>6560</v>
      </c>
      <c r="G474" s="1461" t="s">
        <v>6561</v>
      </c>
      <c r="H474" s="1461" t="str">
        <f t="shared" si="21"/>
        <v>FIFA : Danish Soccer : SonderjyskE Fodbold</v>
      </c>
      <c r="I474" s="2226" t="s">
        <v>6562</v>
      </c>
      <c r="J474" s="240" t="s">
        <v>137</v>
      </c>
      <c r="K474" s="241" t="s">
        <v>21</v>
      </c>
      <c r="L474" s="11" t="s">
        <v>1542</v>
      </c>
      <c r="M474" s="11" t="s">
        <v>1543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>
      <c r="A475" s="2637" t="str">
        <f t="shared" si="19"/>
        <v>9616013</v>
      </c>
      <c r="B475" s="1459" t="s">
        <v>1532</v>
      </c>
      <c r="C475" s="1459" t="s">
        <v>3720</v>
      </c>
      <c r="D475" s="1459" t="s">
        <v>72</v>
      </c>
      <c r="E475" s="1461" t="s">
        <v>6563</v>
      </c>
      <c r="F475" s="1461" t="s">
        <v>6564</v>
      </c>
      <c r="G475" s="1461" t="s">
        <v>6565</v>
      </c>
      <c r="H475" s="1461" t="str">
        <f t="shared" si="21"/>
        <v>FIFA : Danish Soccer : Vejle Boldklub</v>
      </c>
      <c r="I475" s="2227" t="s">
        <v>6566</v>
      </c>
      <c r="J475" s="2228" t="s">
        <v>6567</v>
      </c>
      <c r="K475" s="241" t="s">
        <v>21</v>
      </c>
      <c r="L475" s="11" t="s">
        <v>1542</v>
      </c>
      <c r="M475" s="11" t="s">
        <v>1543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>
      <c r="A476" s="2637" t="str">
        <f t="shared" si="19"/>
        <v>9616014</v>
      </c>
      <c r="B476" s="1459" t="s">
        <v>1532</v>
      </c>
      <c r="C476" s="1459" t="s">
        <v>3720</v>
      </c>
      <c r="D476" s="1459" t="s">
        <v>260</v>
      </c>
      <c r="E476" s="1461" t="s">
        <v>6568</v>
      </c>
      <c r="F476" s="1461" t="s">
        <v>6569</v>
      </c>
      <c r="G476" s="1461" t="s">
        <v>6570</v>
      </c>
      <c r="H476" s="1461" t="str">
        <f t="shared" si="21"/>
        <v>FIFA : Danish Soccer : Vendsyssel FF</v>
      </c>
      <c r="I476" s="2229" t="s">
        <v>6571</v>
      </c>
      <c r="J476" s="1095" t="s">
        <v>3620</v>
      </c>
      <c r="K476" s="2230" t="s">
        <v>6572</v>
      </c>
      <c r="L476" s="11" t="s">
        <v>1542</v>
      </c>
      <c r="M476" s="11" t="s">
        <v>1543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>
      <c r="A477" s="2637" t="str">
        <f t="shared" si="19"/>
        <v>9607001</v>
      </c>
      <c r="B477" s="382" t="s">
        <v>1532</v>
      </c>
      <c r="C477" s="382" t="s">
        <v>3570</v>
      </c>
      <c r="D477" s="382" t="s">
        <v>96</v>
      </c>
      <c r="E477" s="383" t="s">
        <v>6573</v>
      </c>
      <c r="F477" s="383" t="s">
        <v>6574</v>
      </c>
      <c r="G477" s="383" t="s">
        <v>6575</v>
      </c>
      <c r="H477" s="383" t="str">
        <f t="shared" ref="H477:H494" si="22">CONCATENATE($H$131," : ",G477)</f>
        <v>FIFA : German Soccer : FC Erzgebirge Aue</v>
      </c>
      <c r="I477" s="2231" t="s">
        <v>6576</v>
      </c>
      <c r="J477" s="2232" t="s">
        <v>6577</v>
      </c>
      <c r="K477" s="2233" t="s">
        <v>6578</v>
      </c>
      <c r="L477" s="11" t="s">
        <v>1542</v>
      </c>
      <c r="M477" s="11" t="s">
        <v>1543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>
      <c r="A478" s="2637" t="str">
        <f t="shared" si="19"/>
        <v>9607002</v>
      </c>
      <c r="B478" s="382" t="s">
        <v>1532</v>
      </c>
      <c r="C478" s="382" t="s">
        <v>3570</v>
      </c>
      <c r="D478" s="382" t="s">
        <v>105</v>
      </c>
      <c r="E478" s="383" t="s">
        <v>6579</v>
      </c>
      <c r="F478" s="383" t="s">
        <v>6580</v>
      </c>
      <c r="G478" s="383" t="s">
        <v>6581</v>
      </c>
      <c r="H478" s="383" t="str">
        <f t="shared" si="22"/>
        <v>FIFA : German Soccer : DSC Arminia Bielefeld</v>
      </c>
      <c r="I478" s="2159" t="s">
        <v>6406</v>
      </c>
      <c r="J478" s="2234" t="s">
        <v>6582</v>
      </c>
      <c r="K478" s="315" t="s">
        <v>137</v>
      </c>
      <c r="L478" s="11" t="s">
        <v>1542</v>
      </c>
      <c r="M478" s="11" t="s">
        <v>1543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>
      <c r="A479" s="2637" t="str">
        <f t="shared" si="19"/>
        <v>9607003</v>
      </c>
      <c r="B479" s="382" t="s">
        <v>1532</v>
      </c>
      <c r="C479" s="382" t="s">
        <v>3570</v>
      </c>
      <c r="D479" s="382" t="s">
        <v>113</v>
      </c>
      <c r="E479" s="383" t="s">
        <v>6583</v>
      </c>
      <c r="F479" s="383" t="s">
        <v>6584</v>
      </c>
      <c r="G479" s="383" t="s">
        <v>6584</v>
      </c>
      <c r="H479" s="383" t="str">
        <f t="shared" si="22"/>
        <v>FIFA : German Soccer : VfL Bochum</v>
      </c>
      <c r="I479" s="2159" t="s">
        <v>6406</v>
      </c>
      <c r="J479" s="2235" t="s">
        <v>6582</v>
      </c>
      <c r="K479" s="241" t="s">
        <v>21</v>
      </c>
      <c r="L479" s="11" t="s">
        <v>1542</v>
      </c>
      <c r="M479" s="11" t="s">
        <v>1543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>
      <c r="A480" s="2637" t="str">
        <f t="shared" si="19"/>
        <v>9607004</v>
      </c>
      <c r="B480" s="382" t="s">
        <v>1532</v>
      </c>
      <c r="C480" s="382" t="s">
        <v>3570</v>
      </c>
      <c r="D480" s="382" t="s">
        <v>122</v>
      </c>
      <c r="E480" s="383" t="s">
        <v>6585</v>
      </c>
      <c r="F480" s="383" t="s">
        <v>6586</v>
      </c>
      <c r="G480" s="383" t="s">
        <v>6587</v>
      </c>
      <c r="H480" s="383" t="str">
        <f t="shared" si="22"/>
        <v>FIFA : German Soccer : SV Darmstadt 98</v>
      </c>
      <c r="I480" s="2159" t="s">
        <v>6406</v>
      </c>
      <c r="J480" s="2235" t="s">
        <v>6582</v>
      </c>
      <c r="K480" s="241" t="s">
        <v>21</v>
      </c>
      <c r="L480" s="11" t="s">
        <v>1542</v>
      </c>
      <c r="M480" s="11" t="s">
        <v>1543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>
      <c r="A481" s="2637" t="str">
        <f t="shared" si="19"/>
        <v>9607005</v>
      </c>
      <c r="B481" s="382" t="s">
        <v>1532</v>
      </c>
      <c r="C481" s="382" t="s">
        <v>3570</v>
      </c>
      <c r="D481" s="382" t="s">
        <v>131</v>
      </c>
      <c r="E481" s="383" t="s">
        <v>6588</v>
      </c>
      <c r="F481" s="383" t="s">
        <v>6588</v>
      </c>
      <c r="G481" s="383" t="s">
        <v>6589</v>
      </c>
      <c r="H481" s="383" t="str">
        <f t="shared" si="22"/>
        <v>FIFA : German Soccer : Dynamo Dresden</v>
      </c>
      <c r="I481" s="2236" t="s">
        <v>6590</v>
      </c>
      <c r="J481" s="2237" t="s">
        <v>6591</v>
      </c>
      <c r="K481" s="240" t="s">
        <v>137</v>
      </c>
      <c r="L481" s="11" t="s">
        <v>1542</v>
      </c>
      <c r="M481" s="11" t="s">
        <v>1543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>
      <c r="A482" s="2637" t="str">
        <f t="shared" si="19"/>
        <v>9607006</v>
      </c>
      <c r="B482" s="382" t="s">
        <v>1532</v>
      </c>
      <c r="C482" s="382" t="s">
        <v>3570</v>
      </c>
      <c r="D482" s="382" t="s">
        <v>540</v>
      </c>
      <c r="E482" s="383" t="s">
        <v>6592</v>
      </c>
      <c r="F482" s="383" t="s">
        <v>6593</v>
      </c>
      <c r="G482" s="383" t="s">
        <v>6593</v>
      </c>
      <c r="H482" s="383" t="str">
        <f t="shared" si="22"/>
        <v>FIFA : German Soccer : MSV Duisburg</v>
      </c>
      <c r="I482" s="2238" t="s">
        <v>6594</v>
      </c>
      <c r="J482" s="2239" t="s">
        <v>6595</v>
      </c>
      <c r="K482" s="240" t="s">
        <v>137</v>
      </c>
      <c r="L482" s="11" t="s">
        <v>1542</v>
      </c>
      <c r="M482" s="11" t="s">
        <v>1543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>
      <c r="A483" s="2637" t="str">
        <f t="shared" si="19"/>
        <v>9607007</v>
      </c>
      <c r="B483" s="382" t="s">
        <v>1532</v>
      </c>
      <c r="C483" s="382" t="s">
        <v>3570</v>
      </c>
      <c r="D483" s="382" t="s">
        <v>549</v>
      </c>
      <c r="E483" s="383" t="s">
        <v>6596</v>
      </c>
      <c r="F483" s="383" t="s">
        <v>6597</v>
      </c>
      <c r="G483" s="383" t="s">
        <v>6598</v>
      </c>
      <c r="H483" s="383" t="str">
        <f t="shared" si="22"/>
        <v>FIFA : German Soccer : SpVgg Greuther Furth</v>
      </c>
      <c r="I483" s="2240" t="s">
        <v>6599</v>
      </c>
      <c r="J483" s="240" t="s">
        <v>137</v>
      </c>
      <c r="K483" s="241" t="s">
        <v>21</v>
      </c>
      <c r="L483" s="11" t="s">
        <v>1542</v>
      </c>
      <c r="M483" s="11" t="s">
        <v>1543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>
      <c r="A484" s="2637" t="str">
        <f t="shared" si="19"/>
        <v>9607008</v>
      </c>
      <c r="B484" s="382" t="s">
        <v>1532</v>
      </c>
      <c r="C484" s="382" t="s">
        <v>3570</v>
      </c>
      <c r="D484" s="382" t="s">
        <v>562</v>
      </c>
      <c r="E484" s="383" t="s">
        <v>6600</v>
      </c>
      <c r="F484" s="383" t="s">
        <v>6601</v>
      </c>
      <c r="G484" s="383" t="s">
        <v>6602</v>
      </c>
      <c r="H484" s="383" t="str">
        <f t="shared" si="22"/>
        <v>FIFA : German Soccer : Hamburger SV</v>
      </c>
      <c r="I484" s="2241" t="s">
        <v>6603</v>
      </c>
      <c r="J484" s="2242" t="s">
        <v>6604</v>
      </c>
      <c r="K484" s="240" t="s">
        <v>137</v>
      </c>
      <c r="L484" s="11" t="s">
        <v>1542</v>
      </c>
      <c r="M484" s="11" t="s">
        <v>1543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>
      <c r="A485" s="2637" t="str">
        <f t="shared" si="19"/>
        <v>9607009</v>
      </c>
      <c r="B485" s="382" t="s">
        <v>1532</v>
      </c>
      <c r="C485" s="382" t="s">
        <v>3570</v>
      </c>
      <c r="D485" s="382" t="s">
        <v>1073</v>
      </c>
      <c r="E485" s="383" t="s">
        <v>6605</v>
      </c>
      <c r="F485" s="383" t="s">
        <v>6606</v>
      </c>
      <c r="G485" s="2243" t="s">
        <v>6606</v>
      </c>
      <c r="H485" s="383" t="str">
        <f t="shared" si="22"/>
        <v>FIFA : German Soccer : FC Heidenheim</v>
      </c>
      <c r="I485" s="600" t="s">
        <v>2250</v>
      </c>
      <c r="J485" s="2244" t="s">
        <v>6607</v>
      </c>
      <c r="K485" s="240" t="s">
        <v>137</v>
      </c>
      <c r="L485" s="11" t="s">
        <v>1542</v>
      </c>
      <c r="M485" s="11" t="s">
        <v>1543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>
      <c r="A486" s="2637" t="str">
        <f t="shared" si="19"/>
        <v>9607010</v>
      </c>
      <c r="B486" s="382" t="s">
        <v>1532</v>
      </c>
      <c r="C486" s="382" t="s">
        <v>3570</v>
      </c>
      <c r="D486" s="382" t="s">
        <v>25</v>
      </c>
      <c r="E486" s="383" t="s">
        <v>6608</v>
      </c>
      <c r="F486" s="383" t="s">
        <v>6609</v>
      </c>
      <c r="G486" s="383" t="s">
        <v>6610</v>
      </c>
      <c r="H486" s="383" t="str">
        <f t="shared" si="22"/>
        <v>FIFA : German Soccer : FC Ingolstadt 04</v>
      </c>
      <c r="I486" s="2245" t="s">
        <v>6611</v>
      </c>
      <c r="J486" s="240" t="s">
        <v>137</v>
      </c>
      <c r="K486" s="241" t="s">
        <v>21</v>
      </c>
      <c r="L486" s="11" t="s">
        <v>1542</v>
      </c>
      <c r="M486" s="11" t="s">
        <v>1543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>
      <c r="A487" s="2637" t="str">
        <f t="shared" si="19"/>
        <v>9607011</v>
      </c>
      <c r="B487" s="382" t="s">
        <v>1532</v>
      </c>
      <c r="C487" s="382" t="s">
        <v>3570</v>
      </c>
      <c r="D487" s="382" t="s">
        <v>60</v>
      </c>
      <c r="E487" s="383" t="s">
        <v>6612</v>
      </c>
      <c r="F487" s="383" t="s">
        <v>6613</v>
      </c>
      <c r="G487" s="383" t="s">
        <v>6614</v>
      </c>
      <c r="H487" s="383" t="str">
        <f t="shared" si="22"/>
        <v>FIFA : German Soccer : Holstein Kiel</v>
      </c>
      <c r="I487" s="2246" t="s">
        <v>6615</v>
      </c>
      <c r="J487" s="2247" t="s">
        <v>6616</v>
      </c>
      <c r="K487" s="241" t="s">
        <v>21</v>
      </c>
      <c r="L487" s="11" t="s">
        <v>1542</v>
      </c>
      <c r="M487" s="11" t="s">
        <v>1543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>
      <c r="A488" s="2637" t="str">
        <f t="shared" si="19"/>
        <v>9607012</v>
      </c>
      <c r="B488" s="382" t="s">
        <v>1532</v>
      </c>
      <c r="C488" s="382" t="s">
        <v>3570</v>
      </c>
      <c r="D488" s="382" t="s">
        <v>66</v>
      </c>
      <c r="E488" s="383" t="s">
        <v>6535</v>
      </c>
      <c r="F488" s="2243" t="s">
        <v>6617</v>
      </c>
      <c r="G488" s="2243" t="s">
        <v>6617</v>
      </c>
      <c r="H488" s="383" t="str">
        <f t="shared" si="22"/>
        <v>FIFA : German Soccer : 1. FC Koln</v>
      </c>
      <c r="I488" s="2162" t="s">
        <v>6411</v>
      </c>
      <c r="J488" s="240" t="s">
        <v>137</v>
      </c>
      <c r="K488" s="241" t="s">
        <v>21</v>
      </c>
      <c r="L488" s="11" t="s">
        <v>1542</v>
      </c>
      <c r="M488" s="11" t="s">
        <v>1543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>
      <c r="A489" s="2637" t="str">
        <f t="shared" si="19"/>
        <v>9607013</v>
      </c>
      <c r="B489" s="382" t="s">
        <v>1532</v>
      </c>
      <c r="C489" s="382" t="s">
        <v>3570</v>
      </c>
      <c r="D489" s="382" t="s">
        <v>72</v>
      </c>
      <c r="E489" s="383" t="s">
        <v>6370</v>
      </c>
      <c r="F489" s="383" t="s">
        <v>6618</v>
      </c>
      <c r="G489" s="383" t="s">
        <v>6619</v>
      </c>
      <c r="H489" s="383" t="str">
        <f t="shared" si="22"/>
        <v>FIFA : German Soccer : FC Magdeburg</v>
      </c>
      <c r="I489" s="2248" t="s">
        <v>6620</v>
      </c>
      <c r="J489" s="240" t="s">
        <v>137</v>
      </c>
      <c r="K489" s="241" t="s">
        <v>21</v>
      </c>
      <c r="L489" s="11" t="s">
        <v>1542</v>
      </c>
      <c r="M489" s="11" t="s">
        <v>1543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>
      <c r="A490" s="2637" t="str">
        <f t="shared" si="19"/>
        <v>9607014</v>
      </c>
      <c r="B490" s="382" t="s">
        <v>1532</v>
      </c>
      <c r="C490" s="382" t="s">
        <v>3570</v>
      </c>
      <c r="D490" s="382" t="s">
        <v>260</v>
      </c>
      <c r="E490" s="383" t="s">
        <v>6621</v>
      </c>
      <c r="F490" s="383" t="s">
        <v>6622</v>
      </c>
      <c r="G490" s="383" t="s">
        <v>6623</v>
      </c>
      <c r="H490" s="383" t="str">
        <f t="shared" si="22"/>
        <v>FIFA : German Soccer : SC Paderborn 07</v>
      </c>
      <c r="I490" s="2249" t="s">
        <v>6624</v>
      </c>
      <c r="J490" s="240" t="s">
        <v>137</v>
      </c>
      <c r="K490" s="241" t="s">
        <v>21</v>
      </c>
      <c r="L490" s="11" t="s">
        <v>1542</v>
      </c>
      <c r="M490" s="11" t="s">
        <v>1543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>
      <c r="A491" s="2637" t="str">
        <f t="shared" si="19"/>
        <v>9607015</v>
      </c>
      <c r="B491" s="382" t="s">
        <v>1532</v>
      </c>
      <c r="C491" s="382" t="s">
        <v>3570</v>
      </c>
      <c r="D491" s="382" t="s">
        <v>2665</v>
      </c>
      <c r="E491" s="383" t="s">
        <v>6625</v>
      </c>
      <c r="F491" s="383" t="s">
        <v>6626</v>
      </c>
      <c r="G491" s="383" t="s">
        <v>6627</v>
      </c>
      <c r="H491" s="383" t="str">
        <f t="shared" si="22"/>
        <v>FIFA : German Soccer : SSV Jahn Regensburg</v>
      </c>
      <c r="I491" s="1989" t="s">
        <v>5973</v>
      </c>
      <c r="J491" s="240" t="s">
        <v>137</v>
      </c>
      <c r="K491" s="241" t="s">
        <v>21</v>
      </c>
      <c r="L491" s="11" t="s">
        <v>1542</v>
      </c>
      <c r="M491" s="11" t="s">
        <v>1543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>
      <c r="A492" s="2637" t="str">
        <f t="shared" si="19"/>
        <v>9607016</v>
      </c>
      <c r="B492" s="382" t="s">
        <v>1532</v>
      </c>
      <c r="C492" s="382" t="s">
        <v>3570</v>
      </c>
      <c r="D492" s="382" t="s">
        <v>4241</v>
      </c>
      <c r="E492" s="383" t="s">
        <v>6628</v>
      </c>
      <c r="F492" s="383" t="s">
        <v>6629</v>
      </c>
      <c r="G492" s="383" t="s">
        <v>6629</v>
      </c>
      <c r="H492" s="383" t="str">
        <f t="shared" si="22"/>
        <v>FIFA : German Soccer : Sandhausen</v>
      </c>
      <c r="I492" s="992" t="s">
        <v>3363</v>
      </c>
      <c r="J492" s="240" t="s">
        <v>137</v>
      </c>
      <c r="K492" s="241" t="s">
        <v>21</v>
      </c>
      <c r="L492" s="11" t="s">
        <v>1542</v>
      </c>
      <c r="M492" s="11" t="s">
        <v>1543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>
      <c r="A493" s="2637" t="str">
        <f t="shared" si="19"/>
        <v>9607017</v>
      </c>
      <c r="B493" s="382" t="s">
        <v>1532</v>
      </c>
      <c r="C493" s="382" t="s">
        <v>3570</v>
      </c>
      <c r="D493" s="382" t="s">
        <v>4249</v>
      </c>
      <c r="E493" s="383" t="s">
        <v>6630</v>
      </c>
      <c r="F493" s="383" t="s">
        <v>6631</v>
      </c>
      <c r="G493" s="383" t="s">
        <v>6631</v>
      </c>
      <c r="H493" s="383" t="str">
        <f t="shared" si="22"/>
        <v>FIFA : German Soccer : FC St Pauli</v>
      </c>
      <c r="I493" s="2250" t="s">
        <v>6632</v>
      </c>
      <c r="J493" s="2251" t="s">
        <v>6633</v>
      </c>
      <c r="K493" s="2252" t="s">
        <v>6634</v>
      </c>
      <c r="L493" s="11" t="s">
        <v>1542</v>
      </c>
      <c r="M493" s="11" t="s">
        <v>1543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>
      <c r="A494" s="2637" t="str">
        <f t="shared" si="19"/>
        <v>9607018</v>
      </c>
      <c r="B494" s="382" t="s">
        <v>1532</v>
      </c>
      <c r="C494" s="382" t="s">
        <v>3570</v>
      </c>
      <c r="D494" s="382" t="s">
        <v>4253</v>
      </c>
      <c r="E494" s="383" t="s">
        <v>6635</v>
      </c>
      <c r="F494" s="2243" t="s">
        <v>6636</v>
      </c>
      <c r="G494" s="2243" t="s">
        <v>6637</v>
      </c>
      <c r="H494" s="383" t="str">
        <f t="shared" si="22"/>
        <v>FIFA : German Soccer : 1. FC Union Berlin</v>
      </c>
      <c r="I494" s="2253" t="s">
        <v>6638</v>
      </c>
      <c r="J494" s="2254" t="s">
        <v>6639</v>
      </c>
      <c r="K494" s="241" t="s">
        <v>21</v>
      </c>
      <c r="L494" s="11" t="s">
        <v>1542</v>
      </c>
      <c r="M494" s="11" t="s">
        <v>1543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>
      <c r="A495" s="2637" t="str">
        <f t="shared" si="19"/>
        <v>9603001</v>
      </c>
      <c r="B495" s="1459" t="s">
        <v>1532</v>
      </c>
      <c r="C495" s="1459" t="s">
        <v>3520</v>
      </c>
      <c r="D495" s="1459" t="s">
        <v>96</v>
      </c>
      <c r="E495" s="1461" t="s">
        <v>2487</v>
      </c>
      <c r="F495" s="1461" t="s">
        <v>6640</v>
      </c>
      <c r="G495" s="1461" t="s">
        <v>6641</v>
      </c>
      <c r="H495" s="1461" t="str">
        <f t="shared" ref="H495:H535" si="23">CONCATENATE($H$128," : ",G495)</f>
        <v>FIFA : Spanish Soccer : Deportivo Alaves, SAD</v>
      </c>
      <c r="I495" s="2255" t="s">
        <v>6642</v>
      </c>
      <c r="J495" s="2256" t="s">
        <v>6643</v>
      </c>
      <c r="K495" s="241" t="s">
        <v>21</v>
      </c>
      <c r="L495" s="11" t="s">
        <v>1542</v>
      </c>
      <c r="M495" s="11" t="s">
        <v>1543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>
      <c r="A496" s="2637" t="str">
        <f t="shared" si="19"/>
        <v>9603002</v>
      </c>
      <c r="B496" s="1459" t="s">
        <v>1532</v>
      </c>
      <c r="C496" s="1459" t="s">
        <v>3520</v>
      </c>
      <c r="D496" s="1459" t="s">
        <v>105</v>
      </c>
      <c r="E496" s="1461" t="s">
        <v>6644</v>
      </c>
      <c r="F496" s="1461" t="s">
        <v>6645</v>
      </c>
      <c r="G496" s="1461" t="s">
        <v>6645</v>
      </c>
      <c r="H496" s="1461" t="str">
        <f t="shared" si="23"/>
        <v>FIFA : Spanish Soccer : Athletic Bilbao</v>
      </c>
      <c r="I496" s="2257" t="s">
        <v>6646</v>
      </c>
      <c r="J496" s="240" t="s">
        <v>137</v>
      </c>
      <c r="K496" s="241" t="s">
        <v>21</v>
      </c>
      <c r="L496" s="11" t="s">
        <v>1542</v>
      </c>
      <c r="M496" s="11" t="s">
        <v>1543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>
      <c r="A497" s="2637" t="str">
        <f t="shared" si="19"/>
        <v>9603003</v>
      </c>
      <c r="B497" s="1459" t="s">
        <v>1532</v>
      </c>
      <c r="C497" s="1459" t="s">
        <v>3520</v>
      </c>
      <c r="D497" s="1459" t="s">
        <v>113</v>
      </c>
      <c r="E497" s="1461" t="s">
        <v>6647</v>
      </c>
      <c r="F497" s="1461" t="s">
        <v>6648</v>
      </c>
      <c r="G497" s="1461" t="s">
        <v>6649</v>
      </c>
      <c r="H497" s="1461" t="str">
        <f t="shared" si="23"/>
        <v>FIFA : Spanish Soccer : Atletico Madrid</v>
      </c>
      <c r="I497" s="2258" t="s">
        <v>6650</v>
      </c>
      <c r="J497" s="2259" t="s">
        <v>6651</v>
      </c>
      <c r="K497" s="241" t="s">
        <v>21</v>
      </c>
      <c r="L497" s="11" t="s">
        <v>1542</v>
      </c>
      <c r="M497" s="11" t="s">
        <v>1543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>
      <c r="A498" s="2637" t="str">
        <f t="shared" si="19"/>
        <v>9603004</v>
      </c>
      <c r="B498" s="1459" t="s">
        <v>1532</v>
      </c>
      <c r="C498" s="1459" t="s">
        <v>3520</v>
      </c>
      <c r="D498" s="1459" t="s">
        <v>122</v>
      </c>
      <c r="E498" s="1461" t="s">
        <v>6652</v>
      </c>
      <c r="F498" s="1461" t="s">
        <v>6653</v>
      </c>
      <c r="G498" s="1461" t="s">
        <v>6654</v>
      </c>
      <c r="H498" s="1461" t="str">
        <f t="shared" si="23"/>
        <v>FIFA : Spanish Soccer : FC Barcelona</v>
      </c>
      <c r="I498" s="2260" t="s">
        <v>6655</v>
      </c>
      <c r="J498" s="2261" t="s">
        <v>6656</v>
      </c>
      <c r="K498" s="2262" t="s">
        <v>6657</v>
      </c>
      <c r="L498" s="11" t="s">
        <v>1542</v>
      </c>
      <c r="M498" s="11" t="s">
        <v>1543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>
      <c r="A499" s="2637" t="str">
        <f t="shared" si="19"/>
        <v>9603005</v>
      </c>
      <c r="B499" s="1459" t="s">
        <v>1532</v>
      </c>
      <c r="C499" s="1459" t="s">
        <v>3520</v>
      </c>
      <c r="D499" s="1459" t="s">
        <v>131</v>
      </c>
      <c r="E499" s="1461" t="s">
        <v>6658</v>
      </c>
      <c r="F499" s="1461" t="s">
        <v>6659</v>
      </c>
      <c r="G499" s="1461" t="s">
        <v>6660</v>
      </c>
      <c r="H499" s="1461" t="str">
        <f t="shared" si="23"/>
        <v>FIFA : Spanish Soccer : RC Celta de Vigo</v>
      </c>
      <c r="I499" s="2263" t="s">
        <v>6661</v>
      </c>
      <c r="J499" s="2264" t="s">
        <v>6662</v>
      </c>
      <c r="K499" s="241" t="s">
        <v>21</v>
      </c>
      <c r="L499" s="11" t="s">
        <v>1542</v>
      </c>
      <c r="M499" s="11" t="s">
        <v>1543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>
      <c r="A500" s="2637" t="str">
        <f t="shared" si="19"/>
        <v>9603006</v>
      </c>
      <c r="B500" s="1459" t="s">
        <v>1532</v>
      </c>
      <c r="C500" s="1459" t="s">
        <v>3520</v>
      </c>
      <c r="D500" s="1459" t="s">
        <v>540</v>
      </c>
      <c r="E500" s="1461" t="s">
        <v>6663</v>
      </c>
      <c r="F500" s="1461" t="s">
        <v>6664</v>
      </c>
      <c r="G500" s="1461" t="s">
        <v>6665</v>
      </c>
      <c r="H500" s="1461" t="str">
        <f t="shared" si="23"/>
        <v>FIFA : Spanish Soccer : SD Eibar</v>
      </c>
      <c r="I500" s="2265" t="s">
        <v>6666</v>
      </c>
      <c r="J500" s="2266" t="s">
        <v>6667</v>
      </c>
      <c r="K500" s="2267" t="s">
        <v>6668</v>
      </c>
      <c r="L500" s="11" t="s">
        <v>1542</v>
      </c>
      <c r="M500" s="11" t="s">
        <v>1543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>
      <c r="A501" s="2637" t="str">
        <f t="shared" si="19"/>
        <v>9603007</v>
      </c>
      <c r="B501" s="1459" t="s">
        <v>1532</v>
      </c>
      <c r="C501" s="1459" t="s">
        <v>3520</v>
      </c>
      <c r="D501" s="1459" t="s">
        <v>549</v>
      </c>
      <c r="E501" s="1461" t="s">
        <v>6669</v>
      </c>
      <c r="F501" s="1461" t="s">
        <v>6670</v>
      </c>
      <c r="G501" s="1461" t="s">
        <v>6671</v>
      </c>
      <c r="H501" s="1461" t="str">
        <f t="shared" si="23"/>
        <v>FIFA : Spanish Soccer : RCD Espanyol</v>
      </c>
      <c r="I501" s="2268" t="s">
        <v>6672</v>
      </c>
      <c r="J501" s="2269" t="s">
        <v>6673</v>
      </c>
      <c r="K501" s="241" t="s">
        <v>21</v>
      </c>
      <c r="L501" s="11" t="s">
        <v>1542</v>
      </c>
      <c r="M501" s="11" t="s">
        <v>1543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>
      <c r="A502" s="2637" t="str">
        <f t="shared" si="19"/>
        <v>9603008</v>
      </c>
      <c r="B502" s="1459" t="s">
        <v>1532</v>
      </c>
      <c r="C502" s="1459" t="s">
        <v>3520</v>
      </c>
      <c r="D502" s="1459" t="s">
        <v>562</v>
      </c>
      <c r="E502" s="1461" t="s">
        <v>6674</v>
      </c>
      <c r="F502" s="1461" t="s">
        <v>6675</v>
      </c>
      <c r="G502" s="1461" t="s">
        <v>6676</v>
      </c>
      <c r="H502" s="1461" t="str">
        <f t="shared" si="23"/>
        <v>FIFA : Spanish Soccer : Getafe CF</v>
      </c>
      <c r="I502" s="2270" t="s">
        <v>6677</v>
      </c>
      <c r="J502" s="2271" t="s">
        <v>6678</v>
      </c>
      <c r="K502" s="241" t="s">
        <v>21</v>
      </c>
      <c r="L502" s="11" t="s">
        <v>1542</v>
      </c>
      <c r="M502" s="11" t="s">
        <v>1543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>
      <c r="A503" s="2637" t="str">
        <f t="shared" si="19"/>
        <v>9603009</v>
      </c>
      <c r="B503" s="1459" t="s">
        <v>1532</v>
      </c>
      <c r="C503" s="1459" t="s">
        <v>3520</v>
      </c>
      <c r="D503" s="1459" t="s">
        <v>1073</v>
      </c>
      <c r="E503" s="1461" t="s">
        <v>6679</v>
      </c>
      <c r="F503" s="1461" t="s">
        <v>6680</v>
      </c>
      <c r="G503" s="1461" t="s">
        <v>6681</v>
      </c>
      <c r="H503" s="1461" t="str">
        <f t="shared" si="23"/>
        <v>FIFA : Spanish Soccer : Girona FC</v>
      </c>
      <c r="I503" s="2272" t="s">
        <v>6682</v>
      </c>
      <c r="J503" s="2273" t="s">
        <v>6683</v>
      </c>
      <c r="K503" s="2274" t="s">
        <v>6684</v>
      </c>
      <c r="L503" s="11" t="s">
        <v>1542</v>
      </c>
      <c r="M503" s="11" t="s">
        <v>1543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>
      <c r="A504" s="2637" t="str">
        <f t="shared" si="19"/>
        <v>9603010</v>
      </c>
      <c r="B504" s="1459" t="s">
        <v>1532</v>
      </c>
      <c r="C504" s="1459" t="s">
        <v>3520</v>
      </c>
      <c r="D504" s="1459" t="s">
        <v>25</v>
      </c>
      <c r="E504" s="1461" t="s">
        <v>6685</v>
      </c>
      <c r="F504" s="1461" t="s">
        <v>6686</v>
      </c>
      <c r="G504" s="1461" t="s">
        <v>6687</v>
      </c>
      <c r="H504" s="1461" t="str">
        <f t="shared" si="23"/>
        <v>FIFA : Spanish Soccer : SD Huesca</v>
      </c>
      <c r="I504" s="2275" t="s">
        <v>6688</v>
      </c>
      <c r="J504" s="2276" t="s">
        <v>6689</v>
      </c>
      <c r="K504" s="2277" t="s">
        <v>6690</v>
      </c>
      <c r="L504" s="11" t="s">
        <v>1542</v>
      </c>
      <c r="M504" s="11" t="s">
        <v>1543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>
      <c r="A505" s="2637" t="str">
        <f t="shared" si="19"/>
        <v>9603011</v>
      </c>
      <c r="B505" s="1459" t="s">
        <v>1532</v>
      </c>
      <c r="C505" s="1459" t="s">
        <v>3520</v>
      </c>
      <c r="D505" s="1459" t="s">
        <v>60</v>
      </c>
      <c r="E505" s="1461" t="s">
        <v>6691</v>
      </c>
      <c r="F505" s="1461" t="s">
        <v>6692</v>
      </c>
      <c r="G505" s="1461" t="s">
        <v>6693</v>
      </c>
      <c r="H505" s="1461" t="str">
        <f t="shared" si="23"/>
        <v>FIFA : Spanish Soccer : CD Leganes</v>
      </c>
      <c r="I505" s="2278" t="s">
        <v>6694</v>
      </c>
      <c r="J505" s="2279" t="s">
        <v>6695</v>
      </c>
      <c r="K505" s="2280" t="s">
        <v>6696</v>
      </c>
      <c r="L505" s="11" t="s">
        <v>1542</v>
      </c>
      <c r="M505" s="11" t="s">
        <v>1543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>
      <c r="A506" s="2637" t="str">
        <f t="shared" si="19"/>
        <v>9603012</v>
      </c>
      <c r="B506" s="1459" t="s">
        <v>1532</v>
      </c>
      <c r="C506" s="1459" t="s">
        <v>3520</v>
      </c>
      <c r="D506" s="1459" t="s">
        <v>66</v>
      </c>
      <c r="E506" s="1461" t="s">
        <v>4389</v>
      </c>
      <c r="F506" s="1461" t="s">
        <v>6697</v>
      </c>
      <c r="G506" s="1461" t="s">
        <v>6698</v>
      </c>
      <c r="H506" s="1461" t="str">
        <f t="shared" si="23"/>
        <v>FIFA : Spanish Soccer : Levante UD</v>
      </c>
      <c r="I506" s="2281" t="s">
        <v>6699</v>
      </c>
      <c r="J506" s="2282" t="s">
        <v>6700</v>
      </c>
      <c r="K506" s="240" t="s">
        <v>137</v>
      </c>
      <c r="L506" s="11" t="s">
        <v>1542</v>
      </c>
      <c r="M506" s="11" t="s">
        <v>1543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>
      <c r="A507" s="2637" t="str">
        <f t="shared" si="19"/>
        <v>9603013</v>
      </c>
      <c r="B507" s="1459" t="s">
        <v>1532</v>
      </c>
      <c r="C507" s="1459" t="s">
        <v>3520</v>
      </c>
      <c r="D507" s="1459" t="s">
        <v>72</v>
      </c>
      <c r="E507" s="1461" t="s">
        <v>6701</v>
      </c>
      <c r="F507" s="1461" t="s">
        <v>6702</v>
      </c>
      <c r="G507" s="1461" t="s">
        <v>6703</v>
      </c>
      <c r="H507" s="1461" t="str">
        <f t="shared" si="23"/>
        <v>FIFA : Spanish Soccer : Rayo Vallecano</v>
      </c>
      <c r="I507" s="2283" t="s">
        <v>6704</v>
      </c>
      <c r="J507" s="2284" t="s">
        <v>6705</v>
      </c>
      <c r="K507" s="240" t="s">
        <v>137</v>
      </c>
      <c r="L507" s="11" t="s">
        <v>1542</v>
      </c>
      <c r="M507" s="11" t="s">
        <v>1543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>
      <c r="A508" s="2637" t="str">
        <f t="shared" si="19"/>
        <v>9603014</v>
      </c>
      <c r="B508" s="1459" t="s">
        <v>1532</v>
      </c>
      <c r="C508" s="1459" t="s">
        <v>3520</v>
      </c>
      <c r="D508" s="1459" t="s">
        <v>260</v>
      </c>
      <c r="E508" s="1461" t="s">
        <v>6706</v>
      </c>
      <c r="F508" s="1461" t="s">
        <v>6707</v>
      </c>
      <c r="G508" s="1461" t="s">
        <v>6708</v>
      </c>
      <c r="H508" s="1461" t="str">
        <f t="shared" si="23"/>
        <v>FIFA : Spanish Soccer : Real Betis</v>
      </c>
      <c r="I508" s="2285" t="s">
        <v>6709</v>
      </c>
      <c r="J508" s="2286" t="s">
        <v>6710</v>
      </c>
      <c r="K508" s="241" t="s">
        <v>21</v>
      </c>
      <c r="L508" s="11" t="s">
        <v>1542</v>
      </c>
      <c r="M508" s="11" t="s">
        <v>1543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>
      <c r="A509" s="2637" t="str">
        <f t="shared" si="19"/>
        <v>9603015</v>
      </c>
      <c r="B509" s="1459" t="s">
        <v>1532</v>
      </c>
      <c r="C509" s="1459" t="s">
        <v>3520</v>
      </c>
      <c r="D509" s="1459" t="s">
        <v>2665</v>
      </c>
      <c r="E509" s="1461" t="s">
        <v>6711</v>
      </c>
      <c r="F509" s="1461" t="s">
        <v>6712</v>
      </c>
      <c r="G509" s="1461" t="s">
        <v>6713</v>
      </c>
      <c r="H509" s="1461" t="str">
        <f t="shared" si="23"/>
        <v>FIFA : Spanish Soccer : Real Madrid CF</v>
      </c>
      <c r="I509" s="2287" t="s">
        <v>6714</v>
      </c>
      <c r="J509" s="2288" t="s">
        <v>6715</v>
      </c>
      <c r="K509" s="241" t="s">
        <v>21</v>
      </c>
      <c r="L509" s="11" t="s">
        <v>1542</v>
      </c>
      <c r="M509" s="11" t="s">
        <v>1543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>
      <c r="A510" s="2637" t="str">
        <f t="shared" si="19"/>
        <v>9603016</v>
      </c>
      <c r="B510" s="1459" t="s">
        <v>1532</v>
      </c>
      <c r="C510" s="1459" t="s">
        <v>3520</v>
      </c>
      <c r="D510" s="1459" t="s">
        <v>4241</v>
      </c>
      <c r="E510" s="1461" t="s">
        <v>6716</v>
      </c>
      <c r="F510" s="1461" t="s">
        <v>6717</v>
      </c>
      <c r="G510" s="1461" t="s">
        <v>6717</v>
      </c>
      <c r="H510" s="1461" t="str">
        <f t="shared" si="23"/>
        <v>FIFA : Spanish Soccer : Real Sociedad</v>
      </c>
      <c r="I510" s="2289" t="s">
        <v>6718</v>
      </c>
      <c r="J510" s="2290" t="s">
        <v>6719</v>
      </c>
      <c r="K510" s="240" t="s">
        <v>137</v>
      </c>
      <c r="L510" s="11" t="s">
        <v>1542</v>
      </c>
      <c r="M510" s="11" t="s">
        <v>1543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>
      <c r="A511" s="2637" t="str">
        <f t="shared" si="19"/>
        <v>9603017</v>
      </c>
      <c r="B511" s="1459" t="s">
        <v>1532</v>
      </c>
      <c r="C511" s="1459" t="s">
        <v>3520</v>
      </c>
      <c r="D511" s="1459" t="s">
        <v>4249</v>
      </c>
      <c r="E511" s="1461" t="s">
        <v>4852</v>
      </c>
      <c r="F511" s="1461" t="s">
        <v>6720</v>
      </c>
      <c r="G511" s="1461" t="s">
        <v>6721</v>
      </c>
      <c r="H511" s="1461" t="str">
        <f t="shared" si="23"/>
        <v>FIFA : Spanish Soccer : Sevilla FC</v>
      </c>
      <c r="I511" s="2291" t="s">
        <v>6722</v>
      </c>
      <c r="J511" s="240" t="s">
        <v>137</v>
      </c>
      <c r="K511" s="240" t="s">
        <v>137</v>
      </c>
      <c r="L511" s="11" t="s">
        <v>1542</v>
      </c>
      <c r="M511" s="11" t="s">
        <v>1543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>
      <c r="A512" s="2637" t="str">
        <f t="shared" si="19"/>
        <v>9603018</v>
      </c>
      <c r="B512" s="1459" t="s">
        <v>1532</v>
      </c>
      <c r="C512" s="1459" t="s">
        <v>3520</v>
      </c>
      <c r="D512" s="1459" t="s">
        <v>4253</v>
      </c>
      <c r="E512" s="1461" t="s">
        <v>6723</v>
      </c>
      <c r="F512" s="1461" t="s">
        <v>6724</v>
      </c>
      <c r="G512" s="1461" t="s">
        <v>6725</v>
      </c>
      <c r="H512" s="1461" t="str">
        <f t="shared" si="23"/>
        <v>FIFA : Spanish Soccer : Valencia CF</v>
      </c>
      <c r="I512" s="2292" t="s">
        <v>6726</v>
      </c>
      <c r="J512" s="2293" t="s">
        <v>6727</v>
      </c>
      <c r="K512" s="2294" t="s">
        <v>6728</v>
      </c>
      <c r="L512" s="11" t="s">
        <v>1542</v>
      </c>
      <c r="M512" s="11" t="s">
        <v>1543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>
      <c r="A513" s="2637" t="str">
        <f t="shared" si="19"/>
        <v>9603019</v>
      </c>
      <c r="B513" s="1459" t="s">
        <v>1532</v>
      </c>
      <c r="C513" s="1459" t="s">
        <v>3520</v>
      </c>
      <c r="D513" s="1459" t="s">
        <v>4258</v>
      </c>
      <c r="E513" s="1461" t="s">
        <v>5042</v>
      </c>
      <c r="F513" s="1461" t="s">
        <v>6729</v>
      </c>
      <c r="G513" s="1461" t="s">
        <v>6730</v>
      </c>
      <c r="H513" s="1461" t="str">
        <f t="shared" si="23"/>
        <v>FIFA : Spanish Soccer : Real Valladolid</v>
      </c>
      <c r="I513" s="2295" t="s">
        <v>6731</v>
      </c>
      <c r="J513" s="240" t="s">
        <v>137</v>
      </c>
      <c r="K513" s="241" t="s">
        <v>21</v>
      </c>
      <c r="L513" s="11" t="s">
        <v>1542</v>
      </c>
      <c r="M513" s="11" t="s">
        <v>1543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>
      <c r="A514" s="2637" t="str">
        <f t="shared" si="19"/>
        <v>9603020</v>
      </c>
      <c r="B514" s="1459" t="s">
        <v>1532</v>
      </c>
      <c r="C514" s="1459" t="s">
        <v>3520</v>
      </c>
      <c r="D514" s="1459" t="s">
        <v>33</v>
      </c>
      <c r="E514" s="1461" t="s">
        <v>6732</v>
      </c>
      <c r="F514" s="1461" t="s">
        <v>6733</v>
      </c>
      <c r="G514" s="1461" t="s">
        <v>6734</v>
      </c>
      <c r="H514" s="1461" t="str">
        <f t="shared" si="23"/>
        <v>FIFA : Spanish Soccer : Villarreal CF</v>
      </c>
      <c r="I514" s="2296" t="s">
        <v>6735</v>
      </c>
      <c r="J514" s="2297" t="s">
        <v>6736</v>
      </c>
      <c r="K514" s="241" t="s">
        <v>21</v>
      </c>
      <c r="L514" s="11" t="s">
        <v>1542</v>
      </c>
      <c r="M514" s="11" t="s">
        <v>1543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>
      <c r="A515" s="2637" t="str">
        <f t="shared" ref="A515:A578" si="24">_xlfn.CONCAT(B515:D515)</f>
        <v>9603021</v>
      </c>
      <c r="B515" s="1459" t="s">
        <v>1532</v>
      </c>
      <c r="C515" s="1459" t="s">
        <v>3520</v>
      </c>
      <c r="D515" s="1459" t="s">
        <v>78</v>
      </c>
      <c r="E515" s="1461" t="s">
        <v>6579</v>
      </c>
      <c r="F515" s="1461" t="s">
        <v>6737</v>
      </c>
      <c r="G515" s="1461" t="s">
        <v>6737</v>
      </c>
      <c r="H515" s="1461" t="str">
        <f t="shared" si="23"/>
        <v>FIFA : Spanish Soccer : Albacete Balompie</v>
      </c>
      <c r="I515" s="2298" t="s">
        <v>6738</v>
      </c>
      <c r="J515" s="2299" t="s">
        <v>6739</v>
      </c>
      <c r="K515" s="240" t="s">
        <v>137</v>
      </c>
      <c r="L515" s="11" t="s">
        <v>1542</v>
      </c>
      <c r="M515" s="11" t="s">
        <v>1543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>
      <c r="A516" s="2637" t="str">
        <f t="shared" si="24"/>
        <v>9603022</v>
      </c>
      <c r="B516" s="1459" t="s">
        <v>1532</v>
      </c>
      <c r="C516" s="1459" t="s">
        <v>3520</v>
      </c>
      <c r="D516" s="1459" t="s">
        <v>84</v>
      </c>
      <c r="E516" s="1461" t="s">
        <v>6740</v>
      </c>
      <c r="F516" s="1461" t="s">
        <v>6741</v>
      </c>
      <c r="G516" s="1461" t="s">
        <v>6742</v>
      </c>
      <c r="H516" s="1461" t="str">
        <f t="shared" si="23"/>
        <v>FIFA : Spanish Soccer : AD Alcorcon</v>
      </c>
      <c r="I516" s="2300" t="s">
        <v>6743</v>
      </c>
      <c r="J516" s="2301" t="s">
        <v>6744</v>
      </c>
      <c r="K516" s="241" t="s">
        <v>21</v>
      </c>
      <c r="L516" s="11" t="s">
        <v>1542</v>
      </c>
      <c r="M516" s="11" t="s">
        <v>1543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>
      <c r="A517" s="2637" t="str">
        <f t="shared" si="24"/>
        <v>9603023</v>
      </c>
      <c r="B517" s="1459" t="s">
        <v>1532</v>
      </c>
      <c r="C517" s="1459" t="s">
        <v>3520</v>
      </c>
      <c r="D517" s="1459" t="s">
        <v>90</v>
      </c>
      <c r="E517" s="1461" t="s">
        <v>6745</v>
      </c>
      <c r="F517" s="1461" t="s">
        <v>6746</v>
      </c>
      <c r="G517" s="1461" t="s">
        <v>6747</v>
      </c>
      <c r="H517" s="1461" t="str">
        <f t="shared" si="23"/>
        <v>FIFA : Spanish Soccer : UD Almeria</v>
      </c>
      <c r="I517" s="2302" t="s">
        <v>6748</v>
      </c>
      <c r="J517" s="2303" t="s">
        <v>6749</v>
      </c>
      <c r="K517" s="241" t="s">
        <v>21</v>
      </c>
      <c r="L517" s="11" t="s">
        <v>1542</v>
      </c>
      <c r="M517" s="11" t="s">
        <v>1543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>
      <c r="A518" s="2637" t="str">
        <f t="shared" si="24"/>
        <v>9603024</v>
      </c>
      <c r="B518" s="1459" t="s">
        <v>1532</v>
      </c>
      <c r="C518" s="1459" t="s">
        <v>3520</v>
      </c>
      <c r="D518" s="1459" t="s">
        <v>280</v>
      </c>
      <c r="E518" s="1461" t="s">
        <v>6750</v>
      </c>
      <c r="F518" s="2304" t="s">
        <v>6751</v>
      </c>
      <c r="G518" s="1461" t="s">
        <v>6752</v>
      </c>
      <c r="H518" s="1461" t="str">
        <f t="shared" si="23"/>
        <v>FIFA : Spanish Soccer : Cadiz CF</v>
      </c>
      <c r="I518" s="2305" t="s">
        <v>6753</v>
      </c>
      <c r="J518" s="2306" t="s">
        <v>6754</v>
      </c>
      <c r="K518" s="240" t="s">
        <v>137</v>
      </c>
      <c r="L518" s="11" t="s">
        <v>1542</v>
      </c>
      <c r="M518" s="11" t="s">
        <v>1543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>
      <c r="A519" s="2637" t="str">
        <f t="shared" si="24"/>
        <v>9603025</v>
      </c>
      <c r="B519" s="1459" t="s">
        <v>1532</v>
      </c>
      <c r="C519" s="1459" t="s">
        <v>3520</v>
      </c>
      <c r="D519" s="1459" t="s">
        <v>4361</v>
      </c>
      <c r="E519" s="1461" t="s">
        <v>3588</v>
      </c>
      <c r="F519" s="1461" t="s">
        <v>6755</v>
      </c>
      <c r="G519" s="1461" t="s">
        <v>6756</v>
      </c>
      <c r="H519" s="1461" t="str">
        <f t="shared" si="23"/>
        <v>FIFA : Spanish Soccer : Cordoba CF</v>
      </c>
      <c r="I519" s="2307" t="s">
        <v>6757</v>
      </c>
      <c r="J519" s="240" t="s">
        <v>137</v>
      </c>
      <c r="K519" s="241" t="s">
        <v>21</v>
      </c>
      <c r="L519" s="11" t="s">
        <v>1542</v>
      </c>
      <c r="M519" s="11" t="s">
        <v>1543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>
      <c r="A520" s="2637" t="str">
        <f t="shared" si="24"/>
        <v>9603026</v>
      </c>
      <c r="B520" s="1459" t="s">
        <v>1532</v>
      </c>
      <c r="C520" s="1459" t="s">
        <v>3520</v>
      </c>
      <c r="D520" s="1459" t="s">
        <v>4366</v>
      </c>
      <c r="E520" s="1461" t="s">
        <v>588</v>
      </c>
      <c r="F520" s="1461" t="s">
        <v>6758</v>
      </c>
      <c r="G520" s="1461" t="s">
        <v>6759</v>
      </c>
      <c r="H520" s="1461" t="str">
        <f t="shared" si="23"/>
        <v>FIFA : Spanish Soccer : Deportivo de La Coruna</v>
      </c>
      <c r="I520" s="2308" t="s">
        <v>6760</v>
      </c>
      <c r="J520" s="240" t="s">
        <v>137</v>
      </c>
      <c r="K520" s="241" t="s">
        <v>21</v>
      </c>
      <c r="L520" s="11" t="s">
        <v>1542</v>
      </c>
      <c r="M520" s="11" t="s">
        <v>1543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>
      <c r="A521" s="2637" t="str">
        <f t="shared" si="24"/>
        <v>9603027</v>
      </c>
      <c r="B521" s="1459" t="s">
        <v>1532</v>
      </c>
      <c r="C521" s="1459" t="s">
        <v>3520</v>
      </c>
      <c r="D521" s="1459" t="s">
        <v>4372</v>
      </c>
      <c r="E521" s="1461" t="s">
        <v>6761</v>
      </c>
      <c r="F521" s="1461" t="s">
        <v>6762</v>
      </c>
      <c r="G521" s="1461" t="s">
        <v>6763</v>
      </c>
      <c r="H521" s="1461" t="str">
        <f t="shared" si="23"/>
        <v>FIFA : Spanish Soccer : Elche CF</v>
      </c>
      <c r="I521" s="2309" t="s">
        <v>6764</v>
      </c>
      <c r="J521" s="2310" t="s">
        <v>6765</v>
      </c>
      <c r="K521" s="241" t="s">
        <v>21</v>
      </c>
      <c r="L521" s="11" t="s">
        <v>1542</v>
      </c>
      <c r="M521" s="11" t="s">
        <v>1543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>
      <c r="A522" s="2637" t="str">
        <f t="shared" si="24"/>
        <v>9603028</v>
      </c>
      <c r="B522" s="1459" t="s">
        <v>1532</v>
      </c>
      <c r="C522" s="1459" t="s">
        <v>3520</v>
      </c>
      <c r="D522" s="1459" t="s">
        <v>4377</v>
      </c>
      <c r="E522" s="1461" t="s">
        <v>6766</v>
      </c>
      <c r="F522" s="1461" t="s">
        <v>6767</v>
      </c>
      <c r="G522" s="1461" t="s">
        <v>6768</v>
      </c>
      <c r="H522" s="1461" t="str">
        <f t="shared" si="23"/>
        <v>FIFA : Spanish Soccer : Extremadura UD</v>
      </c>
      <c r="I522" s="2311" t="s">
        <v>6769</v>
      </c>
      <c r="J522" s="2312" t="s">
        <v>6770</v>
      </c>
      <c r="K522" s="2313" t="s">
        <v>6771</v>
      </c>
      <c r="L522" s="11" t="s">
        <v>1542</v>
      </c>
      <c r="M522" s="11" t="s">
        <v>1543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>
      <c r="A523" s="2637" t="str">
        <f t="shared" si="24"/>
        <v>9603029</v>
      </c>
      <c r="B523" s="1459" t="s">
        <v>1532</v>
      </c>
      <c r="C523" s="1459" t="s">
        <v>3520</v>
      </c>
      <c r="D523" s="1459" t="s">
        <v>4382</v>
      </c>
      <c r="E523" s="1461" t="s">
        <v>6772</v>
      </c>
      <c r="F523" s="1461" t="s">
        <v>6773</v>
      </c>
      <c r="G523" s="1461" t="s">
        <v>6774</v>
      </c>
      <c r="H523" s="1461" t="str">
        <f t="shared" si="23"/>
        <v>FIFA : Spanish Soccer : Gimnastic de Tarragona</v>
      </c>
      <c r="I523" s="2314" t="s">
        <v>6775</v>
      </c>
      <c r="J523" s="2315" t="s">
        <v>6776</v>
      </c>
      <c r="K523" s="241" t="s">
        <v>21</v>
      </c>
      <c r="L523" s="11" t="s">
        <v>1542</v>
      </c>
      <c r="M523" s="11" t="s">
        <v>1543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>
      <c r="A524" s="2637" t="str">
        <f t="shared" si="24"/>
        <v>9603030</v>
      </c>
      <c r="B524" s="1459" t="s">
        <v>1532</v>
      </c>
      <c r="C524" s="1459" t="s">
        <v>3520</v>
      </c>
      <c r="D524" s="1459" t="s">
        <v>4388</v>
      </c>
      <c r="E524" s="1461" t="s">
        <v>5388</v>
      </c>
      <c r="F524" s="1461" t="s">
        <v>6777</v>
      </c>
      <c r="G524" s="1461" t="s">
        <v>6777</v>
      </c>
      <c r="H524" s="1461" t="str">
        <f t="shared" si="23"/>
        <v>FIFA : Spanish Soccer : Granada FC</v>
      </c>
      <c r="I524" s="2316" t="s">
        <v>6778</v>
      </c>
      <c r="J524" s="240" t="s">
        <v>137</v>
      </c>
      <c r="K524" s="241" t="s">
        <v>21</v>
      </c>
      <c r="L524" s="11" t="s">
        <v>1542</v>
      </c>
      <c r="M524" s="11" t="s">
        <v>1543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>
      <c r="A525" s="2637" t="str">
        <f t="shared" si="24"/>
        <v>9603031</v>
      </c>
      <c r="B525" s="1459" t="s">
        <v>1532</v>
      </c>
      <c r="C525" s="1459" t="s">
        <v>3520</v>
      </c>
      <c r="D525" s="1459" t="s">
        <v>4395</v>
      </c>
      <c r="E525" s="1461" t="s">
        <v>3317</v>
      </c>
      <c r="F525" s="1461" t="s">
        <v>6779</v>
      </c>
      <c r="G525" s="1461" t="s">
        <v>6780</v>
      </c>
      <c r="H525" s="1461" t="str">
        <f t="shared" si="23"/>
        <v>FIFA : Spanish Soccer : UD Las Palmas</v>
      </c>
      <c r="I525" s="2317" t="s">
        <v>6781</v>
      </c>
      <c r="J525" s="2318" t="s">
        <v>6782</v>
      </c>
      <c r="K525" s="241" t="s">
        <v>21</v>
      </c>
      <c r="L525" s="11" t="s">
        <v>1542</v>
      </c>
      <c r="M525" s="11" t="s">
        <v>1543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>
      <c r="A526" s="2637" t="str">
        <f t="shared" si="24"/>
        <v>9603032</v>
      </c>
      <c r="B526" s="1459" t="s">
        <v>1532</v>
      </c>
      <c r="C526" s="1459" t="s">
        <v>3520</v>
      </c>
      <c r="D526" s="1459" t="s">
        <v>4415</v>
      </c>
      <c r="E526" s="1461" t="s">
        <v>6783</v>
      </c>
      <c r="F526" s="1461" t="s">
        <v>6784</v>
      </c>
      <c r="G526" s="1461" t="s">
        <v>6785</v>
      </c>
      <c r="H526" s="1461" t="str">
        <f t="shared" si="23"/>
        <v>FIFA : Spanish Soccer : CD Lugo</v>
      </c>
      <c r="I526" s="2319" t="s">
        <v>6786</v>
      </c>
      <c r="J526" s="2320" t="s">
        <v>6787</v>
      </c>
      <c r="K526" s="240" t="s">
        <v>137</v>
      </c>
      <c r="L526" s="11" t="s">
        <v>1542</v>
      </c>
      <c r="M526" s="11" t="s">
        <v>1543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>
      <c r="A527" s="2637" t="str">
        <f t="shared" si="24"/>
        <v>9603033</v>
      </c>
      <c r="B527" s="1459" t="s">
        <v>1532</v>
      </c>
      <c r="C527" s="1459" t="s">
        <v>3520</v>
      </c>
      <c r="D527" s="1459" t="s">
        <v>4438</v>
      </c>
      <c r="E527" s="1461" t="s">
        <v>1810</v>
      </c>
      <c r="F527" s="1461" t="s">
        <v>6788</v>
      </c>
      <c r="G527" s="1461" t="s">
        <v>6789</v>
      </c>
      <c r="H527" s="1461" t="str">
        <f t="shared" si="23"/>
        <v>FIFA : Spanish Soccer : Malaga CF</v>
      </c>
      <c r="I527" s="2321" t="s">
        <v>6790</v>
      </c>
      <c r="J527" s="2322" t="s">
        <v>6791</v>
      </c>
      <c r="K527" s="2323" t="s">
        <v>6792</v>
      </c>
      <c r="L527" s="11" t="s">
        <v>1542</v>
      </c>
      <c r="M527" s="11" t="s">
        <v>1543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>
      <c r="A528" s="2637" t="str">
        <f t="shared" si="24"/>
        <v>9603034</v>
      </c>
      <c r="B528" s="1459" t="s">
        <v>1532</v>
      </c>
      <c r="C528" s="1459" t="s">
        <v>3520</v>
      </c>
      <c r="D528" s="1459" t="s">
        <v>4447</v>
      </c>
      <c r="E528" s="1461" t="s">
        <v>6793</v>
      </c>
      <c r="F528" s="1461" t="s">
        <v>6794</v>
      </c>
      <c r="G528" s="1461" t="s">
        <v>6795</v>
      </c>
      <c r="H528" s="1461" t="str">
        <f t="shared" si="23"/>
        <v>FIFA : Spanish Soccer : RCD Mallorca</v>
      </c>
      <c r="I528" s="2324" t="s">
        <v>6796</v>
      </c>
      <c r="J528" s="240" t="s">
        <v>137</v>
      </c>
      <c r="K528" s="241" t="s">
        <v>21</v>
      </c>
      <c r="L528" s="11" t="s">
        <v>1542</v>
      </c>
      <c r="M528" s="11" t="s">
        <v>1543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>
      <c r="A529" s="2637" t="str">
        <f t="shared" si="24"/>
        <v>9603035</v>
      </c>
      <c r="B529" s="1459" t="s">
        <v>1532</v>
      </c>
      <c r="C529" s="1459" t="s">
        <v>3520</v>
      </c>
      <c r="D529" s="1459" t="s">
        <v>4458</v>
      </c>
      <c r="E529" s="1461" t="s">
        <v>6797</v>
      </c>
      <c r="F529" s="1461" t="s">
        <v>6798</v>
      </c>
      <c r="G529" s="1461" t="s">
        <v>6799</v>
      </c>
      <c r="H529" s="1461" t="str">
        <f t="shared" si="23"/>
        <v>FIFA : Spanish Soccer : CD Numancia</v>
      </c>
      <c r="I529" s="2325" t="s">
        <v>6800</v>
      </c>
      <c r="J529" s="2326" t="s">
        <v>6801</v>
      </c>
      <c r="K529" s="241" t="s">
        <v>21</v>
      </c>
      <c r="L529" s="11" t="s">
        <v>1542</v>
      </c>
      <c r="M529" s="11" t="s">
        <v>1543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>
      <c r="A530" s="2637" t="str">
        <f t="shared" si="24"/>
        <v>9603036</v>
      </c>
      <c r="B530" s="1459" t="s">
        <v>1532</v>
      </c>
      <c r="C530" s="1459" t="s">
        <v>3520</v>
      </c>
      <c r="D530" s="1459" t="s">
        <v>4473</v>
      </c>
      <c r="E530" s="1461" t="s">
        <v>6802</v>
      </c>
      <c r="F530" s="1461" t="s">
        <v>6803</v>
      </c>
      <c r="G530" s="1461" t="s">
        <v>6804</v>
      </c>
      <c r="H530" s="1461" t="str">
        <f t="shared" si="23"/>
        <v>FIFA : Spanish Soccer : CA Osasuna</v>
      </c>
      <c r="I530" s="2327" t="s">
        <v>6805</v>
      </c>
      <c r="J530" s="2328" t="s">
        <v>6806</v>
      </c>
      <c r="K530" s="2329" t="s">
        <v>6807</v>
      </c>
      <c r="L530" s="11" t="s">
        <v>1542</v>
      </c>
      <c r="M530" s="11" t="s">
        <v>1543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>
      <c r="A531" s="2637" t="str">
        <f t="shared" si="24"/>
        <v>9603037</v>
      </c>
      <c r="B531" s="1459" t="s">
        <v>1532</v>
      </c>
      <c r="C531" s="1459" t="s">
        <v>3520</v>
      </c>
      <c r="D531" s="1459" t="s">
        <v>4477</v>
      </c>
      <c r="E531" s="1461" t="s">
        <v>6808</v>
      </c>
      <c r="F531" s="1461" t="s">
        <v>6809</v>
      </c>
      <c r="G531" s="1461" t="s">
        <v>6809</v>
      </c>
      <c r="H531" s="1461" t="str">
        <f t="shared" si="23"/>
        <v>FIFA : Spanish Soccer : Real Oviedo</v>
      </c>
      <c r="I531" s="1716" t="s">
        <v>5311</v>
      </c>
      <c r="J531" s="2330" t="s">
        <v>6810</v>
      </c>
      <c r="K531" s="241" t="s">
        <v>21</v>
      </c>
      <c r="L531" s="11" t="s">
        <v>1542</v>
      </c>
      <c r="M531" s="11" t="s">
        <v>1543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>
      <c r="A532" s="2637" t="str">
        <f t="shared" si="24"/>
        <v>9603038</v>
      </c>
      <c r="B532" s="1459" t="s">
        <v>1532</v>
      </c>
      <c r="C532" s="1459" t="s">
        <v>3520</v>
      </c>
      <c r="D532" s="1459" t="s">
        <v>4485</v>
      </c>
      <c r="E532" s="1461" t="s">
        <v>6811</v>
      </c>
      <c r="F532" s="1461" t="s">
        <v>6812</v>
      </c>
      <c r="G532" s="1461" t="s">
        <v>6813</v>
      </c>
      <c r="H532" s="1461" t="str">
        <f t="shared" si="23"/>
        <v>FIFA : Spanish Soccer : CF Rayo Majadahonda</v>
      </c>
      <c r="I532" s="2331" t="s">
        <v>6814</v>
      </c>
      <c r="J532" s="2332" t="s">
        <v>6815</v>
      </c>
      <c r="K532" s="241" t="s">
        <v>21</v>
      </c>
      <c r="L532" s="11" t="s">
        <v>1542</v>
      </c>
      <c r="M532" s="11" t="s">
        <v>1543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>
      <c r="A533" s="2637" t="str">
        <f t="shared" si="24"/>
        <v>9603039</v>
      </c>
      <c r="B533" s="1459" t="s">
        <v>1532</v>
      </c>
      <c r="C533" s="1459" t="s">
        <v>3520</v>
      </c>
      <c r="D533" s="1459" t="s">
        <v>4901</v>
      </c>
      <c r="E533" s="1461" t="s">
        <v>6816</v>
      </c>
      <c r="F533" s="1461" t="s">
        <v>6817</v>
      </c>
      <c r="G533" s="1461" t="s">
        <v>6818</v>
      </c>
      <c r="H533" s="1461" t="str">
        <f t="shared" si="23"/>
        <v>FIFA : Spanish Soccer : CF Reus Deportiu</v>
      </c>
      <c r="I533" s="2333" t="s">
        <v>6819</v>
      </c>
      <c r="J533" s="240" t="s">
        <v>137</v>
      </c>
      <c r="K533" s="2334" t="s">
        <v>6820</v>
      </c>
      <c r="L533" s="11" t="s">
        <v>1542</v>
      </c>
      <c r="M533" s="11" t="s">
        <v>1543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>
      <c r="A534" s="2637" t="str">
        <f t="shared" si="24"/>
        <v>9603040</v>
      </c>
      <c r="B534" s="1459" t="s">
        <v>1532</v>
      </c>
      <c r="C534" s="1459" t="s">
        <v>3520</v>
      </c>
      <c r="D534" s="1459" t="s">
        <v>4934</v>
      </c>
      <c r="E534" s="1461" t="s">
        <v>6821</v>
      </c>
      <c r="F534" s="1461" t="s">
        <v>6822</v>
      </c>
      <c r="G534" s="1461" t="s">
        <v>6823</v>
      </c>
      <c r="H534" s="1461" t="str">
        <f t="shared" si="23"/>
        <v>FIFA : Spanish Soccer : Real Sporting de Gijon</v>
      </c>
      <c r="I534" s="2311" t="s">
        <v>6769</v>
      </c>
      <c r="J534" s="2008" t="s">
        <v>6021</v>
      </c>
      <c r="K534" s="241" t="s">
        <v>21</v>
      </c>
      <c r="L534" s="11" t="s">
        <v>1542</v>
      </c>
      <c r="M534" s="11" t="s">
        <v>1543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>
      <c r="A535" s="2637" t="str">
        <f t="shared" si="24"/>
        <v>9603041</v>
      </c>
      <c r="B535" s="1459" t="s">
        <v>1532</v>
      </c>
      <c r="C535" s="1459" t="s">
        <v>3520</v>
      </c>
      <c r="D535" s="1459" t="s">
        <v>4944</v>
      </c>
      <c r="E535" s="1461" t="s">
        <v>6824</v>
      </c>
      <c r="F535" s="1461" t="s">
        <v>6825</v>
      </c>
      <c r="G535" s="1461" t="s">
        <v>6826</v>
      </c>
      <c r="H535" s="1461" t="str">
        <f t="shared" si="23"/>
        <v>FIFA : Spanish Soccer : CD Tenerife</v>
      </c>
      <c r="I535" s="2335" t="s">
        <v>6827</v>
      </c>
      <c r="J535" s="2336" t="s">
        <v>6828</v>
      </c>
      <c r="K535" s="241" t="s">
        <v>21</v>
      </c>
      <c r="L535" s="11" t="s">
        <v>1542</v>
      </c>
      <c r="M535" s="11" t="s">
        <v>1543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>
      <c r="A536" s="2637" t="str">
        <f t="shared" si="24"/>
        <v>9602001</v>
      </c>
      <c r="B536" s="382" t="s">
        <v>1532</v>
      </c>
      <c r="C536" s="382" t="s">
        <v>3498</v>
      </c>
      <c r="D536" s="382" t="s">
        <v>96</v>
      </c>
      <c r="E536" s="383" t="s">
        <v>1023</v>
      </c>
      <c r="F536" s="383" t="s">
        <v>6829</v>
      </c>
      <c r="G536" s="383" t="s">
        <v>6830</v>
      </c>
      <c r="H536" s="383" t="str">
        <f t="shared" ref="H536:H555" si="25">CONCATENATE($H$127," : ",G536)</f>
        <v>FIFA : French Soccer : Amiens SC</v>
      </c>
      <c r="I536" s="2337" t="s">
        <v>6831</v>
      </c>
      <c r="J536" s="240" t="s">
        <v>137</v>
      </c>
      <c r="K536" s="2338" t="s">
        <v>6832</v>
      </c>
      <c r="L536" s="11" t="s">
        <v>1542</v>
      </c>
      <c r="M536" s="11" t="s">
        <v>1543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>
      <c r="A537" s="2637" t="str">
        <f t="shared" si="24"/>
        <v>9602002</v>
      </c>
      <c r="B537" s="382" t="s">
        <v>1532</v>
      </c>
      <c r="C537" s="382" t="s">
        <v>3498</v>
      </c>
      <c r="D537" s="382" t="s">
        <v>105</v>
      </c>
      <c r="E537" s="383" t="s">
        <v>2307</v>
      </c>
      <c r="F537" s="383" t="s">
        <v>6833</v>
      </c>
      <c r="G537" s="383" t="s">
        <v>6834</v>
      </c>
      <c r="H537" s="383" t="str">
        <f t="shared" si="25"/>
        <v>FIFA : French Soccer : Angers SCO</v>
      </c>
      <c r="I537" s="2339" t="s">
        <v>6835</v>
      </c>
      <c r="J537" s="240" t="s">
        <v>137</v>
      </c>
      <c r="K537" s="241" t="s">
        <v>21</v>
      </c>
      <c r="L537" s="11" t="s">
        <v>1542</v>
      </c>
      <c r="M537" s="11" t="s">
        <v>1543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>
      <c r="A538" s="2637" t="str">
        <f t="shared" si="24"/>
        <v>9602003</v>
      </c>
      <c r="B538" s="382" t="s">
        <v>1532</v>
      </c>
      <c r="C538" s="382" t="s">
        <v>3498</v>
      </c>
      <c r="D538" s="382" t="s">
        <v>113</v>
      </c>
      <c r="E538" s="383" t="s">
        <v>5048</v>
      </c>
      <c r="F538" s="383" t="s">
        <v>6836</v>
      </c>
      <c r="G538" s="383" t="s">
        <v>6837</v>
      </c>
      <c r="H538" s="383" t="str">
        <f t="shared" si="25"/>
        <v>FIFA : French Soccer : FC Girondins de Bordeaux</v>
      </c>
      <c r="I538" s="2340" t="s">
        <v>6838</v>
      </c>
      <c r="J538" s="2341" t="s">
        <v>6839</v>
      </c>
      <c r="K538" s="2342" t="s">
        <v>6840</v>
      </c>
      <c r="L538" s="11" t="s">
        <v>1542</v>
      </c>
      <c r="M538" s="11" t="s">
        <v>1543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>
      <c r="A539" s="2637" t="str">
        <f t="shared" si="24"/>
        <v>9602004</v>
      </c>
      <c r="B539" s="382" t="s">
        <v>1532</v>
      </c>
      <c r="C539" s="382" t="s">
        <v>3498</v>
      </c>
      <c r="D539" s="382" t="s">
        <v>122</v>
      </c>
      <c r="E539" s="383" t="s">
        <v>6841</v>
      </c>
      <c r="F539" s="383" t="s">
        <v>6842</v>
      </c>
      <c r="G539" s="383" t="s">
        <v>6843</v>
      </c>
      <c r="H539" s="383" t="str">
        <f t="shared" si="25"/>
        <v>FIFA : French Soccer : Stade Malherbe Caen</v>
      </c>
      <c r="I539" s="2343" t="s">
        <v>6844</v>
      </c>
      <c r="J539" s="2344" t="s">
        <v>6845</v>
      </c>
      <c r="K539" s="2345" t="s">
        <v>6846</v>
      </c>
      <c r="L539" s="11" t="s">
        <v>1542</v>
      </c>
      <c r="M539" s="11" t="s">
        <v>1543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>
      <c r="A540" s="2637" t="str">
        <f t="shared" si="24"/>
        <v>9602005</v>
      </c>
      <c r="B540" s="382" t="s">
        <v>1532</v>
      </c>
      <c r="C540" s="382" t="s">
        <v>3498</v>
      </c>
      <c r="D540" s="382" t="s">
        <v>131</v>
      </c>
      <c r="E540" s="383" t="s">
        <v>6847</v>
      </c>
      <c r="F540" s="383" t="s">
        <v>6848</v>
      </c>
      <c r="G540" s="383" t="s">
        <v>6849</v>
      </c>
      <c r="H540" s="383" t="str">
        <f t="shared" si="25"/>
        <v>FIFA : French Soccer : Dijon FCO</v>
      </c>
      <c r="I540" s="2346" t="s">
        <v>6850</v>
      </c>
      <c r="J540" s="2347" t="s">
        <v>6851</v>
      </c>
      <c r="K540" s="241" t="s">
        <v>21</v>
      </c>
      <c r="L540" s="11" t="s">
        <v>1542</v>
      </c>
      <c r="M540" s="11" t="s">
        <v>1543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>
      <c r="A541" s="2637" t="str">
        <f t="shared" si="24"/>
        <v>9602006</v>
      </c>
      <c r="B541" s="382" t="s">
        <v>1532</v>
      </c>
      <c r="C541" s="382" t="s">
        <v>3498</v>
      </c>
      <c r="D541" s="382" t="s">
        <v>540</v>
      </c>
      <c r="E541" s="383" t="s">
        <v>6852</v>
      </c>
      <c r="F541" s="383" t="s">
        <v>6852</v>
      </c>
      <c r="G541" s="383" t="s">
        <v>6853</v>
      </c>
      <c r="H541" s="383" t="str">
        <f t="shared" si="25"/>
        <v>FIFA : French Soccer : En Avant de Guingamp</v>
      </c>
      <c r="I541" s="2348" t="s">
        <v>6854</v>
      </c>
      <c r="J541" s="240" t="s">
        <v>137</v>
      </c>
      <c r="K541" s="241" t="s">
        <v>21</v>
      </c>
      <c r="L541" s="11" t="s">
        <v>1542</v>
      </c>
      <c r="M541" s="11" t="s">
        <v>1543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>
      <c r="A542" s="2637" t="str">
        <f t="shared" si="24"/>
        <v>9602007</v>
      </c>
      <c r="B542" s="382" t="s">
        <v>1532</v>
      </c>
      <c r="C542" s="382" t="s">
        <v>3498</v>
      </c>
      <c r="D542" s="382" t="s">
        <v>549</v>
      </c>
      <c r="E542" s="383" t="s">
        <v>6855</v>
      </c>
      <c r="F542" s="383" t="s">
        <v>6856</v>
      </c>
      <c r="G542" s="383" t="s">
        <v>6857</v>
      </c>
      <c r="H542" s="383" t="str">
        <f t="shared" si="25"/>
        <v>FIFA : French Soccer : Lille OSC</v>
      </c>
      <c r="I542" s="2349" t="s">
        <v>6858</v>
      </c>
      <c r="J542" s="2350" t="s">
        <v>6859</v>
      </c>
      <c r="K542" s="241" t="s">
        <v>21</v>
      </c>
      <c r="L542" s="11" t="s">
        <v>1542</v>
      </c>
      <c r="M542" s="11" t="s">
        <v>1543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>
      <c r="A543" s="2637" t="str">
        <f t="shared" si="24"/>
        <v>9602008</v>
      </c>
      <c r="B543" s="382" t="s">
        <v>1532</v>
      </c>
      <c r="C543" s="382" t="s">
        <v>3498</v>
      </c>
      <c r="D543" s="382" t="s">
        <v>562</v>
      </c>
      <c r="E543" s="383" t="s">
        <v>6860</v>
      </c>
      <c r="F543" s="383" t="s">
        <v>6861</v>
      </c>
      <c r="G543" s="383" t="s">
        <v>6862</v>
      </c>
      <c r="H543" s="383" t="str">
        <f t="shared" si="25"/>
        <v>FIFA : French Soccer : Olympique Lyonnais</v>
      </c>
      <c r="I543" s="2351" t="s">
        <v>6863</v>
      </c>
      <c r="J543" s="2352" t="s">
        <v>6864</v>
      </c>
      <c r="K543" s="1769" t="s">
        <v>5492</v>
      </c>
      <c r="L543" s="11" t="s">
        <v>1542</v>
      </c>
      <c r="M543" s="11" t="s">
        <v>1543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>
      <c r="A544" s="2637" t="str">
        <f t="shared" si="24"/>
        <v>9602009</v>
      </c>
      <c r="B544" s="382" t="s">
        <v>1532</v>
      </c>
      <c r="C544" s="382" t="s">
        <v>3498</v>
      </c>
      <c r="D544" s="382" t="s">
        <v>1073</v>
      </c>
      <c r="E544" s="383" t="s">
        <v>6865</v>
      </c>
      <c r="F544" s="383" t="s">
        <v>6866</v>
      </c>
      <c r="G544" s="383" t="s">
        <v>6867</v>
      </c>
      <c r="H544" s="383" t="str">
        <f t="shared" si="25"/>
        <v>FIFA : French Soccer : Olympique de Marseille</v>
      </c>
      <c r="I544" s="2353" t="s">
        <v>6868</v>
      </c>
      <c r="J544" s="2354" t="s">
        <v>6869</v>
      </c>
      <c r="K544" s="240" t="s">
        <v>137</v>
      </c>
      <c r="L544" s="11" t="s">
        <v>1542</v>
      </c>
      <c r="M544" s="11" t="s">
        <v>1543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>
      <c r="A545" s="2637" t="str">
        <f t="shared" si="24"/>
        <v>9602010</v>
      </c>
      <c r="B545" s="382" t="s">
        <v>1532</v>
      </c>
      <c r="C545" s="382" t="s">
        <v>3498</v>
      </c>
      <c r="D545" s="382" t="s">
        <v>25</v>
      </c>
      <c r="E545" s="383" t="s">
        <v>6870</v>
      </c>
      <c r="F545" s="383" t="s">
        <v>6871</v>
      </c>
      <c r="G545" s="383" t="s">
        <v>6872</v>
      </c>
      <c r="H545" s="383" t="str">
        <f t="shared" si="25"/>
        <v>FIFA : French Soccer : AS Monaco FC</v>
      </c>
      <c r="I545" s="2355" t="s">
        <v>6873</v>
      </c>
      <c r="J545" s="2356" t="s">
        <v>6874</v>
      </c>
      <c r="K545" s="241" t="s">
        <v>21</v>
      </c>
      <c r="L545" s="11" t="s">
        <v>1542</v>
      </c>
      <c r="M545" s="11" t="s">
        <v>1543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>
      <c r="A546" s="2637" t="str">
        <f t="shared" si="24"/>
        <v>9602011</v>
      </c>
      <c r="B546" s="382" t="s">
        <v>1532</v>
      </c>
      <c r="C546" s="382" t="s">
        <v>3498</v>
      </c>
      <c r="D546" s="382" t="s">
        <v>60</v>
      </c>
      <c r="E546" s="383" t="s">
        <v>6875</v>
      </c>
      <c r="F546" s="383" t="s">
        <v>6876</v>
      </c>
      <c r="G546" s="383" t="s">
        <v>6877</v>
      </c>
      <c r="H546" s="383" t="str">
        <f t="shared" si="25"/>
        <v>FIFA : French Soccer : Montpellier HSC</v>
      </c>
      <c r="I546" s="2357" t="s">
        <v>6878</v>
      </c>
      <c r="J546" s="2358" t="s">
        <v>6879</v>
      </c>
      <c r="K546" s="241" t="s">
        <v>21</v>
      </c>
      <c r="L546" s="11" t="s">
        <v>1542</v>
      </c>
      <c r="M546" s="11" t="s">
        <v>1543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>
      <c r="A547" s="2637" t="str">
        <f t="shared" si="24"/>
        <v>9602012</v>
      </c>
      <c r="B547" s="382" t="s">
        <v>1532</v>
      </c>
      <c r="C547" s="382" t="s">
        <v>3498</v>
      </c>
      <c r="D547" s="382" t="s">
        <v>66</v>
      </c>
      <c r="E547" s="383" t="s">
        <v>6543</v>
      </c>
      <c r="F547" s="383" t="s">
        <v>6880</v>
      </c>
      <c r="G547" s="383" t="s">
        <v>6881</v>
      </c>
      <c r="H547" s="383" t="str">
        <f t="shared" si="25"/>
        <v>FIFA : French Soccer : FC Nantes</v>
      </c>
      <c r="I547" s="2359" t="s">
        <v>6882</v>
      </c>
      <c r="J547" s="2360" t="s">
        <v>6883</v>
      </c>
      <c r="K547" s="241" t="s">
        <v>21</v>
      </c>
      <c r="L547" s="11" t="s">
        <v>1542</v>
      </c>
      <c r="M547" s="11" t="s">
        <v>1543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>
      <c r="A548" s="2637" t="str">
        <f t="shared" si="24"/>
        <v>9602013</v>
      </c>
      <c r="B548" s="382" t="s">
        <v>1532</v>
      </c>
      <c r="C548" s="382" t="s">
        <v>3498</v>
      </c>
      <c r="D548" s="382" t="s">
        <v>72</v>
      </c>
      <c r="E548" s="383" t="s">
        <v>6884</v>
      </c>
      <c r="F548" s="383" t="s">
        <v>6885</v>
      </c>
      <c r="G548" s="383" t="s">
        <v>6886</v>
      </c>
      <c r="H548" s="383" t="str">
        <f t="shared" si="25"/>
        <v>FIFA : French Soccer : OGC Nice</v>
      </c>
      <c r="I548" s="2348" t="s">
        <v>6854</v>
      </c>
      <c r="J548" s="240" t="s">
        <v>137</v>
      </c>
      <c r="K548" s="241" t="s">
        <v>21</v>
      </c>
      <c r="L548" s="11" t="s">
        <v>1542</v>
      </c>
      <c r="M548" s="11" t="s">
        <v>1543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>
      <c r="A549" s="2637" t="str">
        <f t="shared" si="24"/>
        <v>9602014</v>
      </c>
      <c r="B549" s="382" t="s">
        <v>1532</v>
      </c>
      <c r="C549" s="382" t="s">
        <v>3498</v>
      </c>
      <c r="D549" s="382" t="s">
        <v>260</v>
      </c>
      <c r="E549" s="383" t="s">
        <v>6887</v>
      </c>
      <c r="F549" s="383" t="s">
        <v>6888</v>
      </c>
      <c r="G549" s="383" t="s">
        <v>6889</v>
      </c>
      <c r="H549" s="383" t="str">
        <f t="shared" si="25"/>
        <v>FIFA : French Soccer : Nimes Olympique</v>
      </c>
      <c r="I549" s="2361" t="s">
        <v>6890</v>
      </c>
      <c r="J549" s="240" t="s">
        <v>137</v>
      </c>
      <c r="K549" s="241" t="s">
        <v>21</v>
      </c>
      <c r="L549" s="11" t="s">
        <v>1542</v>
      </c>
      <c r="M549" s="11" t="s">
        <v>1543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>
      <c r="A550" s="2637" t="str">
        <f t="shared" si="24"/>
        <v>9602015</v>
      </c>
      <c r="B550" s="382" t="s">
        <v>1532</v>
      </c>
      <c r="C550" s="382" t="s">
        <v>3498</v>
      </c>
      <c r="D550" s="382" t="s">
        <v>2665</v>
      </c>
      <c r="E550" s="383" t="s">
        <v>6891</v>
      </c>
      <c r="F550" s="383" t="s">
        <v>6891</v>
      </c>
      <c r="G550" s="383" t="s">
        <v>6892</v>
      </c>
      <c r="H550" s="383" t="str">
        <f t="shared" si="25"/>
        <v>FIFA : French Soccer : Paris Saint-Germain FC</v>
      </c>
      <c r="I550" s="2362" t="s">
        <v>6893</v>
      </c>
      <c r="J550" s="2363" t="s">
        <v>6894</v>
      </c>
      <c r="K550" s="240" t="s">
        <v>137</v>
      </c>
      <c r="L550" s="11" t="s">
        <v>1542</v>
      </c>
      <c r="M550" s="11" t="s">
        <v>1543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>
      <c r="A551" s="2637" t="str">
        <f t="shared" si="24"/>
        <v>9602016</v>
      </c>
      <c r="B551" s="382" t="s">
        <v>1532</v>
      </c>
      <c r="C551" s="382" t="s">
        <v>3498</v>
      </c>
      <c r="D551" s="382" t="s">
        <v>4241</v>
      </c>
      <c r="E551" s="383" t="s">
        <v>6895</v>
      </c>
      <c r="F551" s="383" t="s">
        <v>6896</v>
      </c>
      <c r="G551" s="383" t="s">
        <v>6897</v>
      </c>
      <c r="H551" s="383" t="str">
        <f t="shared" si="25"/>
        <v>FIFA : French Soccer : Stade de Reims</v>
      </c>
      <c r="I551" s="2364" t="s">
        <v>6898</v>
      </c>
      <c r="J551" s="2365" t="s">
        <v>6899</v>
      </c>
      <c r="K551" s="241" t="s">
        <v>21</v>
      </c>
      <c r="L551" s="11" t="s">
        <v>1542</v>
      </c>
      <c r="M551" s="11" t="s">
        <v>1543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>
      <c r="A552" s="2637" t="str">
        <f t="shared" si="24"/>
        <v>9602017</v>
      </c>
      <c r="B552" s="382" t="s">
        <v>1532</v>
      </c>
      <c r="C552" s="382" t="s">
        <v>3498</v>
      </c>
      <c r="D552" s="382" t="s">
        <v>4249</v>
      </c>
      <c r="E552" s="383" t="s">
        <v>6900</v>
      </c>
      <c r="F552" s="383" t="s">
        <v>6901</v>
      </c>
      <c r="G552" s="383" t="s">
        <v>6902</v>
      </c>
      <c r="H552" s="383" t="str">
        <f t="shared" si="25"/>
        <v>FIFA : French Soccer : Stade Rennais FC</v>
      </c>
      <c r="I552" s="2366" t="s">
        <v>6903</v>
      </c>
      <c r="J552" s="240" t="s">
        <v>137</v>
      </c>
      <c r="K552" s="241" t="s">
        <v>21</v>
      </c>
      <c r="L552" s="11" t="s">
        <v>1542</v>
      </c>
      <c r="M552" s="11" t="s">
        <v>1543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>
      <c r="A553" s="2637" t="str">
        <f t="shared" si="24"/>
        <v>9602018</v>
      </c>
      <c r="B553" s="382" t="s">
        <v>1532</v>
      </c>
      <c r="C553" s="382" t="s">
        <v>3498</v>
      </c>
      <c r="D553" s="382" t="s">
        <v>4253</v>
      </c>
      <c r="E553" s="383" t="s">
        <v>6904</v>
      </c>
      <c r="F553" s="383" t="s">
        <v>6905</v>
      </c>
      <c r="G553" s="383" t="s">
        <v>6906</v>
      </c>
      <c r="H553" s="383" t="str">
        <f t="shared" si="25"/>
        <v>FIFA : French Soccer : AS Saint-Etienne</v>
      </c>
      <c r="I553" s="2367" t="s">
        <v>6907</v>
      </c>
      <c r="J553" s="240" t="s">
        <v>137</v>
      </c>
      <c r="K553" s="241" t="s">
        <v>21</v>
      </c>
      <c r="L553" s="11" t="s">
        <v>1542</v>
      </c>
      <c r="M553" s="11" t="s">
        <v>1543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>
      <c r="A554" s="2637" t="str">
        <f t="shared" si="24"/>
        <v>9602019</v>
      </c>
      <c r="B554" s="382" t="s">
        <v>1532</v>
      </c>
      <c r="C554" s="382" t="s">
        <v>3498</v>
      </c>
      <c r="D554" s="382" t="s">
        <v>4258</v>
      </c>
      <c r="E554" s="383" t="s">
        <v>6908</v>
      </c>
      <c r="F554" s="383" t="s">
        <v>6909</v>
      </c>
      <c r="G554" s="383" t="s">
        <v>6910</v>
      </c>
      <c r="H554" s="383" t="str">
        <f t="shared" si="25"/>
        <v>FIFA : French Soccer : Racing Club de Strasbourg Alsace</v>
      </c>
      <c r="I554" s="2368" t="s">
        <v>6911</v>
      </c>
      <c r="J554" s="2369" t="s">
        <v>6912</v>
      </c>
      <c r="K554" s="2370" t="s">
        <v>6913</v>
      </c>
      <c r="L554" s="11" t="s">
        <v>1542</v>
      </c>
      <c r="M554" s="11" t="s">
        <v>1543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>
      <c r="A555" s="2637" t="str">
        <f t="shared" si="24"/>
        <v>9602020</v>
      </c>
      <c r="B555" s="382" t="s">
        <v>1532</v>
      </c>
      <c r="C555" s="382" t="s">
        <v>3498</v>
      </c>
      <c r="D555" s="382" t="s">
        <v>33</v>
      </c>
      <c r="E555" s="383" t="s">
        <v>6914</v>
      </c>
      <c r="F555" s="383" t="s">
        <v>6915</v>
      </c>
      <c r="G555" s="383" t="s">
        <v>6916</v>
      </c>
      <c r="H555" s="383" t="str">
        <f t="shared" si="25"/>
        <v>FIFA : French Soccer : Toulouse FC</v>
      </c>
      <c r="I555" s="2371" t="s">
        <v>6917</v>
      </c>
      <c r="J555" s="2372" t="s">
        <v>6918</v>
      </c>
      <c r="K555" s="2373" t="s">
        <v>6919</v>
      </c>
      <c r="L555" s="11" t="s">
        <v>1542</v>
      </c>
      <c r="M555" s="11" t="s">
        <v>1543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>
      <c r="A556" s="2637" t="str">
        <f t="shared" si="24"/>
        <v>9605001</v>
      </c>
      <c r="B556" s="1459" t="s">
        <v>1532</v>
      </c>
      <c r="C556" s="1459" t="s">
        <v>3547</v>
      </c>
      <c r="D556" s="1459" t="s">
        <v>96</v>
      </c>
      <c r="E556" s="1461" t="s">
        <v>6920</v>
      </c>
      <c r="F556" s="1461" t="s">
        <v>6921</v>
      </c>
      <c r="G556" s="1461" t="s">
        <v>6922</v>
      </c>
      <c r="H556" s="1461" t="str">
        <f t="shared" ref="H556:H575" si="26">CONCATENATE($H$130," : ",G556)</f>
        <v>FIFA : Italian Soccer : Atalanta BC</v>
      </c>
      <c r="I556" s="2374" t="s">
        <v>6923</v>
      </c>
      <c r="J556" s="240" t="s">
        <v>137</v>
      </c>
      <c r="K556" s="241" t="s">
        <v>21</v>
      </c>
      <c r="L556" s="11" t="s">
        <v>1542</v>
      </c>
      <c r="M556" s="11" t="s">
        <v>1543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>
      <c r="A557" s="2637" t="str">
        <f t="shared" si="24"/>
        <v>9605002</v>
      </c>
      <c r="B557" s="1459" t="s">
        <v>1532</v>
      </c>
      <c r="C557" s="1459" t="s">
        <v>3547</v>
      </c>
      <c r="D557" s="1459" t="s">
        <v>105</v>
      </c>
      <c r="E557" s="1461" t="s">
        <v>1920</v>
      </c>
      <c r="F557" s="1461" t="s">
        <v>6924</v>
      </c>
      <c r="G557" s="1461" t="s">
        <v>6925</v>
      </c>
      <c r="H557" s="1461" t="str">
        <f t="shared" si="26"/>
        <v>FIFA : Italian Soccer : Bologna FC</v>
      </c>
      <c r="I557" s="2375" t="s">
        <v>6926</v>
      </c>
      <c r="J557" s="2376" t="s">
        <v>6927</v>
      </c>
      <c r="K557" s="241" t="s">
        <v>21</v>
      </c>
      <c r="L557" s="11" t="s">
        <v>1542</v>
      </c>
      <c r="M557" s="11" t="s">
        <v>1543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>
      <c r="A558" s="2637" t="str">
        <f t="shared" si="24"/>
        <v>9605003</v>
      </c>
      <c r="B558" s="1459" t="s">
        <v>1532</v>
      </c>
      <c r="C558" s="1459" t="s">
        <v>3547</v>
      </c>
      <c r="D558" s="1459" t="s">
        <v>113</v>
      </c>
      <c r="E558" s="1461" t="s">
        <v>6928</v>
      </c>
      <c r="F558" s="1461" t="s">
        <v>6929</v>
      </c>
      <c r="G558" s="1461" t="s">
        <v>6930</v>
      </c>
      <c r="H558" s="1461" t="str">
        <f t="shared" si="26"/>
        <v>FIFA : Italian Soccer : Cagliari Calcio</v>
      </c>
      <c r="I558" s="2377" t="s">
        <v>6931</v>
      </c>
      <c r="J558" s="2378" t="s">
        <v>6932</v>
      </c>
      <c r="K558" s="241" t="s">
        <v>21</v>
      </c>
      <c r="L558" s="11" t="s">
        <v>1542</v>
      </c>
      <c r="M558" s="11" t="s">
        <v>1543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>
      <c r="A559" s="2637" t="str">
        <f t="shared" si="24"/>
        <v>9605004</v>
      </c>
      <c r="B559" s="1459" t="s">
        <v>1532</v>
      </c>
      <c r="C559" s="1459" t="s">
        <v>3547</v>
      </c>
      <c r="D559" s="1459" t="s">
        <v>122</v>
      </c>
      <c r="E559" s="1461" t="s">
        <v>331</v>
      </c>
      <c r="F559" s="1461" t="s">
        <v>6933</v>
      </c>
      <c r="G559" s="1461" t="s">
        <v>6934</v>
      </c>
      <c r="H559" s="1461" t="str">
        <f t="shared" si="26"/>
        <v>FIFA : Italian Soccer : AC ChievoVerona</v>
      </c>
      <c r="I559" s="2379" t="s">
        <v>6935</v>
      </c>
      <c r="J559" s="2380" t="s">
        <v>6936</v>
      </c>
      <c r="K559" s="241" t="s">
        <v>21</v>
      </c>
      <c r="L559" s="11" t="s">
        <v>1542</v>
      </c>
      <c r="M559" s="11" t="s">
        <v>1543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>
      <c r="A560" s="2637" t="str">
        <f t="shared" si="24"/>
        <v>9605005</v>
      </c>
      <c r="B560" s="1459" t="s">
        <v>1532</v>
      </c>
      <c r="C560" s="1459" t="s">
        <v>3547</v>
      </c>
      <c r="D560" s="1459" t="s">
        <v>131</v>
      </c>
      <c r="E560" s="1461" t="s">
        <v>6937</v>
      </c>
      <c r="F560" s="1461" t="s">
        <v>6938</v>
      </c>
      <c r="G560" s="1461" t="s">
        <v>6939</v>
      </c>
      <c r="H560" s="1461" t="str">
        <f t="shared" si="26"/>
        <v>FIFA : Italian Soccer : Empoli FC</v>
      </c>
      <c r="I560" s="2381" t="s">
        <v>6940</v>
      </c>
      <c r="J560" s="240" t="s">
        <v>137</v>
      </c>
      <c r="K560" s="241" t="s">
        <v>21</v>
      </c>
      <c r="L560" s="11" t="s">
        <v>1542</v>
      </c>
      <c r="M560" s="11" t="s">
        <v>1543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>
      <c r="A561" s="2637" t="str">
        <f t="shared" si="24"/>
        <v>9605006</v>
      </c>
      <c r="B561" s="1459" t="s">
        <v>1532</v>
      </c>
      <c r="C561" s="1459" t="s">
        <v>3547</v>
      </c>
      <c r="D561" s="1459" t="s">
        <v>540</v>
      </c>
      <c r="E561" s="1461" t="s">
        <v>6941</v>
      </c>
      <c r="F561" s="1461" t="s">
        <v>6942</v>
      </c>
      <c r="G561" s="1461" t="s">
        <v>6943</v>
      </c>
      <c r="H561" s="1461" t="str">
        <f t="shared" si="26"/>
        <v>FIFA : Italian Soccer : ACF Fiorentina</v>
      </c>
      <c r="I561" s="2382" t="s">
        <v>6944</v>
      </c>
      <c r="J561" s="2383" t="s">
        <v>6945</v>
      </c>
      <c r="K561" s="2384" t="s">
        <v>6946</v>
      </c>
      <c r="L561" s="11" t="s">
        <v>1542</v>
      </c>
      <c r="M561" s="11" t="s">
        <v>1543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>
      <c r="A562" s="2637" t="str">
        <f t="shared" si="24"/>
        <v>9605007</v>
      </c>
      <c r="B562" s="1459" t="s">
        <v>1532</v>
      </c>
      <c r="C562" s="1459" t="s">
        <v>3547</v>
      </c>
      <c r="D562" s="1459" t="s">
        <v>549</v>
      </c>
      <c r="E562" s="1461" t="s">
        <v>6947</v>
      </c>
      <c r="F562" s="1461" t="s">
        <v>6948</v>
      </c>
      <c r="G562" s="1461" t="s">
        <v>6949</v>
      </c>
      <c r="H562" s="1461" t="str">
        <f t="shared" si="26"/>
        <v>FIFA : Italian Soccer : Frosinone Calcio</v>
      </c>
      <c r="I562" s="2102" t="s">
        <v>6266</v>
      </c>
      <c r="J562" s="2385" t="s">
        <v>6950</v>
      </c>
      <c r="K562" s="241" t="s">
        <v>21</v>
      </c>
      <c r="L562" s="11" t="s">
        <v>1542</v>
      </c>
      <c r="M562" s="11" t="s">
        <v>1543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>
      <c r="A563" s="2637" t="str">
        <f t="shared" si="24"/>
        <v>9605008</v>
      </c>
      <c r="B563" s="1459" t="s">
        <v>1532</v>
      </c>
      <c r="C563" s="1459" t="s">
        <v>3547</v>
      </c>
      <c r="D563" s="1459" t="s">
        <v>562</v>
      </c>
      <c r="E563" s="1461" t="s">
        <v>5943</v>
      </c>
      <c r="F563" s="1461" t="s">
        <v>6951</v>
      </c>
      <c r="G563" s="1461" t="s">
        <v>6952</v>
      </c>
      <c r="H563" s="1461" t="str">
        <f t="shared" si="26"/>
        <v>FIFA : Italian Soccer : Genoa CFC</v>
      </c>
      <c r="I563" s="2386" t="s">
        <v>6953</v>
      </c>
      <c r="J563" s="2387" t="s">
        <v>6954</v>
      </c>
      <c r="K563" s="241" t="s">
        <v>21</v>
      </c>
      <c r="L563" s="11" t="s">
        <v>1542</v>
      </c>
      <c r="M563" s="11" t="s">
        <v>1543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>
      <c r="A564" s="2637" t="str">
        <f t="shared" si="24"/>
        <v>9605009</v>
      </c>
      <c r="B564" s="1459" t="s">
        <v>1532</v>
      </c>
      <c r="C564" s="1459" t="s">
        <v>3547</v>
      </c>
      <c r="D564" s="1459" t="s">
        <v>1073</v>
      </c>
      <c r="E564" s="1461" t="s">
        <v>3679</v>
      </c>
      <c r="F564" s="1461" t="s">
        <v>6955</v>
      </c>
      <c r="G564" s="1461" t="s">
        <v>6956</v>
      </c>
      <c r="H564" s="1461" t="str">
        <f t="shared" si="26"/>
        <v>FIFA : Italian Soccer : Inter Milan</v>
      </c>
      <c r="I564" s="2388" t="s">
        <v>6957</v>
      </c>
      <c r="J564" s="2389" t="s">
        <v>6958</v>
      </c>
      <c r="K564" s="240" t="s">
        <v>137</v>
      </c>
      <c r="L564" s="11" t="s">
        <v>1542</v>
      </c>
      <c r="M564" s="11" t="s">
        <v>1543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>
      <c r="A565" s="2637" t="str">
        <f t="shared" si="24"/>
        <v>9605010</v>
      </c>
      <c r="B565" s="1459" t="s">
        <v>1532</v>
      </c>
      <c r="C565" s="1459" t="s">
        <v>3547</v>
      </c>
      <c r="D565" s="1459" t="s">
        <v>25</v>
      </c>
      <c r="E565" s="1461" t="s">
        <v>6959</v>
      </c>
      <c r="F565" s="1461" t="s">
        <v>6960</v>
      </c>
      <c r="G565" s="1461" t="s">
        <v>6961</v>
      </c>
      <c r="H565" s="1461" t="str">
        <f t="shared" si="26"/>
        <v>FIFA : Italian Soccer : Juventus FC</v>
      </c>
      <c r="I565" s="2390" t="s">
        <v>6962</v>
      </c>
      <c r="J565" s="240" t="s">
        <v>137</v>
      </c>
      <c r="K565" s="241" t="s">
        <v>21</v>
      </c>
      <c r="L565" s="11" t="s">
        <v>1542</v>
      </c>
      <c r="M565" s="11" t="s">
        <v>1543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>
      <c r="A566" s="2637" t="str">
        <f t="shared" si="24"/>
        <v>9605011</v>
      </c>
      <c r="B566" s="1459" t="s">
        <v>1532</v>
      </c>
      <c r="C566" s="1459" t="s">
        <v>3547</v>
      </c>
      <c r="D566" s="1459" t="s">
        <v>60</v>
      </c>
      <c r="E566" s="1461" t="s">
        <v>6963</v>
      </c>
      <c r="F566" s="1461" t="s">
        <v>6964</v>
      </c>
      <c r="G566" s="1461" t="s">
        <v>6965</v>
      </c>
      <c r="H566" s="1461" t="str">
        <f t="shared" si="26"/>
        <v>FIFA : Italian Soccer : SS Lazio</v>
      </c>
      <c r="I566" s="2391" t="s">
        <v>6966</v>
      </c>
      <c r="J566" s="2392" t="s">
        <v>6967</v>
      </c>
      <c r="K566" s="2393" t="s">
        <v>6968</v>
      </c>
      <c r="L566" s="11" t="s">
        <v>1542</v>
      </c>
      <c r="M566" s="11" t="s">
        <v>1543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>
      <c r="A567" s="2637" t="str">
        <f t="shared" si="24"/>
        <v>9605012</v>
      </c>
      <c r="B567" s="1459" t="s">
        <v>1532</v>
      </c>
      <c r="C567" s="1459" t="s">
        <v>3547</v>
      </c>
      <c r="D567" s="1459" t="s">
        <v>66</v>
      </c>
      <c r="E567" s="1461" t="s">
        <v>6969</v>
      </c>
      <c r="F567" s="1461" t="s">
        <v>6970</v>
      </c>
      <c r="G567" s="1461" t="s">
        <v>6970</v>
      </c>
      <c r="H567" s="1461" t="str">
        <f t="shared" si="26"/>
        <v>FIFA : Italian Soccer : AC Milan</v>
      </c>
      <c r="I567" s="2394" t="s">
        <v>6971</v>
      </c>
      <c r="J567" s="240" t="s">
        <v>137</v>
      </c>
      <c r="K567" s="241" t="s">
        <v>21</v>
      </c>
      <c r="L567" s="11" t="s">
        <v>1542</v>
      </c>
      <c r="M567" s="11" t="s">
        <v>1543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>
      <c r="A568" s="2637" t="str">
        <f t="shared" si="24"/>
        <v>9605013</v>
      </c>
      <c r="B568" s="1459" t="s">
        <v>1532</v>
      </c>
      <c r="C568" s="1459" t="s">
        <v>3547</v>
      </c>
      <c r="D568" s="1459" t="s">
        <v>72</v>
      </c>
      <c r="E568" s="1461" t="s">
        <v>6972</v>
      </c>
      <c r="F568" s="1461" t="s">
        <v>6973</v>
      </c>
      <c r="G568" s="1461" t="s">
        <v>6974</v>
      </c>
      <c r="H568" s="1461" t="str">
        <f t="shared" si="26"/>
        <v>FIFA : Italian Soccer : SSC Napoli</v>
      </c>
      <c r="I568" s="2395" t="s">
        <v>6975</v>
      </c>
      <c r="J568" s="2396" t="s">
        <v>6976</v>
      </c>
      <c r="K568" s="241" t="s">
        <v>21</v>
      </c>
      <c r="L568" s="11" t="s">
        <v>1542</v>
      </c>
      <c r="M568" s="11" t="s">
        <v>1543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>
      <c r="A569" s="2637" t="str">
        <f t="shared" si="24"/>
        <v>9605014</v>
      </c>
      <c r="B569" s="1459" t="s">
        <v>1532</v>
      </c>
      <c r="C569" s="1459" t="s">
        <v>3547</v>
      </c>
      <c r="D569" s="1459" t="s">
        <v>260</v>
      </c>
      <c r="E569" s="1461" t="s">
        <v>1959</v>
      </c>
      <c r="F569" s="1461" t="s">
        <v>6977</v>
      </c>
      <c r="G569" s="1461" t="s">
        <v>6978</v>
      </c>
      <c r="H569" s="1461" t="str">
        <f t="shared" si="26"/>
        <v>FIFA : Italian Soccer : Parma Calcio 1913</v>
      </c>
      <c r="I569" s="2397" t="s">
        <v>6979</v>
      </c>
      <c r="J569" s="2398" t="s">
        <v>6980</v>
      </c>
      <c r="K569" s="240" t="s">
        <v>137</v>
      </c>
      <c r="L569" s="11" t="s">
        <v>1542</v>
      </c>
      <c r="M569" s="11" t="s">
        <v>1543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>
      <c r="A570" s="2637" t="str">
        <f t="shared" si="24"/>
        <v>9605015</v>
      </c>
      <c r="B570" s="1459" t="s">
        <v>1532</v>
      </c>
      <c r="C570" s="1459" t="s">
        <v>3547</v>
      </c>
      <c r="D570" s="1459" t="s">
        <v>2665</v>
      </c>
      <c r="E570" s="1461" t="s">
        <v>6981</v>
      </c>
      <c r="F570" s="1461" t="s">
        <v>6982</v>
      </c>
      <c r="G570" s="1461" t="s">
        <v>6983</v>
      </c>
      <c r="H570" s="1461" t="str">
        <f t="shared" si="26"/>
        <v>FIFA : Italian Soccer : AS Roma</v>
      </c>
      <c r="I570" s="2399" t="s">
        <v>6984</v>
      </c>
      <c r="J570" s="2400" t="s">
        <v>6985</v>
      </c>
      <c r="K570" s="2401" t="s">
        <v>6986</v>
      </c>
      <c r="L570" s="11" t="s">
        <v>1542</v>
      </c>
      <c r="M570" s="11" t="s">
        <v>1543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>
      <c r="A571" s="2637" t="str">
        <f t="shared" si="24"/>
        <v>9605016</v>
      </c>
      <c r="B571" s="1459" t="s">
        <v>1532</v>
      </c>
      <c r="C571" s="1459" t="s">
        <v>3547</v>
      </c>
      <c r="D571" s="1459" t="s">
        <v>4241</v>
      </c>
      <c r="E571" s="1461" t="s">
        <v>3932</v>
      </c>
      <c r="F571" s="1461" t="s">
        <v>6987</v>
      </c>
      <c r="G571" s="1461" t="s">
        <v>6988</v>
      </c>
      <c r="H571" s="1461" t="str">
        <f t="shared" si="26"/>
        <v>FIFA : Italian Soccer : UC Sampdoria</v>
      </c>
      <c r="I571" s="2402" t="s">
        <v>6989</v>
      </c>
      <c r="J571" s="2403" t="s">
        <v>6990</v>
      </c>
      <c r="K571" s="241" t="s">
        <v>21</v>
      </c>
      <c r="L571" s="11" t="s">
        <v>1542</v>
      </c>
      <c r="M571" s="11" t="s">
        <v>1543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>
      <c r="A572" s="2637" t="str">
        <f t="shared" si="24"/>
        <v>9605017</v>
      </c>
      <c r="B572" s="1459" t="s">
        <v>1532</v>
      </c>
      <c r="C572" s="1459" t="s">
        <v>3547</v>
      </c>
      <c r="D572" s="1459" t="s">
        <v>4249</v>
      </c>
      <c r="E572" s="1461" t="s">
        <v>1433</v>
      </c>
      <c r="F572" s="1461" t="s">
        <v>6991</v>
      </c>
      <c r="G572" s="1461" t="s">
        <v>6992</v>
      </c>
      <c r="H572" s="1461" t="str">
        <f t="shared" si="26"/>
        <v>FIFA : Italian Soccer : US Sassuolo Calcio</v>
      </c>
      <c r="I572" s="2404" t="s">
        <v>6993</v>
      </c>
      <c r="J572" s="240" t="s">
        <v>137</v>
      </c>
      <c r="K572" s="241" t="s">
        <v>21</v>
      </c>
      <c r="L572" s="11" t="s">
        <v>1542</v>
      </c>
      <c r="M572" s="11" t="s">
        <v>1543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>
      <c r="A573" s="2637" t="str">
        <f t="shared" si="24"/>
        <v>9605018</v>
      </c>
      <c r="B573" s="1459" t="s">
        <v>1532</v>
      </c>
      <c r="C573" s="1459" t="s">
        <v>3547</v>
      </c>
      <c r="D573" s="1459" t="s">
        <v>4253</v>
      </c>
      <c r="E573" s="1461" t="s">
        <v>6994</v>
      </c>
      <c r="F573" s="1461" t="s">
        <v>6994</v>
      </c>
      <c r="G573" s="1461" t="s">
        <v>6995</v>
      </c>
      <c r="H573" s="1461" t="str">
        <f t="shared" si="26"/>
        <v>FIFA : Italian Soccer : Societa Polisportiva Ars et Labor</v>
      </c>
      <c r="I573" s="2405" t="s">
        <v>6996</v>
      </c>
      <c r="J573" s="2406" t="s">
        <v>6997</v>
      </c>
      <c r="K573" s="2407" t="s">
        <v>6998</v>
      </c>
      <c r="L573" s="11" t="s">
        <v>1542</v>
      </c>
      <c r="M573" s="11" t="s">
        <v>1543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>
      <c r="A574" s="2637" t="str">
        <f t="shared" si="24"/>
        <v>9605019</v>
      </c>
      <c r="B574" s="1459" t="s">
        <v>1532</v>
      </c>
      <c r="C574" s="1459" t="s">
        <v>3547</v>
      </c>
      <c r="D574" s="1459" t="s">
        <v>4258</v>
      </c>
      <c r="E574" s="1461" t="s">
        <v>123</v>
      </c>
      <c r="F574" s="1461" t="s">
        <v>6999</v>
      </c>
      <c r="G574" s="1461" t="s">
        <v>7000</v>
      </c>
      <c r="H574" s="1461" t="str">
        <f t="shared" si="26"/>
        <v>FIFA : Italian Soccer : Torino FC</v>
      </c>
      <c r="I574" s="2408" t="s">
        <v>7001</v>
      </c>
      <c r="J574" s="2409" t="s">
        <v>7002</v>
      </c>
      <c r="K574" s="2410" t="s">
        <v>7003</v>
      </c>
      <c r="L574" s="11" t="s">
        <v>1542</v>
      </c>
      <c r="M574" s="11" t="s">
        <v>1543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>
      <c r="A575" s="2637" t="str">
        <f t="shared" si="24"/>
        <v>9605020</v>
      </c>
      <c r="B575" s="1459" t="s">
        <v>1532</v>
      </c>
      <c r="C575" s="1459" t="s">
        <v>3547</v>
      </c>
      <c r="D575" s="1459" t="s">
        <v>33</v>
      </c>
      <c r="E575" s="1461" t="s">
        <v>7004</v>
      </c>
      <c r="F575" s="1461" t="s">
        <v>7005</v>
      </c>
      <c r="G575" s="1461" t="s">
        <v>7006</v>
      </c>
      <c r="H575" s="1461" t="str">
        <f t="shared" si="26"/>
        <v>FIFA : Italian Soccer : Udinese Calcio</v>
      </c>
      <c r="I575" s="2411" t="s">
        <v>7007</v>
      </c>
      <c r="J575" s="2412" t="s">
        <v>7008</v>
      </c>
      <c r="K575" s="240" t="s">
        <v>137</v>
      </c>
      <c r="L575" s="11" t="s">
        <v>1542</v>
      </c>
      <c r="M575" s="11" t="s">
        <v>1543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>
      <c r="A576" s="2637" t="str">
        <f t="shared" si="24"/>
        <v>9000001</v>
      </c>
      <c r="B576" s="2413" t="s">
        <v>1532</v>
      </c>
      <c r="C576" s="2413" t="s">
        <v>16</v>
      </c>
      <c r="D576" s="2413" t="s">
        <v>96</v>
      </c>
      <c r="E576" s="2414" t="s">
        <v>7009</v>
      </c>
      <c r="F576" s="2414" t="s">
        <v>7010</v>
      </c>
      <c r="G576" s="2414" t="s">
        <v>7010</v>
      </c>
      <c r="H576" s="2414" t="str">
        <f t="shared" ref="H576:H704" si="27">CONCATENATE($H$2," : ","National Soccer Team of ",G576)</f>
        <v>FIFA : National Soccer Team of Afghanistan</v>
      </c>
      <c r="I576" s="2415" t="s">
        <v>7011</v>
      </c>
      <c r="J576" s="2416" t="s">
        <v>7012</v>
      </c>
      <c r="K576" s="240" t="s">
        <v>137</v>
      </c>
      <c r="L576" s="11" t="s">
        <v>1542</v>
      </c>
      <c r="M576" s="11" t="s">
        <v>1543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>
      <c r="A577" s="2637" t="str">
        <f t="shared" si="24"/>
        <v>9000002</v>
      </c>
      <c r="B577" s="2413" t="s">
        <v>1532</v>
      </c>
      <c r="C577" s="2413" t="s">
        <v>16</v>
      </c>
      <c r="D577" s="2413" t="s">
        <v>105</v>
      </c>
      <c r="E577" s="2414" t="s">
        <v>2293</v>
      </c>
      <c r="F577" s="2414" t="s">
        <v>7013</v>
      </c>
      <c r="G577" s="2414" t="s">
        <v>7013</v>
      </c>
      <c r="H577" s="2414" t="str">
        <f t="shared" si="27"/>
        <v>FIFA : National Soccer Team of Algeria</v>
      </c>
      <c r="I577" s="2417" t="s">
        <v>7014</v>
      </c>
      <c r="J577" s="2418" t="s">
        <v>7015</v>
      </c>
      <c r="K577" s="2419" t="s">
        <v>7016</v>
      </c>
      <c r="L577" s="11" t="s">
        <v>1542</v>
      </c>
      <c r="M577" s="11" t="s">
        <v>1543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>
      <c r="A578" s="2637" t="str">
        <f t="shared" si="24"/>
        <v>9000003</v>
      </c>
      <c r="B578" s="2413" t="s">
        <v>1532</v>
      </c>
      <c r="C578" s="2413" t="s">
        <v>16</v>
      </c>
      <c r="D578" s="2413" t="s">
        <v>113</v>
      </c>
      <c r="E578" s="2414" t="s">
        <v>7017</v>
      </c>
      <c r="F578" s="2414" t="s">
        <v>7018</v>
      </c>
      <c r="G578" s="2414" t="s">
        <v>7018</v>
      </c>
      <c r="H578" s="2414" t="str">
        <f t="shared" si="27"/>
        <v>FIFA : National Soccer Team of American Samoa</v>
      </c>
      <c r="I578" s="2420" t="s">
        <v>7019</v>
      </c>
      <c r="J578" s="2421" t="s">
        <v>7020</v>
      </c>
      <c r="K578" s="241" t="s">
        <v>21</v>
      </c>
      <c r="L578" s="11" t="s">
        <v>1542</v>
      </c>
      <c r="M578" s="11" t="s">
        <v>1543</v>
      </c>
      <c r="N578" s="2422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>
      <c r="A579" s="2637" t="str">
        <f t="shared" ref="A579:A642" si="28">_xlfn.CONCAT(B579:D579)</f>
        <v>9000004</v>
      </c>
      <c r="B579" s="2413" t="s">
        <v>1532</v>
      </c>
      <c r="C579" s="2413" t="s">
        <v>16</v>
      </c>
      <c r="D579" s="2413" t="s">
        <v>122</v>
      </c>
      <c r="E579" s="2414" t="s">
        <v>2307</v>
      </c>
      <c r="F579" s="2414" t="s">
        <v>7021</v>
      </c>
      <c r="G579" s="2414" t="s">
        <v>7021</v>
      </c>
      <c r="H579" s="2414" t="str">
        <f t="shared" si="27"/>
        <v>FIFA : National Soccer Team of Angola</v>
      </c>
      <c r="I579" s="2423" t="s">
        <v>7022</v>
      </c>
      <c r="J579" s="2424" t="s">
        <v>7023</v>
      </c>
      <c r="K579" s="240" t="s">
        <v>137</v>
      </c>
      <c r="L579" s="11" t="s">
        <v>1542</v>
      </c>
      <c r="M579" s="11" t="s">
        <v>1543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>
      <c r="A580" s="2637" t="str">
        <f t="shared" si="28"/>
        <v>9000005</v>
      </c>
      <c r="B580" s="2413" t="s">
        <v>1532</v>
      </c>
      <c r="C580" s="2413" t="s">
        <v>16</v>
      </c>
      <c r="D580" s="2413" t="s">
        <v>131</v>
      </c>
      <c r="E580" s="2414" t="s">
        <v>7024</v>
      </c>
      <c r="F580" s="2414" t="s">
        <v>7025</v>
      </c>
      <c r="G580" s="2414" t="s">
        <v>7025</v>
      </c>
      <c r="H580" s="2414" t="str">
        <f t="shared" si="27"/>
        <v>FIFA : National Soccer Team of Anguilla</v>
      </c>
      <c r="I580" s="2425" t="s">
        <v>7026</v>
      </c>
      <c r="J580" s="322" t="s">
        <v>1211</v>
      </c>
      <c r="K580" s="241" t="s">
        <v>21</v>
      </c>
      <c r="L580" s="11" t="s">
        <v>1542</v>
      </c>
      <c r="M580" s="11" t="s">
        <v>1543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>
      <c r="A581" s="2637" t="str">
        <f t="shared" si="28"/>
        <v>9000006</v>
      </c>
      <c r="B581" s="2413" t="s">
        <v>1532</v>
      </c>
      <c r="C581" s="2413" t="s">
        <v>16</v>
      </c>
      <c r="D581" s="2413" t="s">
        <v>540</v>
      </c>
      <c r="E581" s="2414" t="s">
        <v>6510</v>
      </c>
      <c r="F581" s="2414" t="s">
        <v>7027</v>
      </c>
      <c r="G581" s="2414" t="s">
        <v>7027</v>
      </c>
      <c r="H581" s="2414" t="str">
        <f t="shared" si="27"/>
        <v>FIFA : National Soccer Team of Antigua and Barbuda</v>
      </c>
      <c r="I581" s="2426" t="s">
        <v>7028</v>
      </c>
      <c r="J581" s="2427" t="s">
        <v>7029</v>
      </c>
      <c r="K581" s="2428" t="s">
        <v>7030</v>
      </c>
      <c r="L581" s="11" t="s">
        <v>1542</v>
      </c>
      <c r="M581" s="11" t="s">
        <v>1543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>
      <c r="A582" s="2637" t="str">
        <f t="shared" si="28"/>
        <v>9000007</v>
      </c>
      <c r="B582" s="2413" t="s">
        <v>1532</v>
      </c>
      <c r="C582" s="2413" t="s">
        <v>16</v>
      </c>
      <c r="D582" s="2413" t="s">
        <v>549</v>
      </c>
      <c r="E582" s="2414" t="s">
        <v>7031</v>
      </c>
      <c r="F582" s="2414" t="s">
        <v>7032</v>
      </c>
      <c r="G582" s="2414" t="s">
        <v>7032</v>
      </c>
      <c r="H582" s="2414" t="str">
        <f t="shared" si="27"/>
        <v>FIFA : National Soccer Team of Aruba</v>
      </c>
      <c r="I582" s="2429" t="s">
        <v>7033</v>
      </c>
      <c r="J582" s="2430" t="s">
        <v>7034</v>
      </c>
      <c r="K582" s="2430" t="s">
        <v>7034</v>
      </c>
      <c r="L582" s="11" t="s">
        <v>1542</v>
      </c>
      <c r="M582" s="11" t="s">
        <v>1543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>
      <c r="A583" s="2637" t="str">
        <f t="shared" si="28"/>
        <v>9000008</v>
      </c>
      <c r="B583" s="2413" t="s">
        <v>1532</v>
      </c>
      <c r="C583" s="2413" t="s">
        <v>16</v>
      </c>
      <c r="D583" s="2413" t="s">
        <v>562</v>
      </c>
      <c r="E583" s="2414" t="s">
        <v>3145</v>
      </c>
      <c r="F583" s="2414" t="s">
        <v>7035</v>
      </c>
      <c r="G583" s="2414" t="s">
        <v>7035</v>
      </c>
      <c r="H583" s="2414" t="str">
        <f t="shared" si="27"/>
        <v>FIFA : National Soccer Team of Bahamas</v>
      </c>
      <c r="I583" s="2431" t="s">
        <v>7036</v>
      </c>
      <c r="J583" s="2432" t="s">
        <v>7037</v>
      </c>
      <c r="K583" s="240" t="s">
        <v>137</v>
      </c>
      <c r="L583" s="11" t="s">
        <v>1542</v>
      </c>
      <c r="M583" s="11" t="s">
        <v>1543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>
      <c r="A584" s="2637" t="str">
        <f t="shared" si="28"/>
        <v>9000009</v>
      </c>
      <c r="B584" s="2413" t="s">
        <v>1532</v>
      </c>
      <c r="C584" s="2413" t="s">
        <v>16</v>
      </c>
      <c r="D584" s="2413" t="s">
        <v>1073</v>
      </c>
      <c r="E584" s="2414" t="s">
        <v>3604</v>
      </c>
      <c r="F584" s="2414" t="s">
        <v>7038</v>
      </c>
      <c r="G584" s="2414" t="s">
        <v>7038</v>
      </c>
      <c r="H584" s="2414" t="str">
        <f t="shared" si="27"/>
        <v>FIFA : National Soccer Team of Bahrain</v>
      </c>
      <c r="I584" s="2426" t="s">
        <v>7028</v>
      </c>
      <c r="J584" s="240" t="s">
        <v>137</v>
      </c>
      <c r="K584" s="241" t="s">
        <v>21</v>
      </c>
      <c r="L584" s="11" t="s">
        <v>1542</v>
      </c>
      <c r="M584" s="11" t="s">
        <v>1543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>
      <c r="A585" s="2637" t="str">
        <f t="shared" si="28"/>
        <v>9000010</v>
      </c>
      <c r="B585" s="2413" t="s">
        <v>1532</v>
      </c>
      <c r="C585" s="2413" t="s">
        <v>16</v>
      </c>
      <c r="D585" s="2413" t="s">
        <v>25</v>
      </c>
      <c r="E585" s="2414" t="s">
        <v>7039</v>
      </c>
      <c r="F585" s="2414" t="s">
        <v>7040</v>
      </c>
      <c r="G585" s="2414" t="s">
        <v>7040</v>
      </c>
      <c r="H585" s="2414" t="str">
        <f t="shared" si="27"/>
        <v>FIFA : National Soccer Team of Bangladesh</v>
      </c>
      <c r="I585" s="2433" t="s">
        <v>7041</v>
      </c>
      <c r="J585" s="2434" t="s">
        <v>7042</v>
      </c>
      <c r="K585" s="241" t="s">
        <v>21</v>
      </c>
      <c r="L585" s="11" t="s">
        <v>1542</v>
      </c>
      <c r="M585" s="11" t="s">
        <v>1543</v>
      </c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>
      <c r="A586" s="2637" t="str">
        <f t="shared" si="28"/>
        <v>9000011</v>
      </c>
      <c r="B586" s="2413" t="s">
        <v>1532</v>
      </c>
      <c r="C586" s="2413" t="s">
        <v>16</v>
      </c>
      <c r="D586" s="2413" t="s">
        <v>60</v>
      </c>
      <c r="E586" s="2414" t="s">
        <v>7043</v>
      </c>
      <c r="F586" s="2414" t="s">
        <v>7044</v>
      </c>
      <c r="G586" s="2414" t="s">
        <v>7044</v>
      </c>
      <c r="H586" s="2414" t="str">
        <f t="shared" si="27"/>
        <v>FIFA : National Soccer Team of Barbados</v>
      </c>
      <c r="I586" s="2435" t="s">
        <v>7045</v>
      </c>
      <c r="J586" s="2436" t="s">
        <v>7046</v>
      </c>
      <c r="K586" s="240" t="s">
        <v>137</v>
      </c>
      <c r="L586" s="11" t="s">
        <v>1542</v>
      </c>
      <c r="M586" s="11" t="s">
        <v>1543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>
      <c r="A587" s="2637" t="str">
        <f t="shared" si="28"/>
        <v>9000012</v>
      </c>
      <c r="B587" s="2413" t="s">
        <v>1532</v>
      </c>
      <c r="C587" s="2413" t="s">
        <v>16</v>
      </c>
      <c r="D587" s="2413" t="s">
        <v>66</v>
      </c>
      <c r="E587" s="2414" t="s">
        <v>3645</v>
      </c>
      <c r="F587" s="2414" t="s">
        <v>7047</v>
      </c>
      <c r="G587" s="2414" t="s">
        <v>7047</v>
      </c>
      <c r="H587" s="2414" t="str">
        <f t="shared" si="27"/>
        <v>FIFA : National Soccer Team of Belize</v>
      </c>
      <c r="I587" s="2426" t="s">
        <v>7028</v>
      </c>
      <c r="J587" s="2437" t="s">
        <v>7048</v>
      </c>
      <c r="K587" s="241" t="s">
        <v>21</v>
      </c>
      <c r="L587" s="11" t="s">
        <v>1542</v>
      </c>
      <c r="M587" s="11" t="s">
        <v>1543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>
      <c r="A588" s="2637" t="str">
        <f t="shared" si="28"/>
        <v>9000013</v>
      </c>
      <c r="B588" s="2413" t="s">
        <v>1532</v>
      </c>
      <c r="C588" s="2413" t="s">
        <v>16</v>
      </c>
      <c r="D588" s="2413" t="s">
        <v>72</v>
      </c>
      <c r="E588" s="2414" t="s">
        <v>7049</v>
      </c>
      <c r="F588" s="2414" t="s">
        <v>7050</v>
      </c>
      <c r="G588" s="2414" t="s">
        <v>7050</v>
      </c>
      <c r="H588" s="2414" t="str">
        <f t="shared" si="27"/>
        <v>FIFA : National Soccer Team of Benin</v>
      </c>
      <c r="I588" s="2438" t="s">
        <v>7051</v>
      </c>
      <c r="J588" s="2428" t="s">
        <v>7030</v>
      </c>
      <c r="K588" s="2439" t="s">
        <v>7052</v>
      </c>
      <c r="L588" s="11" t="s">
        <v>1542</v>
      </c>
      <c r="M588" s="11" t="s">
        <v>1543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>
      <c r="A589" s="2637" t="str">
        <f t="shared" si="28"/>
        <v>9000014</v>
      </c>
      <c r="B589" s="2413" t="s">
        <v>1532</v>
      </c>
      <c r="C589" s="2413" t="s">
        <v>16</v>
      </c>
      <c r="D589" s="2413" t="s">
        <v>260</v>
      </c>
      <c r="E589" s="2414" t="s">
        <v>4362</v>
      </c>
      <c r="F589" s="2414" t="s">
        <v>7053</v>
      </c>
      <c r="G589" s="2414" t="s">
        <v>7053</v>
      </c>
      <c r="H589" s="2414" t="str">
        <f t="shared" si="27"/>
        <v>FIFA : National Soccer Team of Bermuda</v>
      </c>
      <c r="I589" s="2440" t="s">
        <v>7054</v>
      </c>
      <c r="J589" s="2441" t="s">
        <v>7055</v>
      </c>
      <c r="K589" s="241" t="s">
        <v>21</v>
      </c>
      <c r="L589" s="11" t="s">
        <v>1542</v>
      </c>
      <c r="M589" s="11" t="s">
        <v>1543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>
      <c r="A590" s="2637" t="str">
        <f t="shared" si="28"/>
        <v>9000015</v>
      </c>
      <c r="B590" s="2413" t="s">
        <v>1532</v>
      </c>
      <c r="C590" s="2413" t="s">
        <v>16</v>
      </c>
      <c r="D590" s="2413" t="s">
        <v>2665</v>
      </c>
      <c r="E590" s="2414" t="s">
        <v>7056</v>
      </c>
      <c r="F590" s="2414" t="s">
        <v>7057</v>
      </c>
      <c r="G590" s="2414" t="s">
        <v>7057</v>
      </c>
      <c r="H590" s="2414" t="str">
        <f t="shared" si="27"/>
        <v>FIFA : National Soccer Team of Bhutan</v>
      </c>
      <c r="I590" s="2442" t="s">
        <v>7058</v>
      </c>
      <c r="J590" s="2443" t="s">
        <v>7059</v>
      </c>
      <c r="K590" s="241" t="s">
        <v>21</v>
      </c>
      <c r="L590" s="11" t="s">
        <v>1542</v>
      </c>
      <c r="M590" s="11" t="s">
        <v>1543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>
      <c r="A591" s="2637" t="str">
        <f t="shared" si="28"/>
        <v>9000016</v>
      </c>
      <c r="B591" s="2413" t="s">
        <v>1532</v>
      </c>
      <c r="C591" s="2413" t="s">
        <v>16</v>
      </c>
      <c r="D591" s="2413" t="s">
        <v>4241</v>
      </c>
      <c r="E591" s="2414" t="s">
        <v>7060</v>
      </c>
      <c r="F591" s="2414" t="s">
        <v>7061</v>
      </c>
      <c r="G591" s="2414" t="s">
        <v>7061</v>
      </c>
      <c r="H591" s="2414" t="str">
        <f t="shared" si="27"/>
        <v>FIFA : National Soccer Team of Bonaire</v>
      </c>
      <c r="I591" s="2444" t="s">
        <v>7062</v>
      </c>
      <c r="J591" s="2445" t="s">
        <v>7063</v>
      </c>
      <c r="K591" s="2446" t="s">
        <v>7064</v>
      </c>
      <c r="L591" s="11" t="s">
        <v>1542</v>
      </c>
      <c r="M591" s="11" t="s">
        <v>1543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>
      <c r="A592" s="2637" t="str">
        <f t="shared" si="28"/>
        <v>9000017</v>
      </c>
      <c r="B592" s="2413" t="s">
        <v>1532</v>
      </c>
      <c r="C592" s="2413" t="s">
        <v>16</v>
      </c>
      <c r="D592" s="2413" t="s">
        <v>4249</v>
      </c>
      <c r="E592" s="2414" t="s">
        <v>2300</v>
      </c>
      <c r="F592" s="2414" t="s">
        <v>7065</v>
      </c>
      <c r="G592" s="2414" t="s">
        <v>7065</v>
      </c>
      <c r="H592" s="2414" t="str">
        <f t="shared" si="27"/>
        <v>FIFA : National Soccer Team of Botswana</v>
      </c>
      <c r="I592" s="2447" t="s">
        <v>7066</v>
      </c>
      <c r="J592" s="240" t="s">
        <v>137</v>
      </c>
      <c r="K592" s="241" t="s">
        <v>21</v>
      </c>
      <c r="L592" s="11" t="s">
        <v>1542</v>
      </c>
      <c r="M592" s="11" t="s">
        <v>1543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>
      <c r="A593" s="2637" t="str">
        <f t="shared" si="28"/>
        <v>9000018</v>
      </c>
      <c r="B593" s="2413" t="s">
        <v>1532</v>
      </c>
      <c r="C593" s="2413" t="s">
        <v>16</v>
      </c>
      <c r="D593" s="2413" t="s">
        <v>4253</v>
      </c>
      <c r="E593" s="2414" t="s">
        <v>5096</v>
      </c>
      <c r="F593" s="2414" t="s">
        <v>7067</v>
      </c>
      <c r="G593" s="2414" t="s">
        <v>7067</v>
      </c>
      <c r="H593" s="2414" t="str">
        <f t="shared" si="27"/>
        <v>FIFA : National Soccer Team of Brunei Darussalam</v>
      </c>
      <c r="I593" s="2448" t="s">
        <v>7068</v>
      </c>
      <c r="J593" s="2449" t="s">
        <v>7069</v>
      </c>
      <c r="K593" s="240" t="s">
        <v>137</v>
      </c>
      <c r="L593" s="11" t="s">
        <v>1542</v>
      </c>
      <c r="M593" s="11" t="s">
        <v>1543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>
      <c r="A594" s="2637" t="str">
        <f t="shared" si="28"/>
        <v>9000019</v>
      </c>
      <c r="B594" s="2413" t="s">
        <v>1532</v>
      </c>
      <c r="C594" s="2413" t="s">
        <v>16</v>
      </c>
      <c r="D594" s="2413" t="s">
        <v>4258</v>
      </c>
      <c r="E594" s="2414" t="s">
        <v>348</v>
      </c>
      <c r="F594" s="2414" t="s">
        <v>7070</v>
      </c>
      <c r="G594" s="2414" t="s">
        <v>7070</v>
      </c>
      <c r="H594" s="2414" t="str">
        <f t="shared" si="27"/>
        <v>FIFA : National Soccer Team of Burkina Faso</v>
      </c>
      <c r="I594" s="2450" t="s">
        <v>7071</v>
      </c>
      <c r="J594" s="2451" t="s">
        <v>7072</v>
      </c>
      <c r="K594" s="2428" t="s">
        <v>7030</v>
      </c>
      <c r="L594" s="11" t="s">
        <v>1542</v>
      </c>
      <c r="M594" s="11" t="s">
        <v>1543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>
      <c r="A595" s="2637" t="str">
        <f t="shared" si="28"/>
        <v>9000020</v>
      </c>
      <c r="B595" s="2413" t="s">
        <v>1532</v>
      </c>
      <c r="C595" s="2413" t="s">
        <v>16</v>
      </c>
      <c r="D595" s="2413" t="s">
        <v>33</v>
      </c>
      <c r="E595" s="2414" t="s">
        <v>4595</v>
      </c>
      <c r="F595" s="2414" t="s">
        <v>7073</v>
      </c>
      <c r="G595" s="2414" t="s">
        <v>7073</v>
      </c>
      <c r="H595" s="2414" t="str">
        <f t="shared" si="27"/>
        <v>FIFA : National Soccer Team of Burundi</v>
      </c>
      <c r="I595" s="2452" t="s">
        <v>7074</v>
      </c>
      <c r="J595" s="2452" t="s">
        <v>7074</v>
      </c>
      <c r="K595" s="241" t="s">
        <v>21</v>
      </c>
      <c r="L595" s="11" t="s">
        <v>1542</v>
      </c>
      <c r="M595" s="11" t="s">
        <v>1543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>
      <c r="A596" s="2637" t="str">
        <f t="shared" si="28"/>
        <v>9000021</v>
      </c>
      <c r="B596" s="2413" t="s">
        <v>1532</v>
      </c>
      <c r="C596" s="2413" t="s">
        <v>16</v>
      </c>
      <c r="D596" s="2413" t="s">
        <v>78</v>
      </c>
      <c r="E596" s="2414" t="s">
        <v>2355</v>
      </c>
      <c r="F596" s="2414" t="s">
        <v>7075</v>
      </c>
      <c r="G596" s="2414" t="s">
        <v>7075</v>
      </c>
      <c r="H596" s="2414" t="str">
        <f t="shared" si="27"/>
        <v>FIFA : National Soccer Team of Cambodia</v>
      </c>
      <c r="I596" s="2453" t="s">
        <v>7076</v>
      </c>
      <c r="J596" s="2454" t="s">
        <v>7077</v>
      </c>
      <c r="K596" s="241" t="s">
        <v>21</v>
      </c>
      <c r="L596" s="11" t="s">
        <v>1542</v>
      </c>
      <c r="M596" s="11" t="s">
        <v>1543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>
      <c r="A597" s="2637" t="str">
        <f t="shared" si="28"/>
        <v>9000022</v>
      </c>
      <c r="B597" s="2413" t="s">
        <v>1532</v>
      </c>
      <c r="C597" s="2413" t="s">
        <v>16</v>
      </c>
      <c r="D597" s="2413" t="s">
        <v>84</v>
      </c>
      <c r="E597" s="2414" t="s">
        <v>7078</v>
      </c>
      <c r="F597" s="2414" t="s">
        <v>7079</v>
      </c>
      <c r="G597" s="2414" t="s">
        <v>7079</v>
      </c>
      <c r="H597" s="2414" t="str">
        <f t="shared" si="27"/>
        <v>FIFA : National Soccer Team of Cape Verde</v>
      </c>
      <c r="I597" s="2455" t="s">
        <v>7080</v>
      </c>
      <c r="J597" s="2456" t="s">
        <v>661</v>
      </c>
      <c r="K597" s="2457" t="s">
        <v>7081</v>
      </c>
      <c r="L597" s="11" t="s">
        <v>1542</v>
      </c>
      <c r="M597" s="11" t="s">
        <v>1543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>
      <c r="A598" s="2637" t="str">
        <f t="shared" si="28"/>
        <v>9000023</v>
      </c>
      <c r="B598" s="2413" t="s">
        <v>1532</v>
      </c>
      <c r="C598" s="2413" t="s">
        <v>16</v>
      </c>
      <c r="D598" s="2413" t="s">
        <v>90</v>
      </c>
      <c r="E598" s="2414" t="s">
        <v>7082</v>
      </c>
      <c r="F598" s="2414" t="s">
        <v>7083</v>
      </c>
      <c r="G598" s="2414" t="s">
        <v>7083</v>
      </c>
      <c r="H598" s="2414" t="str">
        <f t="shared" si="27"/>
        <v>FIFA : National Soccer Team of Cayman Islands</v>
      </c>
      <c r="I598" s="2440" t="s">
        <v>7054</v>
      </c>
      <c r="J598" s="2441" t="s">
        <v>7055</v>
      </c>
      <c r="K598" s="241" t="s">
        <v>21</v>
      </c>
      <c r="L598" s="11" t="s">
        <v>1542</v>
      </c>
      <c r="M598" s="11" t="s">
        <v>1543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>
      <c r="A599" s="2637" t="str">
        <f t="shared" si="28"/>
        <v>9000024</v>
      </c>
      <c r="B599" s="2413" t="s">
        <v>1532</v>
      </c>
      <c r="C599" s="2413" t="s">
        <v>16</v>
      </c>
      <c r="D599" s="2413" t="s">
        <v>280</v>
      </c>
      <c r="E599" s="2414" t="s">
        <v>711</v>
      </c>
      <c r="F599" s="2414" t="s">
        <v>7084</v>
      </c>
      <c r="G599" s="2414" t="s">
        <v>7084</v>
      </c>
      <c r="H599" s="2414" t="str">
        <f t="shared" si="27"/>
        <v>FIFA : National Soccer Team of Central African Republic</v>
      </c>
      <c r="I599" s="2458" t="s">
        <v>7085</v>
      </c>
      <c r="J599" s="2459" t="s">
        <v>7086</v>
      </c>
      <c r="K599" s="2460" t="s">
        <v>7087</v>
      </c>
      <c r="L599" s="11" t="s">
        <v>1542</v>
      </c>
      <c r="M599" s="11" t="s">
        <v>1543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>
      <c r="A600" s="2637" t="str">
        <f t="shared" si="28"/>
        <v>9000025</v>
      </c>
      <c r="B600" s="2413" t="s">
        <v>1532</v>
      </c>
      <c r="C600" s="2413" t="s">
        <v>16</v>
      </c>
      <c r="D600" s="2413" t="s">
        <v>4361</v>
      </c>
      <c r="E600" s="2414" t="s">
        <v>331</v>
      </c>
      <c r="F600" s="2414" t="s">
        <v>7088</v>
      </c>
      <c r="G600" s="2414" t="s">
        <v>7088</v>
      </c>
      <c r="H600" s="2414" t="str">
        <f t="shared" si="27"/>
        <v>FIFA : National Soccer Team of China</v>
      </c>
      <c r="I600" s="2461" t="s">
        <v>7089</v>
      </c>
      <c r="J600" s="2462" t="s">
        <v>7090</v>
      </c>
      <c r="K600" s="241" t="s">
        <v>21</v>
      </c>
      <c r="L600" s="11" t="s">
        <v>1542</v>
      </c>
      <c r="M600" s="11" t="s">
        <v>1543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>
      <c r="A601" s="2637" t="str">
        <f t="shared" si="28"/>
        <v>9000026</v>
      </c>
      <c r="B601" s="2413" t="s">
        <v>1532</v>
      </c>
      <c r="C601" s="2413" t="s">
        <v>16</v>
      </c>
      <c r="D601" s="2413" t="s">
        <v>4366</v>
      </c>
      <c r="E601" s="2414" t="s">
        <v>7091</v>
      </c>
      <c r="F601" s="2414" t="s">
        <v>7092</v>
      </c>
      <c r="G601" s="2414" t="s">
        <v>7092</v>
      </c>
      <c r="H601" s="2414" t="str">
        <f t="shared" si="27"/>
        <v>FIFA : National Soccer Team of Comoros</v>
      </c>
      <c r="I601" s="2463" t="s">
        <v>7093</v>
      </c>
      <c r="J601" s="2464" t="s">
        <v>7094</v>
      </c>
      <c r="K601" s="2426" t="s">
        <v>7028</v>
      </c>
      <c r="L601" s="11" t="s">
        <v>1542</v>
      </c>
      <c r="M601" s="11" t="s">
        <v>1543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>
      <c r="A602" s="2637" t="str">
        <f t="shared" si="28"/>
        <v>9000027</v>
      </c>
      <c r="B602" s="2413" t="s">
        <v>1532</v>
      </c>
      <c r="C602" s="2413" t="s">
        <v>16</v>
      </c>
      <c r="D602" s="2413" t="s">
        <v>4372</v>
      </c>
      <c r="E602" s="2414" t="s">
        <v>7095</v>
      </c>
      <c r="F602" s="2414" t="s">
        <v>7096</v>
      </c>
      <c r="G602" s="2414" t="s">
        <v>7096</v>
      </c>
      <c r="H602" s="2414" t="str">
        <f t="shared" si="27"/>
        <v>FIFA : National Soccer Team of Congo</v>
      </c>
      <c r="I602" s="2465" t="s">
        <v>7097</v>
      </c>
      <c r="J602" s="2466" t="s">
        <v>7098</v>
      </c>
      <c r="K602" s="2467" t="s">
        <v>7099</v>
      </c>
      <c r="L602" s="11" t="s">
        <v>1542</v>
      </c>
      <c r="M602" s="11" t="s">
        <v>1543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>
      <c r="A603" s="2637" t="str">
        <f t="shared" si="28"/>
        <v>9000028</v>
      </c>
      <c r="B603" s="2413" t="s">
        <v>1532</v>
      </c>
      <c r="C603" s="2413" t="s">
        <v>16</v>
      </c>
      <c r="D603" s="2413" t="s">
        <v>4377</v>
      </c>
      <c r="E603" s="2414" t="s">
        <v>7100</v>
      </c>
      <c r="F603" s="2414" t="s">
        <v>7101</v>
      </c>
      <c r="G603" s="2414" t="s">
        <v>7101</v>
      </c>
      <c r="H603" s="2414" t="str">
        <f t="shared" si="27"/>
        <v>FIFA : National Soccer Team of Cook Islands</v>
      </c>
      <c r="I603" s="2440" t="s">
        <v>7054</v>
      </c>
      <c r="J603" s="2441" t="s">
        <v>7055</v>
      </c>
      <c r="K603" s="241" t="s">
        <v>21</v>
      </c>
      <c r="L603" s="11" t="s">
        <v>1542</v>
      </c>
      <c r="M603" s="11" t="s">
        <v>1543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>
      <c r="A604" s="2637" t="str">
        <f t="shared" si="28"/>
        <v>9000029</v>
      </c>
      <c r="B604" s="2413" t="s">
        <v>1532</v>
      </c>
      <c r="C604" s="2413" t="s">
        <v>16</v>
      </c>
      <c r="D604" s="2413" t="s">
        <v>4382</v>
      </c>
      <c r="E604" s="2414" t="s">
        <v>7102</v>
      </c>
      <c r="F604" s="2414" t="s">
        <v>7103</v>
      </c>
      <c r="G604" s="2414" t="s">
        <v>7103</v>
      </c>
      <c r="H604" s="2414" t="str">
        <f t="shared" si="27"/>
        <v>FIFA : National Soccer Team of Curacao</v>
      </c>
      <c r="I604" s="2468" t="s">
        <v>7104</v>
      </c>
      <c r="J604" s="2469" t="s">
        <v>7105</v>
      </c>
      <c r="K604" s="241" t="s">
        <v>21</v>
      </c>
      <c r="L604" s="11" t="s">
        <v>1542</v>
      </c>
      <c r="M604" s="11" t="s">
        <v>1543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>
      <c r="A605" s="2637" t="str">
        <f t="shared" si="28"/>
        <v>9000030</v>
      </c>
      <c r="B605" s="2413" t="s">
        <v>1532</v>
      </c>
      <c r="C605" s="2413" t="s">
        <v>16</v>
      </c>
      <c r="D605" s="2413" t="s">
        <v>4388</v>
      </c>
      <c r="E605" s="2414" t="s">
        <v>7106</v>
      </c>
      <c r="F605" s="2414" t="s">
        <v>7107</v>
      </c>
      <c r="G605" s="2414" t="s">
        <v>7107</v>
      </c>
      <c r="H605" s="2414" t="str">
        <f t="shared" si="27"/>
        <v>FIFA : National Soccer Team of Dominica</v>
      </c>
      <c r="I605" s="2428" t="s">
        <v>7030</v>
      </c>
      <c r="J605" s="2470" t="s">
        <v>7108</v>
      </c>
      <c r="K605" s="2471" t="s">
        <v>7109</v>
      </c>
      <c r="L605" s="11" t="s">
        <v>1542</v>
      </c>
      <c r="M605" s="11" t="s">
        <v>1543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>
      <c r="A606" s="2637" t="str">
        <f t="shared" si="28"/>
        <v>9000031</v>
      </c>
      <c r="B606" s="2413" t="s">
        <v>1532</v>
      </c>
      <c r="C606" s="2413" t="s">
        <v>16</v>
      </c>
      <c r="D606" s="2413" t="s">
        <v>4395</v>
      </c>
      <c r="E606" s="2414" t="s">
        <v>7110</v>
      </c>
      <c r="F606" s="2414" t="s">
        <v>7111</v>
      </c>
      <c r="G606" s="2414" t="s">
        <v>7111</v>
      </c>
      <c r="H606" s="2414" t="str">
        <f t="shared" si="27"/>
        <v>FIFA : National Soccer Team of Dominican Republic</v>
      </c>
      <c r="I606" s="2426" t="s">
        <v>7028</v>
      </c>
      <c r="J606" s="2472" t="s">
        <v>7112</v>
      </c>
      <c r="K606" s="241" t="s">
        <v>21</v>
      </c>
      <c r="L606" s="11" t="s">
        <v>1542</v>
      </c>
      <c r="M606" s="11" t="s">
        <v>1543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>
      <c r="A607" s="2637" t="str">
        <f t="shared" si="28"/>
        <v>9000032</v>
      </c>
      <c r="B607" s="2413" t="s">
        <v>1532</v>
      </c>
      <c r="C607" s="2413" t="s">
        <v>16</v>
      </c>
      <c r="D607" s="2413" t="s">
        <v>4415</v>
      </c>
      <c r="E607" s="2414" t="s">
        <v>7113</v>
      </c>
      <c r="F607" s="2414" t="s">
        <v>7114</v>
      </c>
      <c r="G607" s="2414" t="s">
        <v>7114</v>
      </c>
      <c r="H607" s="2414" t="str">
        <f t="shared" si="27"/>
        <v>FIFA : National Soccer Team of DR Congo</v>
      </c>
      <c r="I607" s="2473" t="s">
        <v>7115</v>
      </c>
      <c r="J607" s="2474" t="s">
        <v>7116</v>
      </c>
      <c r="K607" s="2475" t="s">
        <v>7117</v>
      </c>
      <c r="L607" s="11" t="s">
        <v>1542</v>
      </c>
      <c r="M607" s="11" t="s">
        <v>1543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>
      <c r="A608" s="2637" t="str">
        <f t="shared" si="28"/>
        <v>9000033</v>
      </c>
      <c r="B608" s="2413" t="s">
        <v>1532</v>
      </c>
      <c r="C608" s="2413" t="s">
        <v>16</v>
      </c>
      <c r="D608" s="2413" t="s">
        <v>4438</v>
      </c>
      <c r="E608" s="2414" t="s">
        <v>2288</v>
      </c>
      <c r="F608" s="2414" t="s">
        <v>7118</v>
      </c>
      <c r="G608" s="2414" t="s">
        <v>7118</v>
      </c>
      <c r="H608" s="2414" t="str">
        <f t="shared" si="27"/>
        <v>FIFA : National Soccer Team of Egypt</v>
      </c>
      <c r="I608" s="2426" t="s">
        <v>7028</v>
      </c>
      <c r="J608" s="240" t="s">
        <v>137</v>
      </c>
      <c r="K608" s="241" t="s">
        <v>21</v>
      </c>
      <c r="L608" s="11" t="s">
        <v>1542</v>
      </c>
      <c r="M608" s="11" t="s">
        <v>1543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>
      <c r="A609" s="2637" t="str">
        <f t="shared" si="28"/>
        <v>9000034</v>
      </c>
      <c r="B609" s="2413" t="s">
        <v>1532</v>
      </c>
      <c r="C609" s="2413" t="s">
        <v>16</v>
      </c>
      <c r="D609" s="2413" t="s">
        <v>4447</v>
      </c>
      <c r="E609" s="2414" t="s">
        <v>7119</v>
      </c>
      <c r="F609" s="2414" t="s">
        <v>7120</v>
      </c>
      <c r="G609" s="2414" t="s">
        <v>7120</v>
      </c>
      <c r="H609" s="2414" t="str">
        <f t="shared" si="27"/>
        <v>FIFA : National Soccer Team of Equatorial Guinea</v>
      </c>
      <c r="I609" s="2476" t="s">
        <v>7121</v>
      </c>
      <c r="J609" s="2477" t="s">
        <v>7122</v>
      </c>
      <c r="K609" s="2478" t="s">
        <v>7123</v>
      </c>
      <c r="L609" s="11" t="s">
        <v>1542</v>
      </c>
      <c r="M609" s="11" t="s">
        <v>1543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>
      <c r="A610" s="2637" t="str">
        <f t="shared" si="28"/>
        <v>9000035</v>
      </c>
      <c r="B610" s="2413" t="s">
        <v>1532</v>
      </c>
      <c r="C610" s="2413" t="s">
        <v>16</v>
      </c>
      <c r="D610" s="2413" t="s">
        <v>4458</v>
      </c>
      <c r="E610" s="2414" t="s">
        <v>7124</v>
      </c>
      <c r="F610" s="2414" t="s">
        <v>7125</v>
      </c>
      <c r="G610" s="2414" t="s">
        <v>7125</v>
      </c>
      <c r="H610" s="2414" t="str">
        <f t="shared" si="27"/>
        <v>FIFA : National Soccer Team of Ethiopia</v>
      </c>
      <c r="I610" s="2479" t="s">
        <v>7126</v>
      </c>
      <c r="J610" s="2480" t="s">
        <v>7127</v>
      </c>
      <c r="K610" s="2481" t="s">
        <v>7128</v>
      </c>
      <c r="L610" s="11" t="s">
        <v>1542</v>
      </c>
      <c r="M610" s="11" t="s">
        <v>1543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>
      <c r="A611" s="2637" t="str">
        <f t="shared" si="28"/>
        <v>9000036</v>
      </c>
      <c r="B611" s="2413" t="s">
        <v>1532</v>
      </c>
      <c r="C611" s="2413" t="s">
        <v>16</v>
      </c>
      <c r="D611" s="2413" t="s">
        <v>4473</v>
      </c>
      <c r="E611" s="2414" t="s">
        <v>7129</v>
      </c>
      <c r="F611" s="2414" t="s">
        <v>7130</v>
      </c>
      <c r="G611" s="2414" t="s">
        <v>7130</v>
      </c>
      <c r="H611" s="2414" t="str">
        <f t="shared" si="27"/>
        <v>FIFA : National Soccer Team of Fiji</v>
      </c>
      <c r="I611" s="2482" t="s">
        <v>7131</v>
      </c>
      <c r="J611" s="2483" t="s">
        <v>7132</v>
      </c>
      <c r="K611" s="2426" t="s">
        <v>7028</v>
      </c>
      <c r="L611" s="11" t="s">
        <v>1542</v>
      </c>
      <c r="M611" s="11" t="s">
        <v>1543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>
      <c r="A612" s="2637" t="str">
        <f t="shared" si="28"/>
        <v>9000037</v>
      </c>
      <c r="B612" s="2413" t="s">
        <v>1532</v>
      </c>
      <c r="C612" s="2413" t="s">
        <v>16</v>
      </c>
      <c r="D612" s="2413" t="s">
        <v>4477</v>
      </c>
      <c r="E612" s="2414" t="s">
        <v>6120</v>
      </c>
      <c r="F612" s="2414" t="s">
        <v>7133</v>
      </c>
      <c r="G612" s="2414" t="s">
        <v>7133</v>
      </c>
      <c r="H612" s="2414" t="str">
        <f t="shared" si="27"/>
        <v>FIFA : National Soccer Team of Gabon</v>
      </c>
      <c r="I612" s="2484" t="s">
        <v>7134</v>
      </c>
      <c r="J612" s="2428" t="s">
        <v>7030</v>
      </c>
      <c r="K612" s="2485" t="s">
        <v>7135</v>
      </c>
      <c r="L612" s="11" t="s">
        <v>1542</v>
      </c>
      <c r="M612" s="11" t="s">
        <v>1543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>
      <c r="A613" s="2637" t="str">
        <f t="shared" si="28"/>
        <v>9000038</v>
      </c>
      <c r="B613" s="2413" t="s">
        <v>1532</v>
      </c>
      <c r="C613" s="2413" t="s">
        <v>16</v>
      </c>
      <c r="D613" s="2413" t="s">
        <v>4485</v>
      </c>
      <c r="E613" s="2414" t="s">
        <v>7136</v>
      </c>
      <c r="F613" s="2414" t="s">
        <v>7137</v>
      </c>
      <c r="G613" s="2414" t="s">
        <v>7137</v>
      </c>
      <c r="H613" s="2414" t="str">
        <f t="shared" si="27"/>
        <v>FIFA : National Soccer Team of Gambia</v>
      </c>
      <c r="I613" s="2426" t="s">
        <v>7028</v>
      </c>
      <c r="J613" s="2486" t="s">
        <v>7138</v>
      </c>
      <c r="K613" s="2487" t="s">
        <v>7139</v>
      </c>
      <c r="L613" s="11" t="s">
        <v>1542</v>
      </c>
      <c r="M613" s="11" t="s">
        <v>1543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>
      <c r="A614" s="2637" t="str">
        <f t="shared" si="28"/>
        <v>9000039</v>
      </c>
      <c r="B614" s="2413" t="s">
        <v>1532</v>
      </c>
      <c r="C614" s="2413" t="s">
        <v>16</v>
      </c>
      <c r="D614" s="2413" t="s">
        <v>4901</v>
      </c>
      <c r="E614" s="2414" t="s">
        <v>2613</v>
      </c>
      <c r="F614" s="2414" t="s">
        <v>7140</v>
      </c>
      <c r="G614" s="2414" t="s">
        <v>7140</v>
      </c>
      <c r="H614" s="2414" t="str">
        <f t="shared" si="27"/>
        <v>FIFA : National Soccer Team of Ghana</v>
      </c>
      <c r="I614" s="2426" t="s">
        <v>7028</v>
      </c>
      <c r="J614" s="2428" t="s">
        <v>7030</v>
      </c>
      <c r="K614" s="2470" t="s">
        <v>7108</v>
      </c>
      <c r="L614" s="11" t="s">
        <v>1542</v>
      </c>
      <c r="M614" s="11" t="s">
        <v>1543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>
      <c r="A615" s="2637" t="str">
        <f t="shared" si="28"/>
        <v>9000040</v>
      </c>
      <c r="B615" s="2413" t="s">
        <v>1532</v>
      </c>
      <c r="C615" s="2413" t="s">
        <v>16</v>
      </c>
      <c r="D615" s="2413" t="s">
        <v>4934</v>
      </c>
      <c r="E615" s="2414" t="s">
        <v>1627</v>
      </c>
      <c r="F615" s="2414" t="s">
        <v>7141</v>
      </c>
      <c r="G615" s="2414" t="s">
        <v>7141</v>
      </c>
      <c r="H615" s="2414" t="str">
        <f t="shared" si="27"/>
        <v>FIFA : National Soccer Team of Grenada</v>
      </c>
      <c r="I615" s="2488" t="s">
        <v>7142</v>
      </c>
      <c r="J615" s="2426" t="s">
        <v>7028</v>
      </c>
      <c r="K615" s="2428" t="s">
        <v>7030</v>
      </c>
      <c r="L615" s="11" t="s">
        <v>1542</v>
      </c>
      <c r="M615" s="11" t="s">
        <v>1543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>
      <c r="A616" s="2637" t="str">
        <f t="shared" si="28"/>
        <v>9000041</v>
      </c>
      <c r="B616" s="2413" t="s">
        <v>1532</v>
      </c>
      <c r="C616" s="2413" t="s">
        <v>16</v>
      </c>
      <c r="D616" s="2413" t="s">
        <v>4944</v>
      </c>
      <c r="E616" s="2414" t="s">
        <v>2225</v>
      </c>
      <c r="F616" s="2414" t="s">
        <v>7143</v>
      </c>
      <c r="G616" s="2414" t="s">
        <v>7143</v>
      </c>
      <c r="H616" s="2414" t="str">
        <f t="shared" si="27"/>
        <v>FIFA : National Soccer Team of Guadeloupe</v>
      </c>
      <c r="I616" s="2481" t="s">
        <v>7128</v>
      </c>
      <c r="J616" s="2480" t="s">
        <v>7127</v>
      </c>
      <c r="K616" s="2489" t="s">
        <v>7144</v>
      </c>
      <c r="L616" s="11" t="s">
        <v>1542</v>
      </c>
      <c r="M616" s="11" t="s">
        <v>1543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>
      <c r="A617" s="2637" t="str">
        <f t="shared" si="28"/>
        <v>9000042</v>
      </c>
      <c r="B617" s="2413" t="s">
        <v>1532</v>
      </c>
      <c r="C617" s="2413" t="s">
        <v>16</v>
      </c>
      <c r="D617" s="2413" t="s">
        <v>4949</v>
      </c>
      <c r="E617" s="2414" t="s">
        <v>7145</v>
      </c>
      <c r="F617" s="2414" t="s">
        <v>7146</v>
      </c>
      <c r="G617" s="2414" t="s">
        <v>7146</v>
      </c>
      <c r="H617" s="2414" t="str">
        <f t="shared" si="27"/>
        <v>FIFA : National Soccer Team of Guam</v>
      </c>
      <c r="I617" s="2490" t="s">
        <v>7147</v>
      </c>
      <c r="J617" s="2491" t="s">
        <v>7148</v>
      </c>
      <c r="K617" s="2492" t="s">
        <v>7149</v>
      </c>
      <c r="L617" s="11" t="s">
        <v>1542</v>
      </c>
      <c r="M617" s="11" t="s">
        <v>1543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>
      <c r="A618" s="2637" t="str">
        <f t="shared" si="28"/>
        <v>9000043</v>
      </c>
      <c r="B618" s="2413" t="s">
        <v>1532</v>
      </c>
      <c r="C618" s="2413" t="s">
        <v>16</v>
      </c>
      <c r="D618" s="2413" t="s">
        <v>4955</v>
      </c>
      <c r="E618" s="2414" t="s">
        <v>7150</v>
      </c>
      <c r="F618" s="2414" t="s">
        <v>7151</v>
      </c>
      <c r="G618" s="2414" t="s">
        <v>7151</v>
      </c>
      <c r="H618" s="2414" t="str">
        <f t="shared" si="27"/>
        <v>FIFA : National Soccer Team of Guinea</v>
      </c>
      <c r="I618" s="2426" t="s">
        <v>7028</v>
      </c>
      <c r="J618" s="2428" t="s">
        <v>7030</v>
      </c>
      <c r="K618" s="2451" t="s">
        <v>7072</v>
      </c>
      <c r="L618" s="11" t="s">
        <v>1542</v>
      </c>
      <c r="M618" s="11" t="s">
        <v>1543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>
      <c r="A619" s="2637" t="str">
        <f t="shared" si="28"/>
        <v>9000044</v>
      </c>
      <c r="B619" s="2413" t="s">
        <v>1532</v>
      </c>
      <c r="C619" s="2413" t="s">
        <v>16</v>
      </c>
      <c r="D619" s="2413" t="s">
        <v>4969</v>
      </c>
      <c r="E619" s="2414" t="s">
        <v>7152</v>
      </c>
      <c r="F619" s="2414" t="s">
        <v>7153</v>
      </c>
      <c r="G619" s="2414" t="s">
        <v>7154</v>
      </c>
      <c r="H619" s="2414" t="str">
        <f t="shared" si="27"/>
        <v>FIFA : National Soccer Team of Guinea-Bissau</v>
      </c>
      <c r="I619" s="2426" t="s">
        <v>7028</v>
      </c>
      <c r="J619" s="2428" t="s">
        <v>7030</v>
      </c>
      <c r="K619" s="2451" t="s">
        <v>7072</v>
      </c>
      <c r="L619" s="11" t="s">
        <v>1542</v>
      </c>
      <c r="M619" s="11" t="s">
        <v>1543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>
      <c r="A620" s="2637" t="str">
        <f t="shared" si="28"/>
        <v>9000045</v>
      </c>
      <c r="B620" s="2413" t="s">
        <v>1532</v>
      </c>
      <c r="C620" s="2413" t="s">
        <v>16</v>
      </c>
      <c r="D620" s="2413" t="s">
        <v>4977</v>
      </c>
      <c r="E620" s="2414" t="s">
        <v>7155</v>
      </c>
      <c r="F620" s="2414" t="s">
        <v>7156</v>
      </c>
      <c r="G620" s="2414" t="s">
        <v>7156</v>
      </c>
      <c r="H620" s="2414" t="str">
        <f t="shared" si="27"/>
        <v>FIFA : National Soccer Team of Guyana</v>
      </c>
      <c r="I620" s="2451" t="s">
        <v>7072</v>
      </c>
      <c r="J620" s="2428" t="s">
        <v>7030</v>
      </c>
      <c r="K620" s="2493" t="s">
        <v>7157</v>
      </c>
      <c r="L620" s="11" t="s">
        <v>1542</v>
      </c>
      <c r="M620" s="11" t="s">
        <v>1543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>
      <c r="A621" s="2637" t="str">
        <f t="shared" si="28"/>
        <v>9000046</v>
      </c>
      <c r="B621" s="2413" t="s">
        <v>1532</v>
      </c>
      <c r="C621" s="2413" t="s">
        <v>16</v>
      </c>
      <c r="D621" s="2413" t="s">
        <v>4987</v>
      </c>
      <c r="E621" s="2414" t="s">
        <v>4453</v>
      </c>
      <c r="F621" s="2414" t="s">
        <v>7158</v>
      </c>
      <c r="G621" s="2414" t="s">
        <v>7158</v>
      </c>
      <c r="H621" s="2414" t="str">
        <f t="shared" si="27"/>
        <v>FIFA : National Soccer Team of Hong Kong</v>
      </c>
      <c r="I621" s="2461" t="s">
        <v>7089</v>
      </c>
      <c r="J621" s="240" t="s">
        <v>137</v>
      </c>
      <c r="K621" s="241" t="s">
        <v>21</v>
      </c>
      <c r="L621" s="11" t="s">
        <v>1542</v>
      </c>
      <c r="M621" s="11" t="s">
        <v>1543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>
      <c r="A622" s="2637" t="str">
        <f t="shared" si="28"/>
        <v>9000047</v>
      </c>
      <c r="B622" s="2413" t="s">
        <v>1532</v>
      </c>
      <c r="C622" s="2413" t="s">
        <v>16</v>
      </c>
      <c r="D622" s="2413" t="s">
        <v>4992</v>
      </c>
      <c r="E622" s="2414" t="s">
        <v>312</v>
      </c>
      <c r="F622" s="2414" t="s">
        <v>7159</v>
      </c>
      <c r="G622" s="2414" t="s">
        <v>7159</v>
      </c>
      <c r="H622" s="2414" t="str">
        <f t="shared" si="27"/>
        <v>FIFA : National Soccer Team of India</v>
      </c>
      <c r="I622" s="2494" t="s">
        <v>7160</v>
      </c>
      <c r="J622" s="2495" t="s">
        <v>7161</v>
      </c>
      <c r="K622" s="241" t="s">
        <v>21</v>
      </c>
      <c r="L622" s="11" t="s">
        <v>1542</v>
      </c>
      <c r="M622" s="11" t="s">
        <v>1543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>
      <c r="A623" s="2637" t="str">
        <f t="shared" si="28"/>
        <v>9000048</v>
      </c>
      <c r="B623" s="2413" t="s">
        <v>1532</v>
      </c>
      <c r="C623" s="2413" t="s">
        <v>16</v>
      </c>
      <c r="D623" s="2413" t="s">
        <v>4997</v>
      </c>
      <c r="E623" s="2414" t="s">
        <v>7162</v>
      </c>
      <c r="F623" s="2414" t="s">
        <v>7163</v>
      </c>
      <c r="G623" s="2414" t="s">
        <v>7163</v>
      </c>
      <c r="H623" s="2414" t="str">
        <f t="shared" si="27"/>
        <v>FIFA : National Soccer Team of Indonesia</v>
      </c>
      <c r="I623" s="2496" t="s">
        <v>7164</v>
      </c>
      <c r="J623" s="240" t="s">
        <v>137</v>
      </c>
      <c r="K623" s="241" t="s">
        <v>21</v>
      </c>
      <c r="L623" s="11" t="s">
        <v>1542</v>
      </c>
      <c r="M623" s="11" t="s">
        <v>1543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>
      <c r="A624" s="2637" t="str">
        <f t="shared" si="28"/>
        <v>9000049</v>
      </c>
      <c r="B624" s="2413" t="s">
        <v>1532</v>
      </c>
      <c r="C624" s="2413" t="s">
        <v>16</v>
      </c>
      <c r="D624" s="2413" t="s">
        <v>5000</v>
      </c>
      <c r="E624" s="2414" t="s">
        <v>7165</v>
      </c>
      <c r="F624" s="2414" t="s">
        <v>7166</v>
      </c>
      <c r="G624" s="2414" t="s">
        <v>7166</v>
      </c>
      <c r="H624" s="2414" t="str">
        <f t="shared" si="27"/>
        <v>FIFA : National Soccer Team of Iran</v>
      </c>
      <c r="I624" s="2497" t="s">
        <v>7167</v>
      </c>
      <c r="J624" s="2498" t="s">
        <v>7168</v>
      </c>
      <c r="K624" s="241" t="s">
        <v>21</v>
      </c>
      <c r="L624" s="11" t="s">
        <v>1542</v>
      </c>
      <c r="M624" s="11" t="s">
        <v>1543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>
      <c r="A625" s="2637" t="str">
        <f t="shared" si="28"/>
        <v>9000050</v>
      </c>
      <c r="B625" s="2413" t="s">
        <v>1532</v>
      </c>
      <c r="C625" s="2413" t="s">
        <v>16</v>
      </c>
      <c r="D625" s="2413" t="s">
        <v>5004</v>
      </c>
      <c r="E625" s="2414" t="s">
        <v>3153</v>
      </c>
      <c r="F625" s="2414" t="s">
        <v>7169</v>
      </c>
      <c r="G625" s="2414" t="s">
        <v>7169</v>
      </c>
      <c r="H625" s="2414" t="str">
        <f t="shared" si="27"/>
        <v>FIFA : National Soccer Team of Iraq</v>
      </c>
      <c r="I625" s="2426" t="s">
        <v>7028</v>
      </c>
      <c r="J625" s="240" t="s">
        <v>137</v>
      </c>
      <c r="K625" s="2499" t="s">
        <v>7170</v>
      </c>
      <c r="L625" s="11" t="s">
        <v>1542</v>
      </c>
      <c r="M625" s="11" t="s">
        <v>1543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>
      <c r="A626" s="2637" t="str">
        <f t="shared" si="28"/>
        <v>9000051</v>
      </c>
      <c r="B626" s="2413" t="s">
        <v>1532</v>
      </c>
      <c r="C626" s="2413" t="s">
        <v>16</v>
      </c>
      <c r="D626" s="2413" t="s">
        <v>5009</v>
      </c>
      <c r="E626" s="2414" t="s">
        <v>3548</v>
      </c>
      <c r="F626" s="2414" t="s">
        <v>7171</v>
      </c>
      <c r="G626" s="2414" t="s">
        <v>7171</v>
      </c>
      <c r="H626" s="2414" t="str">
        <f t="shared" si="27"/>
        <v>FIFA : National Soccer Team of Italy</v>
      </c>
      <c r="I626" s="1086" t="s">
        <v>3576</v>
      </c>
      <c r="J626" s="1087" t="s">
        <v>3609</v>
      </c>
      <c r="K626" s="241" t="s">
        <v>21</v>
      </c>
      <c r="L626" s="11" t="s">
        <v>1542</v>
      </c>
      <c r="M626" s="11" t="s">
        <v>1543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>
      <c r="A627" s="2637" t="str">
        <f t="shared" si="28"/>
        <v>9000052</v>
      </c>
      <c r="B627" s="2413" t="s">
        <v>1532</v>
      </c>
      <c r="C627" s="2413" t="s">
        <v>16</v>
      </c>
      <c r="D627" s="2413" t="s">
        <v>5012</v>
      </c>
      <c r="E627" s="2414" t="s">
        <v>4246</v>
      </c>
      <c r="F627" s="2414" t="s">
        <v>7172</v>
      </c>
      <c r="G627" s="2414" t="s">
        <v>7172</v>
      </c>
      <c r="H627" s="2414" t="str">
        <f t="shared" si="27"/>
        <v>FIFA : National Soccer Team of Ivory Coast</v>
      </c>
      <c r="I627" s="2500" t="s">
        <v>7173</v>
      </c>
      <c r="J627" s="240" t="s">
        <v>137</v>
      </c>
      <c r="K627" s="2501" t="s">
        <v>7174</v>
      </c>
      <c r="L627" s="11" t="s">
        <v>1542</v>
      </c>
      <c r="M627" s="11" t="s">
        <v>1543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>
      <c r="A628" s="2637" t="str">
        <f t="shared" si="28"/>
        <v>9000053</v>
      </c>
      <c r="B628" s="2413" t="s">
        <v>1532</v>
      </c>
      <c r="C628" s="2413" t="s">
        <v>16</v>
      </c>
      <c r="D628" s="2413" t="s">
        <v>5016</v>
      </c>
      <c r="E628" s="2414" t="s">
        <v>4444</v>
      </c>
      <c r="F628" s="2414" t="s">
        <v>7175</v>
      </c>
      <c r="G628" s="2414" t="s">
        <v>7175</v>
      </c>
      <c r="H628" s="2414" t="str">
        <f t="shared" si="27"/>
        <v>FIFA : National Soccer Team of Japan</v>
      </c>
      <c r="I628" s="2502" t="s">
        <v>7176</v>
      </c>
      <c r="J628" s="240" t="s">
        <v>137</v>
      </c>
      <c r="K628" s="241" t="s">
        <v>21</v>
      </c>
      <c r="L628" s="11" t="s">
        <v>1542</v>
      </c>
      <c r="M628" s="11" t="s">
        <v>1543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>
      <c r="A629" s="2637" t="str">
        <f t="shared" si="28"/>
        <v>9000054</v>
      </c>
      <c r="B629" s="2413" t="s">
        <v>1532</v>
      </c>
      <c r="C629" s="2413" t="s">
        <v>16</v>
      </c>
      <c r="D629" s="2413" t="s">
        <v>5021</v>
      </c>
      <c r="E629" s="2414" t="s">
        <v>3226</v>
      </c>
      <c r="F629" s="2414" t="s">
        <v>7177</v>
      </c>
      <c r="G629" s="2414" t="s">
        <v>7177</v>
      </c>
      <c r="H629" s="2414" t="str">
        <f t="shared" si="27"/>
        <v>FIFA : National Soccer Team of Jordan</v>
      </c>
      <c r="I629" s="2499" t="s">
        <v>7170</v>
      </c>
      <c r="J629" s="2426" t="s">
        <v>7028</v>
      </c>
      <c r="K629" s="240" t="s">
        <v>137</v>
      </c>
      <c r="L629" s="11" t="s">
        <v>1542</v>
      </c>
      <c r="M629" s="11" t="s">
        <v>1543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>
      <c r="A630" s="2637" t="str">
        <f t="shared" si="28"/>
        <v>9000055</v>
      </c>
      <c r="B630" s="2413" t="s">
        <v>1532</v>
      </c>
      <c r="C630" s="2413" t="s">
        <v>16</v>
      </c>
      <c r="D630" s="2413" t="s">
        <v>5026</v>
      </c>
      <c r="E630" s="2414" t="s">
        <v>2710</v>
      </c>
      <c r="F630" s="2414" t="s">
        <v>7178</v>
      </c>
      <c r="G630" s="2414" t="s">
        <v>7178</v>
      </c>
      <c r="H630" s="2414" t="str">
        <f t="shared" si="27"/>
        <v>FIFA : National Soccer Team of Kenya</v>
      </c>
      <c r="I630" s="2503" t="s">
        <v>7179</v>
      </c>
      <c r="J630" s="240" t="s">
        <v>137</v>
      </c>
      <c r="K630" s="2504" t="s">
        <v>7180</v>
      </c>
      <c r="L630" s="11" t="s">
        <v>1542</v>
      </c>
      <c r="M630" s="11" t="s">
        <v>1543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>
      <c r="A631" s="2637" t="str">
        <f t="shared" si="28"/>
        <v>9000056</v>
      </c>
      <c r="B631" s="2413" t="s">
        <v>1532</v>
      </c>
      <c r="C631" s="2413" t="s">
        <v>16</v>
      </c>
      <c r="D631" s="2413" t="s">
        <v>5032</v>
      </c>
      <c r="E631" s="2414" t="s">
        <v>7181</v>
      </c>
      <c r="F631" s="2414" t="s">
        <v>7182</v>
      </c>
      <c r="G631" s="2414" t="s">
        <v>7182</v>
      </c>
      <c r="H631" s="2414" t="str">
        <f t="shared" si="27"/>
        <v>FIFA : National Soccer Team of Kuwait</v>
      </c>
      <c r="I631" s="2499" t="s">
        <v>7170</v>
      </c>
      <c r="J631" s="2426" t="s">
        <v>7028</v>
      </c>
      <c r="K631" s="240" t="s">
        <v>137</v>
      </c>
      <c r="L631" s="11" t="s">
        <v>1542</v>
      </c>
      <c r="M631" s="11" t="s">
        <v>1543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>
      <c r="A632" s="2637" t="str">
        <f t="shared" si="28"/>
        <v>9000057</v>
      </c>
      <c r="B632" s="2413" t="s">
        <v>1532</v>
      </c>
      <c r="C632" s="2413" t="s">
        <v>16</v>
      </c>
      <c r="D632" s="2413" t="s">
        <v>5035</v>
      </c>
      <c r="E632" s="2414" t="s">
        <v>3105</v>
      </c>
      <c r="F632" s="2414" t="s">
        <v>7183</v>
      </c>
      <c r="G632" s="2414" t="s">
        <v>7183</v>
      </c>
      <c r="H632" s="2414" t="str">
        <f t="shared" si="27"/>
        <v>FIFA : National Soccer Team of Kyrgyzstan</v>
      </c>
      <c r="I632" s="2439" t="s">
        <v>7052</v>
      </c>
      <c r="J632" s="2505" t="s">
        <v>7184</v>
      </c>
      <c r="K632" s="241" t="s">
        <v>21</v>
      </c>
      <c r="L632" s="11" t="s">
        <v>1542</v>
      </c>
      <c r="M632" s="11" t="s">
        <v>1543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>
      <c r="A633" s="2637" t="str">
        <f t="shared" si="28"/>
        <v>9000058</v>
      </c>
      <c r="B633" s="2413" t="s">
        <v>1532</v>
      </c>
      <c r="C633" s="2413" t="s">
        <v>16</v>
      </c>
      <c r="D633" s="2413" t="s">
        <v>5038</v>
      </c>
      <c r="E633" s="2414" t="s">
        <v>7185</v>
      </c>
      <c r="F633" s="2414" t="s">
        <v>7186</v>
      </c>
      <c r="G633" s="2414" t="s">
        <v>7186</v>
      </c>
      <c r="H633" s="2414" t="str">
        <f t="shared" si="27"/>
        <v>FIFA : National Soccer Team of Laos</v>
      </c>
      <c r="I633" s="2426" t="s">
        <v>7028</v>
      </c>
      <c r="J633" s="2483" t="s">
        <v>7132</v>
      </c>
      <c r="K633" s="241" t="s">
        <v>21</v>
      </c>
      <c r="L633" s="11" t="s">
        <v>1542</v>
      </c>
      <c r="M633" s="11" t="s">
        <v>1543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>
      <c r="A634" s="2637" t="str">
        <f t="shared" si="28"/>
        <v>9000059</v>
      </c>
      <c r="B634" s="2413" t="s">
        <v>1532</v>
      </c>
      <c r="C634" s="2413" t="s">
        <v>16</v>
      </c>
      <c r="D634" s="2413" t="s">
        <v>5041</v>
      </c>
      <c r="E634" s="2414" t="s">
        <v>3239</v>
      </c>
      <c r="F634" s="2414" t="s">
        <v>7187</v>
      </c>
      <c r="G634" s="2414" t="s">
        <v>7187</v>
      </c>
      <c r="H634" s="2414" t="str">
        <f t="shared" si="27"/>
        <v>FIFA : National Soccer Team of Lebanon</v>
      </c>
      <c r="I634" s="2506" t="s">
        <v>7188</v>
      </c>
      <c r="J634" s="2507" t="s">
        <v>7189</v>
      </c>
      <c r="K634" s="241" t="s">
        <v>21</v>
      </c>
      <c r="L634" s="11" t="s">
        <v>1542</v>
      </c>
      <c r="M634" s="11" t="s">
        <v>1543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>
      <c r="A635" s="2637" t="str">
        <f t="shared" si="28"/>
        <v>9000060</v>
      </c>
      <c r="B635" s="2413" t="s">
        <v>1532</v>
      </c>
      <c r="C635" s="2413" t="s">
        <v>16</v>
      </c>
      <c r="D635" s="2413" t="s">
        <v>5047</v>
      </c>
      <c r="E635" s="2414" t="s">
        <v>7190</v>
      </c>
      <c r="F635" s="2414" t="s">
        <v>7191</v>
      </c>
      <c r="G635" s="2414" t="s">
        <v>7191</v>
      </c>
      <c r="H635" s="2414" t="str">
        <f t="shared" si="27"/>
        <v>FIFA : National Soccer Team of Lesotho</v>
      </c>
      <c r="I635" s="2465" t="s">
        <v>7097</v>
      </c>
      <c r="J635" s="2508" t="s">
        <v>7192</v>
      </c>
      <c r="K635" s="240" t="s">
        <v>137</v>
      </c>
      <c r="L635" s="11" t="s">
        <v>1542</v>
      </c>
      <c r="M635" s="11" t="s">
        <v>1543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>
      <c r="A636" s="2637" t="str">
        <f t="shared" si="28"/>
        <v>9000061</v>
      </c>
      <c r="B636" s="2413" t="s">
        <v>1532</v>
      </c>
      <c r="C636" s="2413" t="s">
        <v>16</v>
      </c>
      <c r="D636" s="2413" t="s">
        <v>5052</v>
      </c>
      <c r="E636" s="2414" t="s">
        <v>7193</v>
      </c>
      <c r="F636" s="2414" t="s">
        <v>7194</v>
      </c>
      <c r="G636" s="2414" t="s">
        <v>7194</v>
      </c>
      <c r="H636" s="2414" t="str">
        <f t="shared" si="27"/>
        <v>FIFA : National Soccer Team of Liberia</v>
      </c>
      <c r="I636" s="2509" t="s">
        <v>7195</v>
      </c>
      <c r="J636" s="2509" t="s">
        <v>7195</v>
      </c>
      <c r="K636" s="241" t="s">
        <v>21</v>
      </c>
      <c r="L636" s="11" t="s">
        <v>1542</v>
      </c>
      <c r="M636" s="11" t="s">
        <v>1543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>
      <c r="A637" s="2637" t="str">
        <f t="shared" si="28"/>
        <v>9000062</v>
      </c>
      <c r="B637" s="2413" t="s">
        <v>1532</v>
      </c>
      <c r="C637" s="2413" t="s">
        <v>16</v>
      </c>
      <c r="D637" s="2413" t="s">
        <v>5058</v>
      </c>
      <c r="E637" s="2414" t="s">
        <v>1479</v>
      </c>
      <c r="F637" s="2414" t="s">
        <v>7196</v>
      </c>
      <c r="G637" s="2414" t="s">
        <v>7196</v>
      </c>
      <c r="H637" s="2414" t="str">
        <f t="shared" si="27"/>
        <v>FIFA : National Soccer Team of Libya</v>
      </c>
      <c r="I637" s="2510" t="s">
        <v>7197</v>
      </c>
      <c r="J637" s="240" t="s">
        <v>137</v>
      </c>
      <c r="K637" s="2511" t="s">
        <v>7198</v>
      </c>
      <c r="L637" s="11" t="s">
        <v>1542</v>
      </c>
      <c r="M637" s="11" t="s">
        <v>1543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>
      <c r="A638" s="2637" t="str">
        <f t="shared" si="28"/>
        <v>9000063</v>
      </c>
      <c r="B638" s="2413" t="s">
        <v>1532</v>
      </c>
      <c r="C638" s="2413" t="s">
        <v>16</v>
      </c>
      <c r="D638" s="2413" t="s">
        <v>5064</v>
      </c>
      <c r="E638" s="2414" t="s">
        <v>1733</v>
      </c>
      <c r="F638" s="2414" t="s">
        <v>7199</v>
      </c>
      <c r="G638" s="2414" t="s">
        <v>7199</v>
      </c>
      <c r="H638" s="2414" t="str">
        <f t="shared" si="27"/>
        <v>FIFA : National Soccer Team of Macao</v>
      </c>
      <c r="I638" s="2512" t="s">
        <v>7200</v>
      </c>
      <c r="J638" s="240" t="s">
        <v>137</v>
      </c>
      <c r="K638" s="2513" t="s">
        <v>7201</v>
      </c>
      <c r="L638" s="11" t="s">
        <v>1542</v>
      </c>
      <c r="M638" s="11" t="s">
        <v>1543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>
      <c r="A639" s="2637" t="str">
        <f t="shared" si="28"/>
        <v>9000064</v>
      </c>
      <c r="B639" s="2413" t="s">
        <v>1532</v>
      </c>
      <c r="C639" s="2413" t="s">
        <v>16</v>
      </c>
      <c r="D639" s="2413" t="s">
        <v>5070</v>
      </c>
      <c r="E639" s="2414" t="s">
        <v>6711</v>
      </c>
      <c r="F639" s="2414" t="s">
        <v>7202</v>
      </c>
      <c r="G639" s="2414" t="s">
        <v>7202</v>
      </c>
      <c r="H639" s="2414" t="str">
        <f t="shared" si="27"/>
        <v>FIFA : National Soccer Team of Madagascar</v>
      </c>
      <c r="I639" s="2514" t="s">
        <v>7203</v>
      </c>
      <c r="J639" s="2515" t="s">
        <v>7204</v>
      </c>
      <c r="K639" s="241" t="s">
        <v>21</v>
      </c>
      <c r="L639" s="11" t="s">
        <v>1542</v>
      </c>
      <c r="M639" s="11" t="s">
        <v>1543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>
      <c r="A640" s="2637" t="str">
        <f t="shared" si="28"/>
        <v>9000065</v>
      </c>
      <c r="B640" s="2413" t="s">
        <v>1532</v>
      </c>
      <c r="C640" s="2413" t="s">
        <v>16</v>
      </c>
      <c r="D640" s="2413" t="s">
        <v>5075</v>
      </c>
      <c r="E640" s="2414" t="s">
        <v>7205</v>
      </c>
      <c r="F640" s="2414" t="s">
        <v>7206</v>
      </c>
      <c r="G640" s="2414" t="s">
        <v>7206</v>
      </c>
      <c r="H640" s="2414" t="str">
        <f t="shared" si="27"/>
        <v>FIFA : National Soccer Team of Malawi</v>
      </c>
      <c r="I640" s="2426" t="s">
        <v>7028</v>
      </c>
      <c r="J640" s="240" t="s">
        <v>137</v>
      </c>
      <c r="K640" s="2516" t="s">
        <v>7207</v>
      </c>
      <c r="L640" s="11" t="s">
        <v>1542</v>
      </c>
      <c r="M640" s="11" t="s">
        <v>1543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>
      <c r="A641" s="2637" t="str">
        <f t="shared" si="28"/>
        <v>9000066</v>
      </c>
      <c r="B641" s="2413" t="s">
        <v>1532</v>
      </c>
      <c r="C641" s="2413" t="s">
        <v>16</v>
      </c>
      <c r="D641" s="2413" t="s">
        <v>5080</v>
      </c>
      <c r="E641" s="2414" t="s">
        <v>1810</v>
      </c>
      <c r="F641" s="2414" t="s">
        <v>7208</v>
      </c>
      <c r="G641" s="2414" t="s">
        <v>7208</v>
      </c>
      <c r="H641" s="2414" t="str">
        <f t="shared" si="27"/>
        <v>FIFA : National Soccer Team of Malaysia</v>
      </c>
      <c r="I641" s="2517" t="s">
        <v>7209</v>
      </c>
      <c r="J641" s="2518" t="s">
        <v>7210</v>
      </c>
      <c r="K641" s="2519" t="s">
        <v>7211</v>
      </c>
      <c r="L641" s="11" t="s">
        <v>1542</v>
      </c>
      <c r="M641" s="11" t="s">
        <v>1543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>
      <c r="A642" s="2637" t="str">
        <f t="shared" si="28"/>
        <v>9000067</v>
      </c>
      <c r="B642" s="2413" t="s">
        <v>1532</v>
      </c>
      <c r="C642" s="2413" t="s">
        <v>16</v>
      </c>
      <c r="D642" s="2413" t="s">
        <v>5084</v>
      </c>
      <c r="E642" s="2414" t="s">
        <v>7212</v>
      </c>
      <c r="F642" s="2414" t="s">
        <v>7213</v>
      </c>
      <c r="G642" s="2414" t="s">
        <v>7213</v>
      </c>
      <c r="H642" s="2414" t="str">
        <f t="shared" si="27"/>
        <v>FIFA : National Soccer Team of Maldives</v>
      </c>
      <c r="I642" s="2515" t="s">
        <v>7204</v>
      </c>
      <c r="J642" s="2520" t="s">
        <v>7214</v>
      </c>
      <c r="K642" s="241" t="s">
        <v>21</v>
      </c>
      <c r="L642" s="11" t="s">
        <v>1542</v>
      </c>
      <c r="M642" s="11" t="s">
        <v>1543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>
      <c r="A643" s="2637" t="str">
        <f t="shared" ref="A643:A704" si="29">_xlfn.CONCAT(B643:D643)</f>
        <v>9000068</v>
      </c>
      <c r="B643" s="2413" t="s">
        <v>1532</v>
      </c>
      <c r="C643" s="2413" t="s">
        <v>16</v>
      </c>
      <c r="D643" s="2413" t="s">
        <v>5095</v>
      </c>
      <c r="E643" s="2414" t="s">
        <v>7215</v>
      </c>
      <c r="F643" s="2414" t="s">
        <v>7216</v>
      </c>
      <c r="G643" s="2414" t="s">
        <v>7216</v>
      </c>
      <c r="H643" s="2414" t="str">
        <f t="shared" si="27"/>
        <v>FIFA : National Soccer Team of Mali</v>
      </c>
      <c r="I643" s="2521" t="s">
        <v>7217</v>
      </c>
      <c r="J643" s="2428" t="s">
        <v>7030</v>
      </c>
      <c r="K643" s="2426" t="s">
        <v>7028</v>
      </c>
      <c r="L643" s="11" t="s">
        <v>1542</v>
      </c>
      <c r="M643" s="11" t="s">
        <v>1543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>
      <c r="A644" s="2637" t="str">
        <f t="shared" si="29"/>
        <v>9000069</v>
      </c>
      <c r="B644" s="2413" t="s">
        <v>1532</v>
      </c>
      <c r="C644" s="2413" t="s">
        <v>16</v>
      </c>
      <c r="D644" s="2413" t="s">
        <v>5100</v>
      </c>
      <c r="E644" s="2414" t="s">
        <v>1351</v>
      </c>
      <c r="F644" s="2414" t="s">
        <v>7218</v>
      </c>
      <c r="G644" s="2414" t="s">
        <v>7218</v>
      </c>
      <c r="H644" s="2414" t="str">
        <f t="shared" si="27"/>
        <v>FIFA : National Soccer Team of Martinique</v>
      </c>
      <c r="I644" s="2522" t="s">
        <v>7219</v>
      </c>
      <c r="J644" s="2523" t="s">
        <v>7220</v>
      </c>
      <c r="K644" s="240" t="s">
        <v>137</v>
      </c>
      <c r="L644" s="11" t="s">
        <v>1542</v>
      </c>
      <c r="M644" s="11" t="s">
        <v>1543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>
      <c r="A645" s="2637" t="str">
        <f t="shared" si="29"/>
        <v>9000070</v>
      </c>
      <c r="B645" s="2413" t="s">
        <v>1532</v>
      </c>
      <c r="C645" s="2413" t="s">
        <v>16</v>
      </c>
      <c r="D645" s="2413" t="s">
        <v>5106</v>
      </c>
      <c r="E645" s="2414" t="s">
        <v>7221</v>
      </c>
      <c r="F645" s="2414" t="s">
        <v>7222</v>
      </c>
      <c r="G645" s="2414" t="s">
        <v>7222</v>
      </c>
      <c r="H645" s="2414" t="str">
        <f t="shared" si="27"/>
        <v>FIFA : National Soccer Team of Mauritania</v>
      </c>
      <c r="I645" s="2524" t="s">
        <v>7223</v>
      </c>
      <c r="J645" s="2525" t="s">
        <v>7224</v>
      </c>
      <c r="K645" s="2526" t="s">
        <v>7225</v>
      </c>
      <c r="L645" s="11" t="s">
        <v>1542</v>
      </c>
      <c r="M645" s="11" t="s">
        <v>1543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>
      <c r="A646" s="2637" t="str">
        <f t="shared" si="29"/>
        <v>9000071</v>
      </c>
      <c r="B646" s="2413" t="s">
        <v>1532</v>
      </c>
      <c r="C646" s="2413" t="s">
        <v>16</v>
      </c>
      <c r="D646" s="2413" t="s">
        <v>5130</v>
      </c>
      <c r="E646" s="2414" t="s">
        <v>7226</v>
      </c>
      <c r="F646" s="2414" t="s">
        <v>7227</v>
      </c>
      <c r="G646" s="2414" t="s">
        <v>7227</v>
      </c>
      <c r="H646" s="2414" t="str">
        <f t="shared" si="27"/>
        <v>FIFA : National Soccer Team of Mauritius</v>
      </c>
      <c r="I646" s="2527" t="s">
        <v>7228</v>
      </c>
      <c r="J646" s="2528" t="s">
        <v>7229</v>
      </c>
      <c r="K646" s="2529" t="s">
        <v>7230</v>
      </c>
      <c r="L646" s="11" t="s">
        <v>1542</v>
      </c>
      <c r="M646" s="11" t="s">
        <v>1543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>
      <c r="A647" s="2637" t="str">
        <f t="shared" si="29"/>
        <v>9000072</v>
      </c>
      <c r="B647" s="2413" t="s">
        <v>1532</v>
      </c>
      <c r="C647" s="2413" t="s">
        <v>16</v>
      </c>
      <c r="D647" s="2413" t="s">
        <v>5133</v>
      </c>
      <c r="E647" s="2414" t="s">
        <v>2831</v>
      </c>
      <c r="F647" s="2414" t="s">
        <v>7231</v>
      </c>
      <c r="G647" s="2414" t="s">
        <v>7231</v>
      </c>
      <c r="H647" s="2414" t="str">
        <f t="shared" si="27"/>
        <v>FIFA : National Soccer Team of Montserrat</v>
      </c>
      <c r="I647" s="2440" t="s">
        <v>7054</v>
      </c>
      <c r="J647" s="2441" t="s">
        <v>7055</v>
      </c>
      <c r="K647" s="241" t="s">
        <v>21</v>
      </c>
      <c r="L647" s="11" t="s">
        <v>1542</v>
      </c>
      <c r="M647" s="11" t="s">
        <v>1543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>
      <c r="A648" s="2637" t="str">
        <f t="shared" si="29"/>
        <v>9000073</v>
      </c>
      <c r="B648" s="2413" t="s">
        <v>1532</v>
      </c>
      <c r="C648" s="2413" t="s">
        <v>16</v>
      </c>
      <c r="D648" s="2413" t="s">
        <v>5139</v>
      </c>
      <c r="E648" s="2414" t="s">
        <v>4100</v>
      </c>
      <c r="F648" s="2414" t="s">
        <v>7232</v>
      </c>
      <c r="G648" s="2414" t="s">
        <v>7232</v>
      </c>
      <c r="H648" s="2414" t="str">
        <f t="shared" si="27"/>
        <v>FIFA : National Soccer Team of Morocco</v>
      </c>
      <c r="I648" s="2530" t="s">
        <v>7233</v>
      </c>
      <c r="J648" s="2418" t="s">
        <v>7015</v>
      </c>
      <c r="K648" s="241" t="s">
        <v>21</v>
      </c>
      <c r="L648" s="11" t="s">
        <v>1542</v>
      </c>
      <c r="M648" s="11" t="s">
        <v>1543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>
      <c r="A649" s="2637" t="str">
        <f t="shared" si="29"/>
        <v>9000074</v>
      </c>
      <c r="B649" s="2413" t="s">
        <v>1532</v>
      </c>
      <c r="C649" s="2413" t="s">
        <v>16</v>
      </c>
      <c r="D649" s="2413" t="s">
        <v>5194</v>
      </c>
      <c r="E649" s="2414" t="s">
        <v>7234</v>
      </c>
      <c r="F649" s="2414" t="s">
        <v>7235</v>
      </c>
      <c r="G649" s="2414" t="s">
        <v>7235</v>
      </c>
      <c r="H649" s="2414" t="str">
        <f t="shared" si="27"/>
        <v>FIFA : National Soccer Team of Mozambique</v>
      </c>
      <c r="I649" s="2531" t="s">
        <v>7236</v>
      </c>
      <c r="J649" s="2532" t="s">
        <v>7237</v>
      </c>
      <c r="K649" s="2533" t="s">
        <v>7238</v>
      </c>
      <c r="L649" s="11" t="s">
        <v>1542</v>
      </c>
      <c r="M649" s="11" t="s">
        <v>1543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>
      <c r="A650" s="2637" t="str">
        <f t="shared" si="29"/>
        <v>9000075</v>
      </c>
      <c r="B650" s="2413" t="s">
        <v>1532</v>
      </c>
      <c r="C650" s="2413" t="s">
        <v>16</v>
      </c>
      <c r="D650" s="2413" t="s">
        <v>5206</v>
      </c>
      <c r="E650" s="2414" t="s">
        <v>7239</v>
      </c>
      <c r="F650" s="2414" t="s">
        <v>7240</v>
      </c>
      <c r="G650" s="2414" t="s">
        <v>7240</v>
      </c>
      <c r="H650" s="2414" t="str">
        <f t="shared" si="27"/>
        <v>FIFA : National Soccer Team of Myanmar</v>
      </c>
      <c r="I650" s="2534" t="s">
        <v>7241</v>
      </c>
      <c r="J650" s="2535" t="s">
        <v>7242</v>
      </c>
      <c r="K650" s="2536" t="s">
        <v>7243</v>
      </c>
      <c r="L650" s="11" t="s">
        <v>1542</v>
      </c>
      <c r="M650" s="11" t="s">
        <v>1543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>
      <c r="A651" s="2637" t="str">
        <f t="shared" si="29"/>
        <v>9000076</v>
      </c>
      <c r="B651" s="2413" t="s">
        <v>1532</v>
      </c>
      <c r="C651" s="2413" t="s">
        <v>16</v>
      </c>
      <c r="D651" s="2413" t="s">
        <v>5231</v>
      </c>
      <c r="E651" s="2414" t="s">
        <v>7244</v>
      </c>
      <c r="F651" s="2414" t="s">
        <v>7245</v>
      </c>
      <c r="G651" s="2414" t="s">
        <v>7245</v>
      </c>
      <c r="H651" s="2414" t="str">
        <f t="shared" si="27"/>
        <v>FIFA : National Soccer Team of Namibia</v>
      </c>
      <c r="I651" s="2537" t="s">
        <v>7246</v>
      </c>
      <c r="J651" s="2538" t="s">
        <v>7247</v>
      </c>
      <c r="K651" s="2539" t="s">
        <v>7248</v>
      </c>
      <c r="L651" s="11" t="s">
        <v>1542</v>
      </c>
      <c r="M651" s="11" t="s">
        <v>1543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>
      <c r="A652" s="2637" t="str">
        <f t="shared" si="29"/>
        <v>9000077</v>
      </c>
      <c r="B652" s="2413" t="s">
        <v>1532</v>
      </c>
      <c r="C652" s="2413" t="s">
        <v>16</v>
      </c>
      <c r="D652" s="2413" t="s">
        <v>5235</v>
      </c>
      <c r="E652" s="2414" t="s">
        <v>7249</v>
      </c>
      <c r="F652" s="2414" t="s">
        <v>7250</v>
      </c>
      <c r="G652" s="2414" t="s">
        <v>7250</v>
      </c>
      <c r="H652" s="2414" t="str">
        <f t="shared" si="27"/>
        <v>FIFA : National Soccer Team of Nepal</v>
      </c>
      <c r="I652" s="2540" t="s">
        <v>7251</v>
      </c>
      <c r="J652" s="2541" t="s">
        <v>7252</v>
      </c>
      <c r="K652" s="241" t="s">
        <v>21</v>
      </c>
      <c r="L652" s="11" t="s">
        <v>1542</v>
      </c>
      <c r="M652" s="11" t="s">
        <v>1543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>
      <c r="A653" s="2637" t="str">
        <f t="shared" si="29"/>
        <v>9000078</v>
      </c>
      <c r="B653" s="2413" t="s">
        <v>1532</v>
      </c>
      <c r="C653" s="2413" t="s">
        <v>16</v>
      </c>
      <c r="D653" s="2413" t="s">
        <v>5337</v>
      </c>
      <c r="E653" s="2414" t="s">
        <v>7253</v>
      </c>
      <c r="F653" s="2414" t="s">
        <v>7254</v>
      </c>
      <c r="G653" s="2414" t="s">
        <v>7254</v>
      </c>
      <c r="H653" s="2414" t="str">
        <f t="shared" si="27"/>
        <v>FIFA : National Soccer Team of New Caledonia</v>
      </c>
      <c r="I653" s="2542" t="s">
        <v>7255</v>
      </c>
      <c r="J653" s="2543" t="s">
        <v>7256</v>
      </c>
      <c r="K653" s="2537" t="s">
        <v>7246</v>
      </c>
      <c r="L653" s="11" t="s">
        <v>1542</v>
      </c>
      <c r="M653" s="11" t="s">
        <v>1543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>
      <c r="A654" s="2637" t="str">
        <f t="shared" si="29"/>
        <v>9000079</v>
      </c>
      <c r="B654" s="2413" t="s">
        <v>1532</v>
      </c>
      <c r="C654" s="2413" t="s">
        <v>16</v>
      </c>
      <c r="D654" s="2413" t="s">
        <v>5358</v>
      </c>
      <c r="E654" s="2414" t="s">
        <v>7257</v>
      </c>
      <c r="F654" s="2414" t="s">
        <v>7258</v>
      </c>
      <c r="G654" s="2414" t="s">
        <v>7258</v>
      </c>
      <c r="H654" s="2414" t="str">
        <f t="shared" si="27"/>
        <v>FIFA : National Soccer Team of Niger</v>
      </c>
      <c r="I654" s="2544" t="s">
        <v>7259</v>
      </c>
      <c r="J654" s="2545" t="s">
        <v>7260</v>
      </c>
      <c r="K654" s="241" t="s">
        <v>21</v>
      </c>
      <c r="L654" s="11" t="s">
        <v>1542</v>
      </c>
      <c r="M654" s="11" t="s">
        <v>1543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>
      <c r="A655" s="2637" t="str">
        <f t="shared" si="29"/>
        <v>9000080</v>
      </c>
      <c r="B655" s="2413" t="s">
        <v>1532</v>
      </c>
      <c r="C655" s="2413" t="s">
        <v>16</v>
      </c>
      <c r="D655" s="2413" t="s">
        <v>5363</v>
      </c>
      <c r="E655" s="2414" t="s">
        <v>4279</v>
      </c>
      <c r="F655" s="2414" t="s">
        <v>7261</v>
      </c>
      <c r="G655" s="2414" t="s">
        <v>7261</v>
      </c>
      <c r="H655" s="2414" t="str">
        <f t="shared" si="27"/>
        <v>FIFA : National Soccer Team of Nigeria</v>
      </c>
      <c r="I655" s="2438" t="s">
        <v>7051</v>
      </c>
      <c r="J655" s="240" t="s">
        <v>137</v>
      </c>
      <c r="K655" s="241" t="s">
        <v>21</v>
      </c>
      <c r="L655" s="11" t="s">
        <v>1542</v>
      </c>
      <c r="M655" s="11" t="s">
        <v>1543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>
      <c r="A656" s="2637" t="str">
        <f t="shared" si="29"/>
        <v>9000081</v>
      </c>
      <c r="B656" s="2413" t="s">
        <v>1532</v>
      </c>
      <c r="C656" s="2413" t="s">
        <v>16</v>
      </c>
      <c r="D656" s="2413" t="s">
        <v>5372</v>
      </c>
      <c r="E656" s="2414" t="s">
        <v>7262</v>
      </c>
      <c r="F656" s="2414" t="s">
        <v>7263</v>
      </c>
      <c r="G656" s="2414" t="s">
        <v>7263</v>
      </c>
      <c r="H656" s="2414" t="str">
        <f t="shared" si="27"/>
        <v>FIFA : National Soccer Team of North Korea</v>
      </c>
      <c r="I656" s="2546" t="s">
        <v>7264</v>
      </c>
      <c r="J656" s="2547" t="s">
        <v>7265</v>
      </c>
      <c r="K656" s="241" t="s">
        <v>21</v>
      </c>
      <c r="L656" s="11" t="s">
        <v>1542</v>
      </c>
      <c r="M656" s="11" t="s">
        <v>1543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>
      <c r="A657" s="2637" t="str">
        <f t="shared" si="29"/>
        <v>9000082</v>
      </c>
      <c r="B657" s="2413" t="s">
        <v>1532</v>
      </c>
      <c r="C657" s="2413" t="s">
        <v>16</v>
      </c>
      <c r="D657" s="2413" t="s">
        <v>5382</v>
      </c>
      <c r="E657" s="2414" t="s">
        <v>7266</v>
      </c>
      <c r="F657" s="2414" t="s">
        <v>7267</v>
      </c>
      <c r="G657" s="2414" t="s">
        <v>7267</v>
      </c>
      <c r="H657" s="2414" t="str">
        <f t="shared" si="27"/>
        <v>FIFA : National Soccer Team of Oman</v>
      </c>
      <c r="I657" s="2548" t="s">
        <v>7268</v>
      </c>
      <c r="J657" s="2549" t="s">
        <v>7269</v>
      </c>
      <c r="K657" s="241" t="s">
        <v>21</v>
      </c>
      <c r="L657" s="11" t="s">
        <v>1542</v>
      </c>
      <c r="M657" s="11" t="s">
        <v>1543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>
      <c r="A658" s="2637" t="str">
        <f t="shared" si="29"/>
        <v>9000083</v>
      </c>
      <c r="B658" s="2413" t="s">
        <v>1532</v>
      </c>
      <c r="C658" s="2413" t="s">
        <v>16</v>
      </c>
      <c r="D658" s="2413" t="s">
        <v>5387</v>
      </c>
      <c r="E658" s="2414" t="s">
        <v>7270</v>
      </c>
      <c r="F658" s="2414" t="s">
        <v>7271</v>
      </c>
      <c r="G658" s="2414" t="s">
        <v>7271</v>
      </c>
      <c r="H658" s="2414" t="str">
        <f t="shared" si="27"/>
        <v>FIFA : National Soccer Team of Pakistan</v>
      </c>
      <c r="I658" s="2550" t="s">
        <v>7272</v>
      </c>
      <c r="J658" s="2551" t="s">
        <v>7273</v>
      </c>
      <c r="K658" s="240" t="s">
        <v>137</v>
      </c>
      <c r="L658" s="11" t="s">
        <v>1542</v>
      </c>
      <c r="M658" s="11" t="s">
        <v>1543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>
      <c r="A659" s="2637" t="str">
        <f t="shared" si="29"/>
        <v>9000084</v>
      </c>
      <c r="B659" s="2413" t="s">
        <v>1532</v>
      </c>
      <c r="C659" s="2413" t="s">
        <v>16</v>
      </c>
      <c r="D659" s="2413" t="s">
        <v>5392</v>
      </c>
      <c r="E659" s="2414" t="s">
        <v>3317</v>
      </c>
      <c r="F659" s="2414" t="s">
        <v>7274</v>
      </c>
      <c r="G659" s="2414" t="s">
        <v>7274</v>
      </c>
      <c r="H659" s="2414" t="str">
        <f t="shared" si="27"/>
        <v>FIFA : National Soccer Team of Palestine</v>
      </c>
      <c r="I659" s="2552" t="s">
        <v>7275</v>
      </c>
      <c r="J659" s="2553" t="s">
        <v>7276</v>
      </c>
      <c r="K659" s="240" t="s">
        <v>137</v>
      </c>
      <c r="L659" s="11" t="s">
        <v>1542</v>
      </c>
      <c r="M659" s="11" t="s">
        <v>1543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>
      <c r="A660" s="2637" t="str">
        <f t="shared" si="29"/>
        <v>9000085</v>
      </c>
      <c r="B660" s="2413" t="s">
        <v>1532</v>
      </c>
      <c r="C660" s="2413" t="s">
        <v>16</v>
      </c>
      <c r="D660" s="2413" t="s">
        <v>5402</v>
      </c>
      <c r="E660" s="2414" t="s">
        <v>7277</v>
      </c>
      <c r="F660" s="2414" t="s">
        <v>7278</v>
      </c>
      <c r="G660" s="2414" t="s">
        <v>7278</v>
      </c>
      <c r="H660" s="2414" t="str">
        <f t="shared" si="27"/>
        <v>FIFA : National Soccer Team of Papua New Guinea</v>
      </c>
      <c r="I660" s="2553" t="s">
        <v>7276</v>
      </c>
      <c r="J660" s="2554" t="s">
        <v>7279</v>
      </c>
      <c r="K660" s="240" t="s">
        <v>137</v>
      </c>
      <c r="L660" s="11" t="s">
        <v>1542</v>
      </c>
      <c r="M660" s="11" t="s">
        <v>1543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>
      <c r="A661" s="2637" t="str">
        <f t="shared" si="29"/>
        <v>9000086</v>
      </c>
      <c r="B661" s="2413" t="s">
        <v>1532</v>
      </c>
      <c r="C661" s="2413" t="s">
        <v>16</v>
      </c>
      <c r="D661" s="2413" t="s">
        <v>5406</v>
      </c>
      <c r="E661" s="2414" t="s">
        <v>272</v>
      </c>
      <c r="F661" s="2414" t="s">
        <v>7280</v>
      </c>
      <c r="G661" s="2414" t="s">
        <v>7280</v>
      </c>
      <c r="H661" s="2414" t="str">
        <f t="shared" si="27"/>
        <v>FIFA : National Soccer Team of Philippines</v>
      </c>
      <c r="I661" s="2554" t="s">
        <v>7279</v>
      </c>
      <c r="J661" s="2555" t="s">
        <v>7281</v>
      </c>
      <c r="K661" s="2553" t="s">
        <v>7276</v>
      </c>
      <c r="L661" s="11" t="s">
        <v>1542</v>
      </c>
      <c r="M661" s="11" t="s">
        <v>1543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>
      <c r="A662" s="2637" t="str">
        <f t="shared" si="29"/>
        <v>9000087</v>
      </c>
      <c r="B662" s="2413" t="s">
        <v>1532</v>
      </c>
      <c r="C662" s="2413" t="s">
        <v>16</v>
      </c>
      <c r="D662" s="2413" t="s">
        <v>5410</v>
      </c>
      <c r="E662" s="2414" t="s">
        <v>1310</v>
      </c>
      <c r="F662" s="2414" t="s">
        <v>7282</v>
      </c>
      <c r="G662" s="2414" t="s">
        <v>7282</v>
      </c>
      <c r="H662" s="2414" t="str">
        <f t="shared" si="27"/>
        <v>FIFA : National Soccer Team of Puerto Rico</v>
      </c>
      <c r="I662" s="2556" t="s">
        <v>7283</v>
      </c>
      <c r="J662" s="2557" t="s">
        <v>7284</v>
      </c>
      <c r="K662" s="241" t="s">
        <v>21</v>
      </c>
      <c r="L662" s="11" t="s">
        <v>1542</v>
      </c>
      <c r="M662" s="11" t="s">
        <v>1543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>
      <c r="A663" s="2637" t="str">
        <f t="shared" si="29"/>
        <v>9000088</v>
      </c>
      <c r="B663" s="2413" t="s">
        <v>1532</v>
      </c>
      <c r="C663" s="2413" t="s">
        <v>16</v>
      </c>
      <c r="D663" s="2413" t="s">
        <v>5420</v>
      </c>
      <c r="E663" s="2414" t="s">
        <v>4405</v>
      </c>
      <c r="F663" s="2414" t="s">
        <v>7285</v>
      </c>
      <c r="G663" s="2414" t="s">
        <v>7285</v>
      </c>
      <c r="H663" s="2414" t="str">
        <f t="shared" si="27"/>
        <v>FIFA : National Soccer Team of Qatar</v>
      </c>
      <c r="I663" s="2558" t="s">
        <v>7286</v>
      </c>
      <c r="J663" s="2559" t="s">
        <v>7287</v>
      </c>
      <c r="K663" s="240" t="s">
        <v>137</v>
      </c>
      <c r="L663" s="11" t="s">
        <v>1542</v>
      </c>
      <c r="M663" s="11" t="s">
        <v>1543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>
      <c r="A664" s="2637" t="str">
        <f t="shared" si="29"/>
        <v>9000089</v>
      </c>
      <c r="B664" s="2413" t="s">
        <v>1532</v>
      </c>
      <c r="C664" s="2413" t="s">
        <v>16</v>
      </c>
      <c r="D664" s="2413" t="s">
        <v>5424</v>
      </c>
      <c r="E664" s="2414" t="s">
        <v>7288</v>
      </c>
      <c r="F664" s="2414" t="s">
        <v>7289</v>
      </c>
      <c r="G664" s="2414" t="s">
        <v>7289</v>
      </c>
      <c r="H664" s="2414" t="str">
        <f t="shared" si="27"/>
        <v>FIFA : National Soccer Team of Rwanda</v>
      </c>
      <c r="I664" s="2560" t="s">
        <v>7290</v>
      </c>
      <c r="J664" s="2561" t="s">
        <v>7291</v>
      </c>
      <c r="K664" s="2562" t="s">
        <v>7292</v>
      </c>
      <c r="L664" s="11" t="s">
        <v>1542</v>
      </c>
      <c r="M664" s="11" t="s">
        <v>1543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>
      <c r="A665" s="2637" t="str">
        <f t="shared" si="29"/>
        <v>9000090</v>
      </c>
      <c r="B665" s="2413" t="s">
        <v>1532</v>
      </c>
      <c r="C665" s="2413" t="s">
        <v>16</v>
      </c>
      <c r="D665" s="2413" t="s">
        <v>5439</v>
      </c>
      <c r="E665" s="2414" t="s">
        <v>7293</v>
      </c>
      <c r="F665" s="2414" t="s">
        <v>7294</v>
      </c>
      <c r="G665" s="2414" t="s">
        <v>7294</v>
      </c>
      <c r="H665" s="2414" t="str">
        <f t="shared" si="27"/>
        <v>FIFA : National Soccer Team of Saint Kitts and Nevis</v>
      </c>
      <c r="I665" s="2563" t="s">
        <v>7295</v>
      </c>
      <c r="J665" s="2553" t="s">
        <v>7276</v>
      </c>
      <c r="K665" s="240" t="s">
        <v>137</v>
      </c>
      <c r="L665" s="11" t="s">
        <v>1542</v>
      </c>
      <c r="M665" s="11" t="s">
        <v>1543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>
      <c r="A666" s="2637" t="str">
        <f t="shared" si="29"/>
        <v>9000091</v>
      </c>
      <c r="B666" s="2413" t="s">
        <v>1532</v>
      </c>
      <c r="C666" s="2413" t="s">
        <v>16</v>
      </c>
      <c r="D666" s="2413" t="s">
        <v>5453</v>
      </c>
      <c r="E666" s="2414" t="s">
        <v>3694</v>
      </c>
      <c r="F666" s="2414" t="s">
        <v>7296</v>
      </c>
      <c r="G666" s="2414" t="s">
        <v>7296</v>
      </c>
      <c r="H666" s="2414" t="str">
        <f t="shared" si="27"/>
        <v>FIFA : National Soccer Team of Saint Lucia</v>
      </c>
      <c r="I666" s="2564" t="s">
        <v>7297</v>
      </c>
      <c r="J666" s="2554" t="s">
        <v>7279</v>
      </c>
      <c r="K666" s="240" t="s">
        <v>137</v>
      </c>
      <c r="L666" s="11" t="s">
        <v>1542</v>
      </c>
      <c r="M666" s="11" t="s">
        <v>1543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>
      <c r="A667" s="2637" t="str">
        <f t="shared" si="29"/>
        <v>9000092</v>
      </c>
      <c r="B667" s="2413" t="s">
        <v>1532</v>
      </c>
      <c r="C667" s="2413" t="s">
        <v>16</v>
      </c>
      <c r="D667" s="2413" t="s">
        <v>5458</v>
      </c>
      <c r="E667" s="2414" t="s">
        <v>7298</v>
      </c>
      <c r="F667" s="2414" t="s">
        <v>7299</v>
      </c>
      <c r="G667" s="2414" t="s">
        <v>7299</v>
      </c>
      <c r="H667" s="2414" t="str">
        <f t="shared" si="27"/>
        <v>FIFA : National Soccer Team of Saint Martin</v>
      </c>
      <c r="I667" s="2565" t="s">
        <v>7300</v>
      </c>
      <c r="J667" s="2566" t="s">
        <v>7301</v>
      </c>
      <c r="K667" s="2567" t="s">
        <v>7302</v>
      </c>
      <c r="L667" s="11" t="s">
        <v>1542</v>
      </c>
      <c r="M667" s="11" t="s">
        <v>1543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>
      <c r="A668" s="2637" t="str">
        <f t="shared" si="29"/>
        <v>9000093</v>
      </c>
      <c r="B668" s="2413" t="s">
        <v>1532</v>
      </c>
      <c r="C668" s="2413" t="s">
        <v>16</v>
      </c>
      <c r="D668" s="2413" t="s">
        <v>5459</v>
      </c>
      <c r="E668" s="2414" t="s">
        <v>3932</v>
      </c>
      <c r="F668" s="2414" t="s">
        <v>7303</v>
      </c>
      <c r="G668" s="2414" t="s">
        <v>7303</v>
      </c>
      <c r="H668" s="2414" t="str">
        <f t="shared" si="27"/>
        <v>FIFA : National Soccer Team of Samoa</v>
      </c>
      <c r="I668" s="2553" t="s">
        <v>7276</v>
      </c>
      <c r="J668" s="2568" t="s">
        <v>7304</v>
      </c>
      <c r="K668" s="241" t="s">
        <v>21</v>
      </c>
      <c r="L668" s="11" t="s">
        <v>1542</v>
      </c>
      <c r="M668" s="11" t="s">
        <v>1543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>
      <c r="A669" s="2637" t="str">
        <f t="shared" si="29"/>
        <v>9000094</v>
      </c>
      <c r="B669" s="2413" t="s">
        <v>1532</v>
      </c>
      <c r="C669" s="2413" t="s">
        <v>16</v>
      </c>
      <c r="D669" s="2413" t="s">
        <v>5462</v>
      </c>
      <c r="E669" s="2414" t="s">
        <v>2674</v>
      </c>
      <c r="F669" s="2414" t="s">
        <v>7305</v>
      </c>
      <c r="G669" s="2414" t="s">
        <v>7305</v>
      </c>
      <c r="H669" s="2414" t="str">
        <f t="shared" si="27"/>
        <v>FIFA : National Soccer Team of Saudi Arabia</v>
      </c>
      <c r="I669" s="2569" t="s">
        <v>7306</v>
      </c>
      <c r="J669" s="240" t="s">
        <v>137</v>
      </c>
      <c r="K669" s="241" t="s">
        <v>21</v>
      </c>
      <c r="L669" s="11" t="s">
        <v>1542</v>
      </c>
      <c r="M669" s="11" t="s">
        <v>1543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>
      <c r="A670" s="2637" t="str">
        <f t="shared" si="29"/>
        <v>9000095</v>
      </c>
      <c r="B670" s="2413" t="s">
        <v>1532</v>
      </c>
      <c r="C670" s="2413" t="s">
        <v>16</v>
      </c>
      <c r="D670" s="2413" t="s">
        <v>5567</v>
      </c>
      <c r="E670" s="2414" t="s">
        <v>7307</v>
      </c>
      <c r="F670" s="2414" t="s">
        <v>7308</v>
      </c>
      <c r="G670" s="2414" t="s">
        <v>7308</v>
      </c>
      <c r="H670" s="2414" t="str">
        <f t="shared" si="27"/>
        <v>FIFA : National Soccer Team of Senegal</v>
      </c>
      <c r="I670" s="2570" t="s">
        <v>7309</v>
      </c>
      <c r="J670" s="2571" t="s">
        <v>7310</v>
      </c>
      <c r="K670" s="2572" t="s">
        <v>7311</v>
      </c>
      <c r="L670" s="11" t="s">
        <v>1542</v>
      </c>
      <c r="M670" s="11" t="s">
        <v>1543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>
      <c r="A671" s="2637" t="str">
        <f t="shared" si="29"/>
        <v>9000096</v>
      </c>
      <c r="B671" s="2413" t="s">
        <v>1532</v>
      </c>
      <c r="C671" s="2413" t="s">
        <v>16</v>
      </c>
      <c r="D671" s="2413" t="s">
        <v>5573</v>
      </c>
      <c r="E671" s="2414" t="s">
        <v>7312</v>
      </c>
      <c r="F671" s="2414" t="s">
        <v>7313</v>
      </c>
      <c r="G671" s="2414" t="s">
        <v>7313</v>
      </c>
      <c r="H671" s="2414" t="str">
        <f t="shared" si="27"/>
        <v>FIFA : National Soccer Team of Seychelles</v>
      </c>
      <c r="I671" s="2573" t="s">
        <v>7314</v>
      </c>
      <c r="J671" s="2437" t="s">
        <v>7048</v>
      </c>
      <c r="K671" s="2574" t="s">
        <v>7315</v>
      </c>
      <c r="L671" s="11" t="s">
        <v>1542</v>
      </c>
      <c r="M671" s="11" t="s">
        <v>1543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>
      <c r="A672" s="2637" t="str">
        <f t="shared" si="29"/>
        <v>9000097</v>
      </c>
      <c r="B672" s="2413" t="s">
        <v>1532</v>
      </c>
      <c r="C672" s="2413" t="s">
        <v>16</v>
      </c>
      <c r="D672" s="2413" t="s">
        <v>5578</v>
      </c>
      <c r="E672" s="2414" t="s">
        <v>7316</v>
      </c>
      <c r="F672" s="2414" t="s">
        <v>7317</v>
      </c>
      <c r="G672" s="2414" t="s">
        <v>7317</v>
      </c>
      <c r="H672" s="2414" t="str">
        <f t="shared" si="27"/>
        <v>FIFA : National Soccer Team of Sierra Leone</v>
      </c>
      <c r="I672" s="2452" t="s">
        <v>7074</v>
      </c>
      <c r="J672" s="240" t="s">
        <v>137</v>
      </c>
      <c r="K672" s="2575" t="s">
        <v>7318</v>
      </c>
      <c r="L672" s="11" t="s">
        <v>1542</v>
      </c>
      <c r="M672" s="11" t="s">
        <v>1543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>
      <c r="A673" s="2637" t="str">
        <f t="shared" si="29"/>
        <v>9000098</v>
      </c>
      <c r="B673" s="2413" t="s">
        <v>1532</v>
      </c>
      <c r="C673" s="2413" t="s">
        <v>16</v>
      </c>
      <c r="D673" s="2413" t="s">
        <v>5593</v>
      </c>
      <c r="E673" s="2414" t="s">
        <v>7319</v>
      </c>
      <c r="F673" s="2414" t="s">
        <v>7320</v>
      </c>
      <c r="G673" s="2414" t="s">
        <v>7320</v>
      </c>
      <c r="H673" s="2414" t="str">
        <f t="shared" si="27"/>
        <v>FIFA : National Soccer Team of Singapore</v>
      </c>
      <c r="I673" s="2576" t="s">
        <v>7321</v>
      </c>
      <c r="J673" s="240" t="s">
        <v>137</v>
      </c>
      <c r="K673" s="241" t="s">
        <v>21</v>
      </c>
      <c r="L673" s="11" t="s">
        <v>1542</v>
      </c>
      <c r="M673" s="11" t="s">
        <v>1543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>
      <c r="A674" s="2637" t="str">
        <f t="shared" si="29"/>
        <v>9000099</v>
      </c>
      <c r="B674" s="2413" t="s">
        <v>1532</v>
      </c>
      <c r="C674" s="2413" t="s">
        <v>16</v>
      </c>
      <c r="D674" s="2413" t="s">
        <v>5625</v>
      </c>
      <c r="E674" s="2414" t="s">
        <v>7322</v>
      </c>
      <c r="F674" s="2414" t="s">
        <v>7323</v>
      </c>
      <c r="G674" s="2414" t="s">
        <v>7323</v>
      </c>
      <c r="H674" s="2414" t="str">
        <f t="shared" si="27"/>
        <v>FIFA : National Soccer Team of Sint Maarten</v>
      </c>
      <c r="I674" s="2446" t="s">
        <v>7064</v>
      </c>
      <c r="J674" s="2577" t="s">
        <v>7324</v>
      </c>
      <c r="K674" s="241" t="s">
        <v>21</v>
      </c>
      <c r="L674" s="11" t="s">
        <v>1542</v>
      </c>
      <c r="M674" s="11" t="s">
        <v>1543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>
      <c r="A675" s="2637" t="str">
        <f t="shared" si="29"/>
        <v>9000100</v>
      </c>
      <c r="B675" s="2413" t="s">
        <v>1532</v>
      </c>
      <c r="C675" s="2413" t="s">
        <v>16</v>
      </c>
      <c r="D675" s="2413" t="s">
        <v>1015</v>
      </c>
      <c r="E675" s="2414" t="s">
        <v>7325</v>
      </c>
      <c r="F675" s="2414" t="s">
        <v>7326</v>
      </c>
      <c r="G675" s="2414" t="s">
        <v>7326</v>
      </c>
      <c r="H675" s="2414" t="str">
        <f t="shared" si="27"/>
        <v>FIFA : National Soccer Team of Solomon Islands</v>
      </c>
      <c r="I675" s="2578" t="s">
        <v>7327</v>
      </c>
      <c r="J675" s="2579" t="s">
        <v>7328</v>
      </c>
      <c r="K675" s="2554" t="s">
        <v>7279</v>
      </c>
      <c r="L675" s="11" t="s">
        <v>1542</v>
      </c>
      <c r="M675" s="11" t="s">
        <v>1543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>
      <c r="A676" s="2637" t="str">
        <f t="shared" si="29"/>
        <v>9000101</v>
      </c>
      <c r="B676" s="2413" t="s">
        <v>1532</v>
      </c>
      <c r="C676" s="2413" t="s">
        <v>16</v>
      </c>
      <c r="D676" s="2413" t="s">
        <v>1022</v>
      </c>
      <c r="E676" s="2414" t="s">
        <v>4198</v>
      </c>
      <c r="F676" s="2414" t="s">
        <v>7329</v>
      </c>
      <c r="G676" s="2414" t="s">
        <v>7329</v>
      </c>
      <c r="H676" s="2414" t="str">
        <f t="shared" si="27"/>
        <v>FIFA : National Soccer Team of South Africa</v>
      </c>
      <c r="I676" s="2580" t="s">
        <v>7330</v>
      </c>
      <c r="J676" s="2581" t="s">
        <v>7331</v>
      </c>
      <c r="K676" s="2582" t="s">
        <v>7332</v>
      </c>
      <c r="L676" s="11" t="s">
        <v>1542</v>
      </c>
      <c r="M676" s="11" t="s">
        <v>1543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>
      <c r="A677" s="2637" t="str">
        <f t="shared" si="29"/>
        <v>9000102</v>
      </c>
      <c r="B677" s="2413" t="s">
        <v>1532</v>
      </c>
      <c r="C677" s="2413" t="s">
        <v>16</v>
      </c>
      <c r="D677" s="2413" t="s">
        <v>1094</v>
      </c>
      <c r="E677" s="2414" t="s">
        <v>3161</v>
      </c>
      <c r="F677" s="2414" t="s">
        <v>7333</v>
      </c>
      <c r="G677" s="2414" t="s">
        <v>7333</v>
      </c>
      <c r="H677" s="2414" t="str">
        <f t="shared" si="27"/>
        <v>FIFA : National Soccer Team of South Korea</v>
      </c>
      <c r="I677" s="2583" t="s">
        <v>7334</v>
      </c>
      <c r="J677" s="2584" t="s">
        <v>7335</v>
      </c>
      <c r="K677" s="241" t="s">
        <v>21</v>
      </c>
      <c r="L677" s="11" t="s">
        <v>1542</v>
      </c>
      <c r="M677" s="11" t="s">
        <v>1543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>
      <c r="A678" s="2637" t="str">
        <f t="shared" si="29"/>
        <v>9000103</v>
      </c>
      <c r="B678" s="2413" t="s">
        <v>1532</v>
      </c>
      <c r="C678" s="2413" t="s">
        <v>16</v>
      </c>
      <c r="D678" s="2413" t="s">
        <v>1186</v>
      </c>
      <c r="E678" s="2414" t="s">
        <v>7336</v>
      </c>
      <c r="F678" s="2414" t="s">
        <v>7337</v>
      </c>
      <c r="G678" s="2414" t="s">
        <v>7337</v>
      </c>
      <c r="H678" s="2414" t="str">
        <f t="shared" si="27"/>
        <v>FIFA : National Soccer Team of South Sudan</v>
      </c>
      <c r="I678" s="2585" t="s">
        <v>7338</v>
      </c>
      <c r="J678" s="2586" t="s">
        <v>7339</v>
      </c>
      <c r="K678" s="2587" t="s">
        <v>7340</v>
      </c>
      <c r="L678" s="11" t="s">
        <v>1542</v>
      </c>
      <c r="M678" s="11" t="s">
        <v>1543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>
      <c r="A679" s="2637" t="str">
        <f t="shared" si="29"/>
        <v>9000104</v>
      </c>
      <c r="B679" s="2413" t="s">
        <v>1532</v>
      </c>
      <c r="C679" s="2413" t="s">
        <v>16</v>
      </c>
      <c r="D679" s="2413" t="s">
        <v>1252</v>
      </c>
      <c r="E679" s="2414" t="s">
        <v>7341</v>
      </c>
      <c r="F679" s="2414" t="s">
        <v>7342</v>
      </c>
      <c r="G679" s="2414" t="s">
        <v>7342</v>
      </c>
      <c r="H679" s="2414" t="str">
        <f t="shared" si="27"/>
        <v>FIFA : National Soccer Team of Sri Lanka</v>
      </c>
      <c r="I679" s="2588" t="s">
        <v>7343</v>
      </c>
      <c r="J679" s="2589" t="s">
        <v>7344</v>
      </c>
      <c r="K679" s="2590" t="s">
        <v>7345</v>
      </c>
      <c r="L679" s="11" t="s">
        <v>1542</v>
      </c>
      <c r="M679" s="11" t="s">
        <v>1543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>
      <c r="A680" s="2637" t="str">
        <f t="shared" si="29"/>
        <v>9000105</v>
      </c>
      <c r="B680" s="2413" t="s">
        <v>1532</v>
      </c>
      <c r="C680" s="2413" t="s">
        <v>16</v>
      </c>
      <c r="D680" s="2413" t="s">
        <v>1334</v>
      </c>
      <c r="E680" s="2414" t="s">
        <v>2321</v>
      </c>
      <c r="F680" s="2414" t="s">
        <v>7346</v>
      </c>
      <c r="G680" s="2414" t="s">
        <v>7346</v>
      </c>
      <c r="H680" s="2414" t="str">
        <f t="shared" si="27"/>
        <v>FIFA : National Soccer Team of Sudan</v>
      </c>
      <c r="I680" s="2591" t="s">
        <v>7347</v>
      </c>
      <c r="J680" s="2538" t="s">
        <v>7247</v>
      </c>
      <c r="K680" s="240" t="s">
        <v>137</v>
      </c>
      <c r="L680" s="11" t="s">
        <v>1542</v>
      </c>
      <c r="M680" s="11" t="s">
        <v>1543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>
      <c r="A681" s="2637" t="str">
        <f t="shared" si="29"/>
        <v>9000106</v>
      </c>
      <c r="B681" s="2413" t="s">
        <v>1532</v>
      </c>
      <c r="C681" s="2413" t="s">
        <v>16</v>
      </c>
      <c r="D681" s="2413" t="s">
        <v>1466</v>
      </c>
      <c r="E681" s="2414" t="s">
        <v>7348</v>
      </c>
      <c r="F681" s="2414" t="s">
        <v>7349</v>
      </c>
      <c r="G681" s="2414" t="s">
        <v>7349</v>
      </c>
      <c r="H681" s="2414" t="str">
        <f t="shared" si="27"/>
        <v>FIFA : National Soccer Team of Suriname</v>
      </c>
      <c r="I681" s="2592" t="s">
        <v>7350</v>
      </c>
      <c r="J681" s="2593" t="s">
        <v>7351</v>
      </c>
      <c r="K681" s="2594" t="s">
        <v>7352</v>
      </c>
      <c r="L681" s="11" t="s">
        <v>1542</v>
      </c>
      <c r="M681" s="11" t="s">
        <v>1543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>
      <c r="A682" s="2637" t="str">
        <f t="shared" si="29"/>
        <v>9000107</v>
      </c>
      <c r="B682" s="2413" t="s">
        <v>1532</v>
      </c>
      <c r="C682" s="2413" t="s">
        <v>16</v>
      </c>
      <c r="D682" s="2413" t="s">
        <v>1593</v>
      </c>
      <c r="E682" s="2414" t="s">
        <v>7353</v>
      </c>
      <c r="F682" s="2414" t="s">
        <v>7354</v>
      </c>
      <c r="G682" s="2414" t="s">
        <v>7354</v>
      </c>
      <c r="H682" s="2414" t="str">
        <f t="shared" si="27"/>
        <v>FIFA : National Soccer Team of Swaziland</v>
      </c>
      <c r="I682" s="2595" t="s">
        <v>7355</v>
      </c>
      <c r="J682" s="2596" t="s">
        <v>7356</v>
      </c>
      <c r="K682" s="2597" t="s">
        <v>7357</v>
      </c>
      <c r="L682" s="11" t="s">
        <v>1542</v>
      </c>
      <c r="M682" s="11" t="s">
        <v>1543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>
      <c r="A683" s="2637" t="str">
        <f t="shared" si="29"/>
        <v>9000108</v>
      </c>
      <c r="B683" s="2413" t="s">
        <v>1532</v>
      </c>
      <c r="C683" s="2413" t="s">
        <v>16</v>
      </c>
      <c r="D683" s="2413" t="s">
        <v>1600</v>
      </c>
      <c r="E683" s="2414" t="s">
        <v>2656</v>
      </c>
      <c r="F683" s="2414" t="s">
        <v>7358</v>
      </c>
      <c r="G683" s="2414" t="s">
        <v>7358</v>
      </c>
      <c r="H683" s="2414" t="str">
        <f t="shared" si="27"/>
        <v>FIFA : National Soccer Team of Syrian Arab Republic</v>
      </c>
      <c r="I683" s="2553" t="s">
        <v>7276</v>
      </c>
      <c r="J683" s="240" t="s">
        <v>137</v>
      </c>
      <c r="K683" s="2552" t="s">
        <v>7275</v>
      </c>
      <c r="L683" s="11" t="s">
        <v>1542</v>
      </c>
      <c r="M683" s="11" t="s">
        <v>1543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>
      <c r="A684" s="2637" t="str">
        <f t="shared" si="29"/>
        <v>9000109</v>
      </c>
      <c r="B684" s="2413" t="s">
        <v>1532</v>
      </c>
      <c r="C684" s="2413" t="s">
        <v>16</v>
      </c>
      <c r="D684" s="2413" t="s">
        <v>1606</v>
      </c>
      <c r="E684" s="2414" t="s">
        <v>7359</v>
      </c>
      <c r="F684" s="2414" t="s">
        <v>7360</v>
      </c>
      <c r="G684" s="2414" t="s">
        <v>7360</v>
      </c>
      <c r="H684" s="2414" t="str">
        <f t="shared" si="27"/>
        <v>FIFA : National Soccer Team of Tahiti</v>
      </c>
      <c r="I684" s="2553" t="s">
        <v>7276</v>
      </c>
      <c r="J684" s="2598" t="s">
        <v>7361</v>
      </c>
      <c r="K684" s="241" t="s">
        <v>21</v>
      </c>
      <c r="L684" s="11" t="s">
        <v>1542</v>
      </c>
      <c r="M684" s="11" t="s">
        <v>1543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>
      <c r="A685" s="2637" t="str">
        <f t="shared" si="29"/>
        <v>9000110</v>
      </c>
      <c r="B685" s="2413" t="s">
        <v>1532</v>
      </c>
      <c r="C685" s="2413" t="s">
        <v>16</v>
      </c>
      <c r="D685" s="2413" t="s">
        <v>1613</v>
      </c>
      <c r="E685" s="2414" t="s">
        <v>7362</v>
      </c>
      <c r="F685" s="2414" t="s">
        <v>7363</v>
      </c>
      <c r="G685" s="2414" t="s">
        <v>7363</v>
      </c>
      <c r="H685" s="2414" t="str">
        <f t="shared" si="27"/>
        <v>FIFA : National Soccer Team of Taiwan</v>
      </c>
      <c r="I685" s="2599" t="s">
        <v>7364</v>
      </c>
      <c r="J685" s="2600" t="s">
        <v>7365</v>
      </c>
      <c r="K685" s="241" t="s">
        <v>21</v>
      </c>
      <c r="L685" s="11" t="s">
        <v>1542</v>
      </c>
      <c r="M685" s="11" t="s">
        <v>1543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>
      <c r="A686" s="2637" t="str">
        <f t="shared" si="29"/>
        <v>9000111</v>
      </c>
      <c r="B686" s="2413" t="s">
        <v>1532</v>
      </c>
      <c r="C686" s="2413" t="s">
        <v>16</v>
      </c>
      <c r="D686" s="2413" t="s">
        <v>1619</v>
      </c>
      <c r="E686" s="2414" t="s">
        <v>7366</v>
      </c>
      <c r="F686" s="2414" t="s">
        <v>7367</v>
      </c>
      <c r="G686" s="2414" t="s">
        <v>7367</v>
      </c>
      <c r="H686" s="2414" t="str">
        <f t="shared" si="27"/>
        <v>FIFA : National Soccer Team of Tajikistan</v>
      </c>
      <c r="I686" s="2601" t="s">
        <v>7368</v>
      </c>
      <c r="J686" s="2602" t="s">
        <v>7369</v>
      </c>
      <c r="K686" s="2603" t="s">
        <v>7370</v>
      </c>
      <c r="L686" s="11" t="s">
        <v>1542</v>
      </c>
      <c r="M686" s="11" t="s">
        <v>1543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>
      <c r="A687" s="2637" t="str">
        <f t="shared" si="29"/>
        <v>9000112</v>
      </c>
      <c r="B687" s="2413" t="s">
        <v>1532</v>
      </c>
      <c r="C687" s="2413" t="s">
        <v>16</v>
      </c>
      <c r="D687" s="2413" t="s">
        <v>1626</v>
      </c>
      <c r="E687" s="2414" t="s">
        <v>7371</v>
      </c>
      <c r="F687" s="2414" t="s">
        <v>7372</v>
      </c>
      <c r="G687" s="2414" t="s">
        <v>7372</v>
      </c>
      <c r="H687" s="2414" t="str">
        <f t="shared" si="27"/>
        <v>FIFA : National Soccer Team of Tanzania</v>
      </c>
      <c r="I687" s="2452" t="s">
        <v>7074</v>
      </c>
      <c r="J687" s="2604" t="s">
        <v>7373</v>
      </c>
      <c r="K687" s="240" t="s">
        <v>137</v>
      </c>
      <c r="L687" s="11" t="s">
        <v>1542</v>
      </c>
      <c r="M687" s="11" t="s">
        <v>1543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>
      <c r="A688" s="2637" t="str">
        <f t="shared" si="29"/>
        <v>9000113</v>
      </c>
      <c r="B688" s="2413" t="s">
        <v>1532</v>
      </c>
      <c r="C688" s="2413" t="s">
        <v>16</v>
      </c>
      <c r="D688" s="2413" t="s">
        <v>1633</v>
      </c>
      <c r="E688" s="2414" t="s">
        <v>4470</v>
      </c>
      <c r="F688" s="2414" t="s">
        <v>7374</v>
      </c>
      <c r="G688" s="2414" t="s">
        <v>7374</v>
      </c>
      <c r="H688" s="2414" t="str">
        <f t="shared" si="27"/>
        <v>FIFA : National Soccer Team of Thailand</v>
      </c>
      <c r="I688" s="2605" t="s">
        <v>7375</v>
      </c>
      <c r="J688" s="2606" t="s">
        <v>7376</v>
      </c>
      <c r="K688" s="2607" t="s">
        <v>7377</v>
      </c>
      <c r="L688" s="11" t="s">
        <v>1542</v>
      </c>
      <c r="M688" s="11" t="s">
        <v>1543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>
      <c r="A689" s="2637" t="str">
        <f t="shared" si="29"/>
        <v>9000114</v>
      </c>
      <c r="B689" s="2413" t="s">
        <v>1532</v>
      </c>
      <c r="C689" s="2413" t="s">
        <v>16</v>
      </c>
      <c r="D689" s="2413" t="s">
        <v>1641</v>
      </c>
      <c r="E689" s="2414" t="s">
        <v>7378</v>
      </c>
      <c r="F689" s="2414" t="s">
        <v>7379</v>
      </c>
      <c r="G689" s="2414" t="s">
        <v>7379</v>
      </c>
      <c r="H689" s="2414" t="str">
        <f t="shared" si="27"/>
        <v>FIFA : National Soccer Team of Timor-Leste</v>
      </c>
      <c r="I689" s="2467" t="s">
        <v>7099</v>
      </c>
      <c r="J689" s="2435" t="s">
        <v>7045</v>
      </c>
      <c r="K689" s="240" t="s">
        <v>137</v>
      </c>
      <c r="L689" s="11" t="s">
        <v>1542</v>
      </c>
      <c r="M689" s="11" t="s">
        <v>1543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>
      <c r="A690" s="2637" t="str">
        <f t="shared" si="29"/>
        <v>9000115</v>
      </c>
      <c r="B690" s="2413" t="s">
        <v>1532</v>
      </c>
      <c r="C690" s="2413" t="s">
        <v>16</v>
      </c>
      <c r="D690" s="2413" t="s">
        <v>1648</v>
      </c>
      <c r="E690" s="2414" t="s">
        <v>7380</v>
      </c>
      <c r="F690" s="2414" t="s">
        <v>7381</v>
      </c>
      <c r="G690" s="2414" t="s">
        <v>7381</v>
      </c>
      <c r="H690" s="2414" t="str">
        <f t="shared" si="27"/>
        <v>FIFA : National Soccer Team of Togo</v>
      </c>
      <c r="I690" s="2608" t="s">
        <v>7382</v>
      </c>
      <c r="J690" s="2609" t="s">
        <v>7383</v>
      </c>
      <c r="K690" s="2538" t="s">
        <v>7247</v>
      </c>
      <c r="L690" s="11" t="s">
        <v>1542</v>
      </c>
      <c r="M690" s="11" t="s">
        <v>1543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>
      <c r="A691" s="2637" t="str">
        <f t="shared" si="29"/>
        <v>9000116</v>
      </c>
      <c r="B691" s="2413" t="s">
        <v>1532</v>
      </c>
      <c r="C691" s="2413" t="s">
        <v>16</v>
      </c>
      <c r="D691" s="2413" t="s">
        <v>1655</v>
      </c>
      <c r="E691" s="2414" t="s">
        <v>7384</v>
      </c>
      <c r="F691" s="2414" t="s">
        <v>7385</v>
      </c>
      <c r="G691" s="2414" t="s">
        <v>7385</v>
      </c>
      <c r="H691" s="2414" t="str">
        <f t="shared" si="27"/>
        <v>FIFA : National Soccer Team of Tonga</v>
      </c>
      <c r="I691" s="2610" t="s">
        <v>7386</v>
      </c>
      <c r="J691" s="240" t="s">
        <v>137</v>
      </c>
      <c r="K691" s="241" t="s">
        <v>21</v>
      </c>
      <c r="L691" s="11" t="s">
        <v>1542</v>
      </c>
      <c r="M691" s="11" t="s">
        <v>1543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>
      <c r="A692" s="2637" t="str">
        <f t="shared" si="29"/>
        <v>9000117</v>
      </c>
      <c r="B692" s="2413" t="s">
        <v>1532</v>
      </c>
      <c r="C692" s="2413" t="s">
        <v>16</v>
      </c>
      <c r="D692" s="2413" t="s">
        <v>1661</v>
      </c>
      <c r="E692" s="2414" t="s">
        <v>4191</v>
      </c>
      <c r="F692" s="2414" t="s">
        <v>7387</v>
      </c>
      <c r="G692" s="2414" t="s">
        <v>7387</v>
      </c>
      <c r="H692" s="2414" t="str">
        <f t="shared" si="27"/>
        <v>FIFA : National Soccer Team of Tunisia</v>
      </c>
      <c r="I692" s="2611" t="s">
        <v>7388</v>
      </c>
      <c r="J692" s="240" t="s">
        <v>137</v>
      </c>
      <c r="K692" s="241" t="s">
        <v>21</v>
      </c>
      <c r="L692" s="11" t="s">
        <v>1542</v>
      </c>
      <c r="M692" s="11" t="s">
        <v>1543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>
      <c r="A693" s="2637" t="str">
        <f t="shared" si="29"/>
        <v>9000118</v>
      </c>
      <c r="B693" s="2413" t="s">
        <v>1532</v>
      </c>
      <c r="C693" s="2413" t="s">
        <v>16</v>
      </c>
      <c r="D693" s="2413" t="s">
        <v>1669</v>
      </c>
      <c r="E693" s="2414" t="s">
        <v>3629</v>
      </c>
      <c r="F693" s="2414" t="s">
        <v>7389</v>
      </c>
      <c r="G693" s="2414" t="s">
        <v>7389</v>
      </c>
      <c r="H693" s="2414" t="str">
        <f t="shared" si="27"/>
        <v>FIFA : National Soccer Team of Turkmenistan</v>
      </c>
      <c r="I693" s="2612" t="s">
        <v>7390</v>
      </c>
      <c r="J693" s="2613" t="s">
        <v>7391</v>
      </c>
      <c r="K693" s="241" t="s">
        <v>21</v>
      </c>
      <c r="L693" s="11" t="s">
        <v>1542</v>
      </c>
      <c r="M693" s="11" t="s">
        <v>1543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>
      <c r="A694" s="2637" t="str">
        <f t="shared" si="29"/>
        <v>9000119</v>
      </c>
      <c r="B694" s="2413" t="s">
        <v>1532</v>
      </c>
      <c r="C694" s="2413" t="s">
        <v>16</v>
      </c>
      <c r="D694" s="2413" t="s">
        <v>1674</v>
      </c>
      <c r="E694" s="2414" t="s">
        <v>7392</v>
      </c>
      <c r="F694" s="2414" t="s">
        <v>7393</v>
      </c>
      <c r="G694" s="2414" t="s">
        <v>7393</v>
      </c>
      <c r="H694" s="2414" t="str">
        <f t="shared" si="27"/>
        <v>FIFA : National Soccer Team of Turks and Caicos Islands</v>
      </c>
      <c r="I694" s="2440" t="s">
        <v>7054</v>
      </c>
      <c r="J694" s="2614" t="s">
        <v>7394</v>
      </c>
      <c r="K694" s="241" t="s">
        <v>21</v>
      </c>
      <c r="L694" s="11" t="s">
        <v>1542</v>
      </c>
      <c r="M694" s="11" t="s">
        <v>1543</v>
      </c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>
      <c r="A695" s="2637" t="str">
        <f t="shared" si="29"/>
        <v>9000120</v>
      </c>
      <c r="B695" s="2413" t="s">
        <v>1532</v>
      </c>
      <c r="C695" s="2413" t="s">
        <v>16</v>
      </c>
      <c r="D695" s="2413" t="s">
        <v>1680</v>
      </c>
      <c r="E695" s="2414" t="s">
        <v>2449</v>
      </c>
      <c r="F695" s="2414" t="s">
        <v>7395</v>
      </c>
      <c r="G695" s="2414" t="s">
        <v>7395</v>
      </c>
      <c r="H695" s="2414" t="str">
        <f t="shared" si="27"/>
        <v>FIFA : National Soccer Team of Uganda</v>
      </c>
      <c r="I695" s="2615" t="s">
        <v>7396</v>
      </c>
      <c r="J695" s="2616" t="s">
        <v>7397</v>
      </c>
      <c r="K695" s="240" t="s">
        <v>137</v>
      </c>
      <c r="L695" s="11" t="s">
        <v>1542</v>
      </c>
      <c r="M695" s="11" t="s">
        <v>1543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>
      <c r="A696" s="2637" t="str">
        <f t="shared" si="29"/>
        <v>9000121</v>
      </c>
      <c r="B696" s="2413" t="s">
        <v>1532</v>
      </c>
      <c r="C696" s="2413" t="s">
        <v>16</v>
      </c>
      <c r="D696" s="2413" t="s">
        <v>1687</v>
      </c>
      <c r="E696" s="2414" t="s">
        <v>2806</v>
      </c>
      <c r="F696" s="2414" t="s">
        <v>7398</v>
      </c>
      <c r="G696" s="2414" t="s">
        <v>7398</v>
      </c>
      <c r="H696" s="2414" t="str">
        <f t="shared" si="27"/>
        <v>FIFA : National Soccer Team of United Arab Emirates</v>
      </c>
      <c r="I696" s="2617" t="s">
        <v>7399</v>
      </c>
      <c r="J696" s="2618" t="s">
        <v>7400</v>
      </c>
      <c r="K696" s="240" t="s">
        <v>137</v>
      </c>
      <c r="L696" s="11" t="s">
        <v>1542</v>
      </c>
      <c r="M696" s="11" t="s">
        <v>1543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>
      <c r="A697" s="2637" t="str">
        <f t="shared" si="29"/>
        <v>9000122</v>
      </c>
      <c r="B697" s="2413" t="s">
        <v>1532</v>
      </c>
      <c r="C697" s="2413" t="s">
        <v>16</v>
      </c>
      <c r="D697" s="2413" t="s">
        <v>1694</v>
      </c>
      <c r="E697" s="2414" t="s">
        <v>2965</v>
      </c>
      <c r="F697" s="2414" t="s">
        <v>7401</v>
      </c>
      <c r="G697" s="2414" t="s">
        <v>7401</v>
      </c>
      <c r="H697" s="2414" t="str">
        <f t="shared" si="27"/>
        <v>FIFA : National Soccer Team of Uzbekistan</v>
      </c>
      <c r="I697" s="2619" t="s">
        <v>7402</v>
      </c>
      <c r="J697" s="2452" t="s">
        <v>7074</v>
      </c>
      <c r="K697" s="2620" t="s">
        <v>7403</v>
      </c>
      <c r="L697" s="11" t="s">
        <v>1542</v>
      </c>
      <c r="M697" s="11" t="s">
        <v>1543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>
      <c r="A698" s="2637" t="str">
        <f t="shared" si="29"/>
        <v>9000123</v>
      </c>
      <c r="B698" s="2413" t="s">
        <v>1532</v>
      </c>
      <c r="C698" s="2413" t="s">
        <v>16</v>
      </c>
      <c r="D698" s="2413" t="s">
        <v>1701</v>
      </c>
      <c r="E698" s="2414" t="s">
        <v>998</v>
      </c>
      <c r="F698" s="2414" t="s">
        <v>7404</v>
      </c>
      <c r="G698" s="2414" t="s">
        <v>7404</v>
      </c>
      <c r="H698" s="2414" t="str">
        <f t="shared" si="27"/>
        <v>FIFA : National Soccer Team of Vanuatu</v>
      </c>
      <c r="I698" s="2538" t="s">
        <v>7247</v>
      </c>
      <c r="J698" s="2537" t="s">
        <v>7246</v>
      </c>
      <c r="K698" s="2621" t="s">
        <v>7405</v>
      </c>
      <c r="L698" s="11" t="s">
        <v>1542</v>
      </c>
      <c r="M698" s="11" t="s">
        <v>1543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>
      <c r="A699" s="2637" t="str">
        <f t="shared" si="29"/>
        <v>9000124</v>
      </c>
      <c r="B699" s="2413" t="s">
        <v>1532</v>
      </c>
      <c r="C699" s="2413" t="s">
        <v>16</v>
      </c>
      <c r="D699" s="2413" t="s">
        <v>1707</v>
      </c>
      <c r="E699" s="2414" t="s">
        <v>4511</v>
      </c>
      <c r="F699" s="2414" t="s">
        <v>7406</v>
      </c>
      <c r="G699" s="2414" t="s">
        <v>7406</v>
      </c>
      <c r="H699" s="2414" t="str">
        <f t="shared" si="27"/>
        <v>FIFA : National Soccer Team of Vietnam</v>
      </c>
      <c r="I699" s="2622" t="s">
        <v>7407</v>
      </c>
      <c r="J699" s="2623" t="s">
        <v>7408</v>
      </c>
      <c r="K699" s="241" t="s">
        <v>21</v>
      </c>
      <c r="L699" s="11" t="s">
        <v>1542</v>
      </c>
      <c r="M699" s="11" t="s">
        <v>1543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>
      <c r="A700" s="2637" t="str">
        <f t="shared" si="29"/>
        <v>9000125</v>
      </c>
      <c r="B700" s="2413" t="s">
        <v>1532</v>
      </c>
      <c r="C700" s="2413" t="s">
        <v>16</v>
      </c>
      <c r="D700" s="2413" t="s">
        <v>1714</v>
      </c>
      <c r="E700" s="2414" t="s">
        <v>7409</v>
      </c>
      <c r="F700" s="2414" t="s">
        <v>7410</v>
      </c>
      <c r="G700" s="2414" t="s">
        <v>7410</v>
      </c>
      <c r="H700" s="2414" t="str">
        <f t="shared" si="27"/>
        <v>FIFA : National Soccer Team of Virgin Islands, British</v>
      </c>
      <c r="I700" s="2440" t="s">
        <v>7054</v>
      </c>
      <c r="J700" s="2614" t="s">
        <v>7394</v>
      </c>
      <c r="K700" s="241" t="s">
        <v>21</v>
      </c>
      <c r="L700" s="11" t="s">
        <v>1542</v>
      </c>
      <c r="M700" s="11" t="s">
        <v>1543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>
      <c r="A701" s="2637" t="str">
        <f t="shared" si="29"/>
        <v>9000126</v>
      </c>
      <c r="B701" s="2413" t="s">
        <v>1532</v>
      </c>
      <c r="C701" s="2413" t="s">
        <v>16</v>
      </c>
      <c r="D701" s="2413" t="s">
        <v>1720</v>
      </c>
      <c r="E701" s="2414" t="s">
        <v>7411</v>
      </c>
      <c r="F701" s="2414" t="s">
        <v>7412</v>
      </c>
      <c r="G701" s="2414" t="s">
        <v>7412</v>
      </c>
      <c r="H701" s="2414" t="str">
        <f t="shared" si="27"/>
        <v>FIFA : National Soccer Team of Virgin Islands, U.S.</v>
      </c>
      <c r="I701" s="2624" t="s">
        <v>7413</v>
      </c>
      <c r="J701" s="2625" t="s">
        <v>7414</v>
      </c>
      <c r="K701" s="2626" t="s">
        <v>7415</v>
      </c>
      <c r="L701" s="11" t="s">
        <v>1542</v>
      </c>
      <c r="M701" s="11" t="s">
        <v>1543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>
      <c r="A702" s="2637" t="str">
        <f t="shared" si="29"/>
        <v>9000127</v>
      </c>
      <c r="B702" s="2413" t="s">
        <v>1532</v>
      </c>
      <c r="C702" s="2413" t="s">
        <v>16</v>
      </c>
      <c r="D702" s="2413" t="s">
        <v>1725</v>
      </c>
      <c r="E702" s="2414" t="s">
        <v>3326</v>
      </c>
      <c r="F702" s="2414" t="s">
        <v>7416</v>
      </c>
      <c r="G702" s="2414" t="s">
        <v>7416</v>
      </c>
      <c r="H702" s="2414" t="str">
        <f t="shared" si="27"/>
        <v>FIFA : National Soccer Team of Yemen</v>
      </c>
      <c r="I702" s="2553" t="s">
        <v>7276</v>
      </c>
      <c r="J702" s="240" t="s">
        <v>137</v>
      </c>
      <c r="K702" s="241" t="s">
        <v>21</v>
      </c>
      <c r="L702" s="11" t="s">
        <v>1542</v>
      </c>
      <c r="M702" s="11" t="s">
        <v>1543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>
      <c r="A703" s="2637" t="str">
        <f t="shared" si="29"/>
        <v>9000128</v>
      </c>
      <c r="B703" s="2413" t="s">
        <v>1532</v>
      </c>
      <c r="C703" s="2413" t="s">
        <v>16</v>
      </c>
      <c r="D703" s="2413" t="s">
        <v>1732</v>
      </c>
      <c r="E703" s="2414" t="s">
        <v>2635</v>
      </c>
      <c r="F703" s="2414" t="s">
        <v>7417</v>
      </c>
      <c r="G703" s="2414" t="s">
        <v>7417</v>
      </c>
      <c r="H703" s="2414" t="str">
        <f t="shared" si="27"/>
        <v>FIFA : National Soccer Team of Zambia</v>
      </c>
      <c r="I703" s="2627" t="s">
        <v>7418</v>
      </c>
      <c r="J703" s="2628" t="s">
        <v>7419</v>
      </c>
      <c r="K703" s="2629" t="s">
        <v>7420</v>
      </c>
      <c r="L703" s="11" t="s">
        <v>1542</v>
      </c>
      <c r="M703" s="11" t="s">
        <v>1543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>
      <c r="A704" s="2637" t="str">
        <f t="shared" si="29"/>
        <v>9000129</v>
      </c>
      <c r="B704" s="2413" t="s">
        <v>1532</v>
      </c>
      <c r="C704" s="2413" t="s">
        <v>16</v>
      </c>
      <c r="D704" s="2413" t="s">
        <v>1739</v>
      </c>
      <c r="E704" s="2414" t="s">
        <v>2348</v>
      </c>
      <c r="F704" s="2414" t="s">
        <v>7421</v>
      </c>
      <c r="G704" s="2414" t="s">
        <v>7421</v>
      </c>
      <c r="H704" s="2414" t="str">
        <f t="shared" si="27"/>
        <v>FIFA : National Soccer Team of Zimbabwe</v>
      </c>
      <c r="I704" s="2630" t="s">
        <v>7422</v>
      </c>
      <c r="J704" s="2631" t="s">
        <v>7423</v>
      </c>
      <c r="K704" s="305" t="s">
        <v>771</v>
      </c>
      <c r="L704" s="11" t="s">
        <v>1542</v>
      </c>
      <c r="M704" s="11" t="s">
        <v>1543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</sheetData>
  <phoneticPr fontId="6" type="noConversion"/>
  <pageMargins left="0.7" right="0.7" top="0.75" bottom="0.75" header="0.3" footer="0.3"/>
  <ignoredErrors>
    <ignoredError sqref="C2 C4:C476 C495:C65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99"/>
  <sheetViews>
    <sheetView workbookViewId="0">
      <pane ySplit="1" topLeftCell="A128" activePane="bottomLeft" state="frozen"/>
      <selection pane="bottomLeft" activeCell="A2" sqref="A2:A199"/>
    </sheetView>
  </sheetViews>
  <sheetFormatPr baseColWidth="10" defaultColWidth="14.5" defaultRowHeight="15.75" customHeight="1"/>
  <cols>
    <col min="1" max="1" width="8.6640625" customWidth="1"/>
    <col min="2" max="2" width="8" customWidth="1"/>
    <col min="3" max="3" width="26.5" customWidth="1"/>
    <col min="4" max="4" width="5.33203125" customWidth="1"/>
    <col min="5" max="5" width="10.6640625" customWidth="1"/>
    <col min="6" max="6" width="31.6640625" customWidth="1"/>
    <col min="7" max="7" width="33.5" customWidth="1"/>
    <col min="8" max="8" width="53.33203125" customWidth="1"/>
    <col min="12" max="12" width="8.6640625" customWidth="1"/>
    <col min="13" max="13" width="10.83203125" customWidth="1"/>
  </cols>
  <sheetData>
    <row r="1" spans="1:26" ht="15.75" customHeight="1">
      <c r="A1" s="234" t="s">
        <v>0</v>
      </c>
      <c r="B1" s="234" t="s">
        <v>1</v>
      </c>
      <c r="C1" s="234" t="s">
        <v>1528</v>
      </c>
      <c r="D1" s="234" t="s">
        <v>3</v>
      </c>
      <c r="E1" s="234" t="s">
        <v>4</v>
      </c>
      <c r="F1" s="279" t="s">
        <v>1529</v>
      </c>
      <c r="G1" s="279" t="s">
        <v>1531</v>
      </c>
      <c r="H1" s="27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81"/>
      <c r="O1" s="681"/>
      <c r="P1" s="681"/>
      <c r="Q1" s="681"/>
      <c r="R1" s="681"/>
      <c r="S1" s="681"/>
      <c r="T1" s="681"/>
      <c r="U1" s="681"/>
      <c r="V1" s="681"/>
      <c r="W1" s="681"/>
      <c r="X1" s="681"/>
      <c r="Y1" s="681"/>
      <c r="Z1" s="681"/>
    </row>
    <row r="2" spans="1:26" ht="15.75" customHeight="1">
      <c r="A2" s="2637" t="str">
        <f>_xlfn.CONCAT(B2:D2)</f>
        <v>10000000</v>
      </c>
      <c r="B2" s="396" t="s">
        <v>2610</v>
      </c>
      <c r="C2" s="396" t="s">
        <v>16</v>
      </c>
      <c r="D2" s="396" t="s">
        <v>16</v>
      </c>
      <c r="E2" s="396" t="s">
        <v>2612</v>
      </c>
      <c r="F2" s="398" t="s">
        <v>2612</v>
      </c>
      <c r="G2" s="398" t="s">
        <v>2612</v>
      </c>
      <c r="H2" s="398" t="s">
        <v>2612</v>
      </c>
      <c r="I2" s="684" t="s">
        <v>2617</v>
      </c>
      <c r="J2" s="688" t="s">
        <v>2623</v>
      </c>
      <c r="K2" s="694" t="s">
        <v>2628</v>
      </c>
      <c r="L2" s="11" t="s">
        <v>22</v>
      </c>
      <c r="M2" s="11" t="s">
        <v>23</v>
      </c>
      <c r="N2" s="702"/>
      <c r="O2" s="681"/>
      <c r="P2" s="681"/>
      <c r="Q2" s="681"/>
      <c r="R2" s="681"/>
      <c r="S2" s="681"/>
      <c r="T2" s="681"/>
      <c r="U2" s="681"/>
      <c r="V2" s="681"/>
      <c r="W2" s="681"/>
      <c r="X2" s="681"/>
      <c r="Y2" s="681"/>
      <c r="Z2" s="681"/>
    </row>
    <row r="3" spans="1:26" ht="15.75" customHeight="1">
      <c r="A3" s="2637" t="str">
        <f t="shared" ref="A3:A66" si="0">_xlfn.CONCAT(B3:D3)</f>
        <v>10100000</v>
      </c>
      <c r="B3" s="396" t="s">
        <v>2610</v>
      </c>
      <c r="C3" s="396" t="s">
        <v>1015</v>
      </c>
      <c r="D3" s="396" t="s">
        <v>16</v>
      </c>
      <c r="E3" s="396" t="s">
        <v>1551</v>
      </c>
      <c r="F3" s="398" t="s">
        <v>2647</v>
      </c>
      <c r="G3" s="398" t="s">
        <v>2647</v>
      </c>
      <c r="H3" s="398" t="s">
        <v>2648</v>
      </c>
      <c r="I3" s="703" t="s">
        <v>2649</v>
      </c>
      <c r="J3" s="771" t="s">
        <v>2650</v>
      </c>
      <c r="K3" s="772" t="s">
        <v>2763</v>
      </c>
      <c r="L3" s="11" t="s">
        <v>22</v>
      </c>
      <c r="M3" s="11" t="s">
        <v>23</v>
      </c>
      <c r="N3" s="681"/>
      <c r="O3" s="681"/>
      <c r="P3" s="681"/>
      <c r="Q3" s="681"/>
      <c r="R3" s="681"/>
      <c r="S3" s="681"/>
      <c r="T3" s="681"/>
      <c r="U3" s="681"/>
      <c r="V3" s="681"/>
      <c r="W3" s="681"/>
      <c r="X3" s="681"/>
      <c r="Y3" s="681"/>
      <c r="Z3" s="681"/>
    </row>
    <row r="4" spans="1:26" ht="15.75" customHeight="1">
      <c r="A4" s="2637" t="str">
        <f t="shared" si="0"/>
        <v>10200000</v>
      </c>
      <c r="B4" s="382" t="s">
        <v>2610</v>
      </c>
      <c r="C4" s="382" t="s">
        <v>2281</v>
      </c>
      <c r="D4" s="382" t="s">
        <v>16</v>
      </c>
      <c r="E4" s="382" t="s">
        <v>2764</v>
      </c>
      <c r="F4" s="383" t="s">
        <v>2765</v>
      </c>
      <c r="G4" s="383" t="s">
        <v>2765</v>
      </c>
      <c r="H4" s="383" t="s">
        <v>2766</v>
      </c>
      <c r="I4" s="773" t="s">
        <v>2767</v>
      </c>
      <c r="J4" s="240" t="s">
        <v>137</v>
      </c>
      <c r="K4" s="241" t="s">
        <v>21</v>
      </c>
      <c r="L4" s="11" t="s">
        <v>22</v>
      </c>
      <c r="M4" s="11" t="s">
        <v>23</v>
      </c>
      <c r="N4" s="681"/>
      <c r="O4" s="681"/>
      <c r="P4" s="681"/>
      <c r="Q4" s="681"/>
      <c r="R4" s="681"/>
      <c r="S4" s="681"/>
      <c r="T4" s="681"/>
      <c r="U4" s="681"/>
      <c r="V4" s="681"/>
      <c r="W4" s="681"/>
      <c r="X4" s="681"/>
      <c r="Y4" s="681"/>
      <c r="Z4" s="681"/>
    </row>
    <row r="5" spans="1:26" ht="15.75" customHeight="1">
      <c r="A5" s="2637" t="str">
        <f t="shared" si="0"/>
        <v>10300000</v>
      </c>
      <c r="B5" s="382" t="s">
        <v>2610</v>
      </c>
      <c r="C5" s="382" t="s">
        <v>2768</v>
      </c>
      <c r="D5" s="382" t="s">
        <v>16</v>
      </c>
      <c r="E5" s="382" t="s">
        <v>2769</v>
      </c>
      <c r="F5" s="383" t="s">
        <v>2770</v>
      </c>
      <c r="G5" s="383" t="s">
        <v>2770</v>
      </c>
      <c r="H5" s="383" t="s">
        <v>2771</v>
      </c>
      <c r="I5" s="775" t="s">
        <v>2772</v>
      </c>
      <c r="J5" s="778" t="s">
        <v>2777</v>
      </c>
      <c r="K5" s="241" t="s">
        <v>21</v>
      </c>
      <c r="L5" s="11" t="s">
        <v>22</v>
      </c>
      <c r="M5" s="11" t="s">
        <v>23</v>
      </c>
      <c r="N5" s="681"/>
      <c r="O5" s="681"/>
      <c r="P5" s="681"/>
      <c r="Q5" s="681"/>
      <c r="R5" s="681"/>
      <c r="S5" s="681"/>
      <c r="T5" s="681"/>
      <c r="U5" s="681"/>
      <c r="V5" s="681"/>
      <c r="W5" s="681"/>
      <c r="X5" s="681"/>
      <c r="Y5" s="681"/>
      <c r="Z5" s="681"/>
    </row>
    <row r="6" spans="1:26" ht="15.75" customHeight="1">
      <c r="A6" s="2637" t="str">
        <f t="shared" si="0"/>
        <v>10400000</v>
      </c>
      <c r="B6" s="382" t="s">
        <v>2610</v>
      </c>
      <c r="C6" s="382" t="s">
        <v>2785</v>
      </c>
      <c r="D6" s="382" t="s">
        <v>16</v>
      </c>
      <c r="E6" s="382" t="s">
        <v>2786</v>
      </c>
      <c r="F6" s="383" t="s">
        <v>2787</v>
      </c>
      <c r="G6" s="383" t="s">
        <v>2787</v>
      </c>
      <c r="H6" s="383" t="s">
        <v>2788</v>
      </c>
      <c r="I6" s="781" t="s">
        <v>2789</v>
      </c>
      <c r="J6" s="786" t="s">
        <v>2799</v>
      </c>
      <c r="K6" s="241" t="s">
        <v>21</v>
      </c>
      <c r="L6" s="11" t="s">
        <v>22</v>
      </c>
      <c r="M6" s="11" t="s">
        <v>23</v>
      </c>
      <c r="N6" s="681"/>
      <c r="O6" s="681"/>
      <c r="P6" s="681"/>
      <c r="Q6" s="681"/>
      <c r="R6" s="681"/>
      <c r="S6" s="681"/>
      <c r="T6" s="681"/>
      <c r="U6" s="681"/>
      <c r="V6" s="681"/>
      <c r="W6" s="681"/>
      <c r="X6" s="681"/>
      <c r="Y6" s="681"/>
      <c r="Z6" s="681"/>
    </row>
    <row r="7" spans="1:26" ht="15.75" customHeight="1">
      <c r="A7" s="2637" t="str">
        <f t="shared" si="0"/>
        <v>10500000</v>
      </c>
      <c r="B7" s="382" t="s">
        <v>2610</v>
      </c>
      <c r="C7" s="382" t="s">
        <v>1550</v>
      </c>
      <c r="D7" s="382" t="s">
        <v>16</v>
      </c>
      <c r="E7" s="382" t="s">
        <v>2815</v>
      </c>
      <c r="F7" s="383" t="s">
        <v>2816</v>
      </c>
      <c r="G7" s="383" t="s">
        <v>2816</v>
      </c>
      <c r="H7" s="383" t="s">
        <v>2817</v>
      </c>
      <c r="I7" s="790" t="s">
        <v>2818</v>
      </c>
      <c r="J7" s="240" t="s">
        <v>137</v>
      </c>
      <c r="K7" s="241" t="s">
        <v>21</v>
      </c>
      <c r="L7" s="11" t="s">
        <v>22</v>
      </c>
      <c r="M7" s="11" t="s">
        <v>23</v>
      </c>
      <c r="N7" s="681"/>
      <c r="O7" s="681"/>
      <c r="P7" s="681"/>
      <c r="Q7" s="681"/>
      <c r="R7" s="681"/>
      <c r="S7" s="681"/>
      <c r="T7" s="681"/>
      <c r="U7" s="681"/>
      <c r="V7" s="681"/>
      <c r="W7" s="681"/>
      <c r="X7" s="681"/>
      <c r="Y7" s="681"/>
      <c r="Z7" s="681"/>
    </row>
    <row r="8" spans="1:26" ht="15.75" customHeight="1">
      <c r="A8" s="2637" t="str">
        <f t="shared" si="0"/>
        <v>10600000</v>
      </c>
      <c r="B8" s="382" t="s">
        <v>2610</v>
      </c>
      <c r="C8" s="382" t="s">
        <v>2826</v>
      </c>
      <c r="D8" s="382" t="s">
        <v>16</v>
      </c>
      <c r="E8" s="382" t="s">
        <v>2827</v>
      </c>
      <c r="F8" s="383" t="s">
        <v>2828</v>
      </c>
      <c r="G8" s="383" t="s">
        <v>2828</v>
      </c>
      <c r="H8" s="383" t="s">
        <v>2829</v>
      </c>
      <c r="I8" s="796" t="s">
        <v>2830</v>
      </c>
      <c r="J8" s="826" t="s">
        <v>2848</v>
      </c>
      <c r="K8" s="240" t="s">
        <v>137</v>
      </c>
      <c r="L8" s="11" t="s">
        <v>22</v>
      </c>
      <c r="M8" s="11" t="s">
        <v>23</v>
      </c>
      <c r="N8" s="681"/>
      <c r="O8" s="681"/>
      <c r="P8" s="681"/>
      <c r="Q8" s="681"/>
      <c r="R8" s="681"/>
      <c r="S8" s="681"/>
      <c r="T8" s="681"/>
      <c r="U8" s="681"/>
      <c r="V8" s="681"/>
      <c r="W8" s="681"/>
      <c r="X8" s="681"/>
      <c r="Y8" s="681"/>
      <c r="Z8" s="681"/>
    </row>
    <row r="9" spans="1:26" ht="15.75" customHeight="1">
      <c r="A9" s="2637" t="str">
        <f t="shared" si="0"/>
        <v>10201000</v>
      </c>
      <c r="B9" s="7" t="s">
        <v>2610</v>
      </c>
      <c r="C9" s="7" t="s">
        <v>2287</v>
      </c>
      <c r="D9" s="7" t="s">
        <v>16</v>
      </c>
      <c r="E9" s="7" t="s">
        <v>2927</v>
      </c>
      <c r="F9" s="6" t="s">
        <v>2928</v>
      </c>
      <c r="G9" s="29" t="s">
        <v>2929</v>
      </c>
      <c r="H9" s="6" t="s">
        <v>2930</v>
      </c>
      <c r="I9" s="831" t="s">
        <v>2931</v>
      </c>
      <c r="J9" s="832" t="s">
        <v>2944</v>
      </c>
      <c r="K9" s="836" t="s">
        <v>2945</v>
      </c>
      <c r="L9" s="11" t="s">
        <v>22</v>
      </c>
      <c r="M9" s="11" t="s">
        <v>23</v>
      </c>
      <c r="N9" s="681"/>
      <c r="O9" s="681"/>
      <c r="P9" s="681"/>
      <c r="Q9" s="681"/>
      <c r="R9" s="681"/>
      <c r="S9" s="681"/>
      <c r="T9" s="681"/>
      <c r="U9" s="681"/>
      <c r="V9" s="681"/>
      <c r="W9" s="681"/>
      <c r="X9" s="681"/>
      <c r="Y9" s="681"/>
      <c r="Z9" s="681"/>
    </row>
    <row r="10" spans="1:26" ht="15.75" customHeight="1">
      <c r="A10" s="2637" t="str">
        <f t="shared" si="0"/>
        <v>10202000</v>
      </c>
      <c r="B10" s="7" t="s">
        <v>2610</v>
      </c>
      <c r="C10" s="7" t="s">
        <v>2292</v>
      </c>
      <c r="D10" s="7" t="s">
        <v>16</v>
      </c>
      <c r="E10" s="7" t="s">
        <v>2953</v>
      </c>
      <c r="F10" s="6" t="s">
        <v>2954</v>
      </c>
      <c r="G10" s="6" t="s">
        <v>2955</v>
      </c>
      <c r="H10" s="6" t="s">
        <v>2956</v>
      </c>
      <c r="I10" s="838" t="s">
        <v>2957</v>
      </c>
      <c r="J10" s="240" t="s">
        <v>137</v>
      </c>
      <c r="K10" s="241" t="s">
        <v>21</v>
      </c>
      <c r="L10" s="11" t="s">
        <v>22</v>
      </c>
      <c r="M10" s="11" t="s">
        <v>23</v>
      </c>
      <c r="N10" s="681"/>
      <c r="O10" s="681"/>
      <c r="P10" s="681"/>
      <c r="Q10" s="681"/>
      <c r="R10" s="681"/>
      <c r="S10" s="681"/>
      <c r="T10" s="681"/>
      <c r="U10" s="681"/>
      <c r="V10" s="681"/>
      <c r="W10" s="681"/>
      <c r="X10" s="681"/>
      <c r="Y10" s="681"/>
      <c r="Z10" s="681"/>
    </row>
    <row r="11" spans="1:26" ht="15.75" customHeight="1">
      <c r="A11" s="2637" t="str">
        <f t="shared" si="0"/>
        <v>10203000</v>
      </c>
      <c r="B11" s="7" t="s">
        <v>2610</v>
      </c>
      <c r="C11" s="7" t="s">
        <v>2299</v>
      </c>
      <c r="D11" s="7" t="s">
        <v>16</v>
      </c>
      <c r="E11" s="7" t="s">
        <v>2959</v>
      </c>
      <c r="F11" s="6" t="s">
        <v>2960</v>
      </c>
      <c r="G11" s="6" t="s">
        <v>2961</v>
      </c>
      <c r="H11" s="6" t="s">
        <v>2962</v>
      </c>
      <c r="I11" s="840" t="s">
        <v>2963</v>
      </c>
      <c r="J11" s="841" t="s">
        <v>2970</v>
      </c>
      <c r="K11" s="241" t="s">
        <v>21</v>
      </c>
      <c r="L11" s="11" t="s">
        <v>22</v>
      </c>
      <c r="M11" s="11" t="s">
        <v>23</v>
      </c>
      <c r="N11" s="681"/>
      <c r="O11" s="681"/>
      <c r="P11" s="681"/>
      <c r="Q11" s="681"/>
      <c r="R11" s="681"/>
      <c r="S11" s="681"/>
      <c r="T11" s="681"/>
      <c r="U11" s="681"/>
      <c r="V11" s="681"/>
      <c r="W11" s="681"/>
      <c r="X11" s="681"/>
      <c r="Y11" s="681"/>
      <c r="Z11" s="681"/>
    </row>
    <row r="12" spans="1:26" ht="15.75" customHeight="1">
      <c r="A12" s="2637" t="str">
        <f t="shared" si="0"/>
        <v>10204000</v>
      </c>
      <c r="B12" s="7" t="s">
        <v>2610</v>
      </c>
      <c r="C12" s="7" t="s">
        <v>2306</v>
      </c>
      <c r="D12" s="7" t="s">
        <v>16</v>
      </c>
      <c r="E12" s="7" t="s">
        <v>2972</v>
      </c>
      <c r="F12" s="6" t="s">
        <v>2974</v>
      </c>
      <c r="G12" s="6" t="s">
        <v>2976</v>
      </c>
      <c r="H12" s="6" t="str">
        <f t="shared" ref="H12:H57" si="1">CONCATENATE($H$2," : ", $H$4, " : ", G12)</f>
        <v>FIBA : FIBA : FIBA Europe : ABA League</v>
      </c>
      <c r="I12" s="845" t="s">
        <v>2980</v>
      </c>
      <c r="J12" s="240" t="s">
        <v>137</v>
      </c>
      <c r="K12" s="241" t="s">
        <v>21</v>
      </c>
      <c r="L12" s="11" t="s">
        <v>22</v>
      </c>
      <c r="M12" s="11" t="s">
        <v>23</v>
      </c>
      <c r="N12" s="681"/>
      <c r="O12" s="681"/>
      <c r="P12" s="681"/>
      <c r="Q12" s="681"/>
      <c r="R12" s="681"/>
      <c r="S12" s="681"/>
      <c r="T12" s="681"/>
      <c r="U12" s="681"/>
      <c r="V12" s="681"/>
      <c r="W12" s="681"/>
      <c r="X12" s="681"/>
      <c r="Y12" s="681"/>
      <c r="Z12" s="681"/>
    </row>
    <row r="13" spans="1:26" ht="15.75" customHeight="1">
      <c r="A13" s="2637" t="str">
        <f t="shared" si="0"/>
        <v>10205000</v>
      </c>
      <c r="B13" s="7" t="s">
        <v>2610</v>
      </c>
      <c r="C13" s="7" t="s">
        <v>2312</v>
      </c>
      <c r="D13" s="7" t="s">
        <v>16</v>
      </c>
      <c r="E13" s="7" t="s">
        <v>2986</v>
      </c>
      <c r="F13" s="6" t="s">
        <v>2987</v>
      </c>
      <c r="G13" s="6" t="s">
        <v>2988</v>
      </c>
      <c r="H13" s="6" t="str">
        <f t="shared" si="1"/>
        <v>FIBA : FIBA : FIBA Europe : Austrian Basketball League</v>
      </c>
      <c r="I13" s="849" t="s">
        <v>2989</v>
      </c>
      <c r="J13" s="851" t="s">
        <v>3001</v>
      </c>
      <c r="K13" s="855" t="s">
        <v>3003</v>
      </c>
      <c r="L13" s="11" t="s">
        <v>22</v>
      </c>
      <c r="M13" s="11" t="s">
        <v>23</v>
      </c>
      <c r="O13" s="681"/>
      <c r="P13" s="681"/>
      <c r="Q13" s="681"/>
      <c r="R13" s="681"/>
      <c r="S13" s="681"/>
      <c r="T13" s="681"/>
      <c r="U13" s="681"/>
      <c r="V13" s="681"/>
      <c r="W13" s="681"/>
      <c r="X13" s="681"/>
      <c r="Y13" s="681"/>
      <c r="Z13" s="681"/>
    </row>
    <row r="14" spans="1:26" ht="15.75" customHeight="1">
      <c r="A14" s="2637" t="str">
        <f t="shared" si="0"/>
        <v>10206000</v>
      </c>
      <c r="B14" s="7" t="s">
        <v>2610</v>
      </c>
      <c r="C14" s="7" t="s">
        <v>2320</v>
      </c>
      <c r="D14" s="7" t="s">
        <v>16</v>
      </c>
      <c r="E14" s="7" t="s">
        <v>3011</v>
      </c>
      <c r="F14" s="6" t="s">
        <v>3012</v>
      </c>
      <c r="G14" s="6" t="s">
        <v>3013</v>
      </c>
      <c r="H14" s="6" t="str">
        <f t="shared" si="1"/>
        <v>FIBA : FIBA : FIBA Europe : Balkan League</v>
      </c>
      <c r="I14" s="857" t="s">
        <v>3014</v>
      </c>
      <c r="J14" s="240" t="s">
        <v>137</v>
      </c>
      <c r="K14" s="241" t="s">
        <v>21</v>
      </c>
      <c r="L14" s="11" t="s">
        <v>22</v>
      </c>
      <c r="M14" s="11" t="s">
        <v>23</v>
      </c>
      <c r="N14" s="681"/>
      <c r="O14" s="681"/>
      <c r="P14" s="681"/>
      <c r="Q14" s="681"/>
      <c r="R14" s="681"/>
      <c r="S14" s="681"/>
      <c r="T14" s="681"/>
      <c r="U14" s="681"/>
      <c r="V14" s="681"/>
      <c r="W14" s="681"/>
      <c r="X14" s="681"/>
      <c r="Y14" s="681"/>
      <c r="Z14" s="681"/>
    </row>
    <row r="15" spans="1:26" ht="15.75" customHeight="1">
      <c r="A15" s="2637" t="str">
        <f t="shared" si="0"/>
        <v>10207000</v>
      </c>
      <c r="B15" s="7" t="s">
        <v>2610</v>
      </c>
      <c r="C15" s="7" t="s">
        <v>2326</v>
      </c>
      <c r="D15" s="7" t="s">
        <v>16</v>
      </c>
      <c r="E15" s="7" t="s">
        <v>3016</v>
      </c>
      <c r="F15" s="6" t="s">
        <v>3017</v>
      </c>
      <c r="G15" s="6" t="s">
        <v>3017</v>
      </c>
      <c r="H15" s="6" t="str">
        <f t="shared" si="1"/>
        <v>FIBA : FIBA : FIBA Europe : Baltic Basketball League</v>
      </c>
      <c r="I15" s="858" t="s">
        <v>3018</v>
      </c>
      <c r="J15" s="860" t="s">
        <v>3019</v>
      </c>
      <c r="K15" s="241" t="s">
        <v>21</v>
      </c>
      <c r="L15" s="11" t="s">
        <v>22</v>
      </c>
      <c r="M15" s="11" t="s">
        <v>23</v>
      </c>
      <c r="N15" s="681"/>
      <c r="O15" s="681"/>
      <c r="P15" s="681"/>
      <c r="Q15" s="681"/>
      <c r="R15" s="681"/>
      <c r="S15" s="681"/>
      <c r="T15" s="681"/>
      <c r="U15" s="681"/>
      <c r="V15" s="681"/>
      <c r="W15" s="681"/>
      <c r="X15" s="681"/>
      <c r="Y15" s="681"/>
      <c r="Z15" s="681"/>
    </row>
    <row r="16" spans="1:26" ht="15.75" customHeight="1">
      <c r="A16" s="2637" t="str">
        <f t="shared" si="0"/>
        <v>10208000</v>
      </c>
      <c r="B16" s="7" t="s">
        <v>2610</v>
      </c>
      <c r="C16" s="7" t="s">
        <v>2333</v>
      </c>
      <c r="D16" s="7" t="s">
        <v>16</v>
      </c>
      <c r="E16" s="7" t="s">
        <v>3025</v>
      </c>
      <c r="F16" s="6" t="s">
        <v>1683</v>
      </c>
      <c r="G16" s="6" t="s">
        <v>1683</v>
      </c>
      <c r="H16" s="6" t="str">
        <f t="shared" si="1"/>
        <v>FIBA : FIBA : FIBA Europe : Belarusian Premier League</v>
      </c>
      <c r="I16" s="862" t="s">
        <v>3026</v>
      </c>
      <c r="J16" s="863" t="s">
        <v>3033</v>
      </c>
      <c r="K16" s="241" t="s">
        <v>21</v>
      </c>
      <c r="L16" s="11" t="s">
        <v>22</v>
      </c>
      <c r="M16" s="11" t="s">
        <v>23</v>
      </c>
      <c r="N16" s="681"/>
      <c r="O16" s="681"/>
      <c r="P16" s="681"/>
      <c r="Q16" s="681"/>
      <c r="R16" s="681"/>
      <c r="S16" s="681"/>
      <c r="T16" s="681"/>
      <c r="U16" s="681"/>
      <c r="V16" s="681"/>
      <c r="W16" s="681"/>
      <c r="X16" s="681"/>
      <c r="Y16" s="681"/>
      <c r="Z16" s="681"/>
    </row>
    <row r="17" spans="1:26" ht="15.75" customHeight="1">
      <c r="A17" s="2637" t="str">
        <f t="shared" si="0"/>
        <v>10209000</v>
      </c>
      <c r="B17" s="7" t="s">
        <v>2610</v>
      </c>
      <c r="C17" s="7" t="s">
        <v>2340</v>
      </c>
      <c r="D17" s="7" t="s">
        <v>16</v>
      </c>
      <c r="E17" s="7" t="s">
        <v>3034</v>
      </c>
      <c r="F17" s="6" t="s">
        <v>3035</v>
      </c>
      <c r="G17" s="6" t="s">
        <v>3036</v>
      </c>
      <c r="H17" s="6" t="str">
        <f t="shared" si="1"/>
        <v>FIBA : FIBA : FIBA Europe : Pro Basketball League, Belgium</v>
      </c>
      <c r="I17" s="867" t="s">
        <v>3037</v>
      </c>
      <c r="J17" s="869" t="s">
        <v>3049</v>
      </c>
      <c r="K17" s="241" t="s">
        <v>21</v>
      </c>
      <c r="L17" s="11" t="s">
        <v>22</v>
      </c>
      <c r="M17" s="11" t="s">
        <v>23</v>
      </c>
      <c r="N17" s="681"/>
      <c r="O17" s="681"/>
      <c r="P17" s="681"/>
      <c r="Q17" s="681"/>
      <c r="R17" s="681"/>
      <c r="S17" s="681"/>
      <c r="T17" s="681"/>
      <c r="U17" s="681"/>
      <c r="V17" s="681"/>
      <c r="W17" s="681"/>
      <c r="X17" s="681"/>
      <c r="Y17" s="681"/>
      <c r="Z17" s="681"/>
    </row>
    <row r="18" spans="1:26" ht="15.75" customHeight="1">
      <c r="A18" s="2637" t="str">
        <f t="shared" si="0"/>
        <v>10210000</v>
      </c>
      <c r="B18" s="7" t="s">
        <v>2610</v>
      </c>
      <c r="C18" s="7" t="s">
        <v>2347</v>
      </c>
      <c r="D18" s="7" t="s">
        <v>16</v>
      </c>
      <c r="E18" s="7" t="s">
        <v>1688</v>
      </c>
      <c r="F18" s="6" t="s">
        <v>3055</v>
      </c>
      <c r="G18" s="29" t="s">
        <v>1689</v>
      </c>
      <c r="H18" s="6" t="str">
        <f t="shared" si="1"/>
        <v>FIBA : FIBA : FIBA Europe : Liga 12</v>
      </c>
      <c r="I18" s="871" t="s">
        <v>3056</v>
      </c>
      <c r="J18" s="874" t="s">
        <v>3059</v>
      </c>
      <c r="K18" s="241" t="s">
        <v>21</v>
      </c>
      <c r="L18" s="11" t="s">
        <v>22</v>
      </c>
      <c r="M18" s="11" t="s">
        <v>23</v>
      </c>
      <c r="N18" s="681"/>
      <c r="O18" s="681"/>
      <c r="P18" s="681"/>
      <c r="Q18" s="681"/>
      <c r="R18" s="681"/>
      <c r="S18" s="681"/>
      <c r="T18" s="681"/>
      <c r="U18" s="681"/>
      <c r="V18" s="681"/>
      <c r="W18" s="681"/>
      <c r="X18" s="681"/>
      <c r="Y18" s="681"/>
      <c r="Z18" s="681"/>
    </row>
    <row r="19" spans="1:26" ht="15.75" customHeight="1">
      <c r="A19" s="2637" t="str">
        <f t="shared" si="0"/>
        <v>10211000</v>
      </c>
      <c r="B19" s="7" t="s">
        <v>2610</v>
      </c>
      <c r="C19" s="7" t="s">
        <v>2354</v>
      </c>
      <c r="D19" s="7" t="s">
        <v>16</v>
      </c>
      <c r="E19" s="7" t="s">
        <v>3066</v>
      </c>
      <c r="F19" s="6" t="s">
        <v>3067</v>
      </c>
      <c r="G19" s="6" t="s">
        <v>3068</v>
      </c>
      <c r="H19" s="6" t="str">
        <f t="shared" si="1"/>
        <v>FIBA : FIBA : FIBA Europe : National Basketball League, Bulgaria</v>
      </c>
      <c r="I19" s="877" t="s">
        <v>3069</v>
      </c>
      <c r="J19" s="880" t="s">
        <v>3071</v>
      </c>
      <c r="K19" s="241" t="s">
        <v>21</v>
      </c>
      <c r="L19" s="11" t="s">
        <v>22</v>
      </c>
      <c r="M19" s="11" t="s">
        <v>23</v>
      </c>
      <c r="N19" s="681"/>
      <c r="O19" s="681"/>
      <c r="P19" s="681"/>
      <c r="Q19" s="681"/>
      <c r="R19" s="681"/>
      <c r="S19" s="681"/>
      <c r="T19" s="681"/>
      <c r="U19" s="681"/>
      <c r="V19" s="681"/>
      <c r="W19" s="681"/>
      <c r="X19" s="681"/>
      <c r="Y19" s="681"/>
      <c r="Z19" s="681"/>
    </row>
    <row r="20" spans="1:26" ht="15.75" customHeight="1">
      <c r="A20" s="2637" t="str">
        <f t="shared" si="0"/>
        <v>10212000</v>
      </c>
      <c r="B20" s="7" t="s">
        <v>2610</v>
      </c>
      <c r="C20" s="7" t="s">
        <v>2407</v>
      </c>
      <c r="D20" s="7" t="s">
        <v>16</v>
      </c>
      <c r="E20" s="7" t="s">
        <v>3079</v>
      </c>
      <c r="F20" s="6" t="s">
        <v>3080</v>
      </c>
      <c r="G20" s="6" t="s">
        <v>3081</v>
      </c>
      <c r="H20" s="6" t="str">
        <f t="shared" si="1"/>
        <v>FIBA : FIBA : FIBA Europe : Croatian Telecom Premier League</v>
      </c>
      <c r="I20" s="895" t="s">
        <v>3082</v>
      </c>
      <c r="J20" s="240" t="s">
        <v>137</v>
      </c>
      <c r="K20" s="241" t="s">
        <v>21</v>
      </c>
      <c r="L20" s="11" t="s">
        <v>22</v>
      </c>
      <c r="M20" s="11" t="s">
        <v>23</v>
      </c>
      <c r="N20" s="681"/>
      <c r="O20" s="681"/>
      <c r="P20" s="681"/>
      <c r="Q20" s="681"/>
      <c r="R20" s="681"/>
      <c r="S20" s="681"/>
      <c r="T20" s="681"/>
      <c r="U20" s="681"/>
      <c r="V20" s="681"/>
      <c r="W20" s="681"/>
      <c r="X20" s="681"/>
      <c r="Y20" s="681"/>
      <c r="Z20" s="681"/>
    </row>
    <row r="21" spans="1:26" ht="15.75" customHeight="1">
      <c r="A21" s="2637" t="str">
        <f t="shared" si="0"/>
        <v>10213000</v>
      </c>
      <c r="B21" s="7" t="s">
        <v>2610</v>
      </c>
      <c r="C21" s="7" t="s">
        <v>2417</v>
      </c>
      <c r="D21" s="7" t="s">
        <v>16</v>
      </c>
      <c r="E21" s="7" t="s">
        <v>3066</v>
      </c>
      <c r="F21" s="6" t="s">
        <v>3067</v>
      </c>
      <c r="G21" s="6" t="s">
        <v>3102</v>
      </c>
      <c r="H21" s="6" t="str">
        <f t="shared" si="1"/>
        <v>FIBA : FIBA : FIBA Europe : National Basketball League, Czech Republic</v>
      </c>
      <c r="I21" s="897" t="s">
        <v>3103</v>
      </c>
      <c r="J21" s="900" t="s">
        <v>3110</v>
      </c>
      <c r="K21" s="241" t="s">
        <v>21</v>
      </c>
      <c r="L21" s="11" t="s">
        <v>22</v>
      </c>
      <c r="M21" s="11" t="s">
        <v>23</v>
      </c>
      <c r="N21" s="681"/>
      <c r="O21" s="681"/>
      <c r="P21" s="681"/>
      <c r="Q21" s="681"/>
      <c r="R21" s="681"/>
      <c r="S21" s="681"/>
      <c r="T21" s="681"/>
      <c r="U21" s="681"/>
      <c r="V21" s="681"/>
      <c r="W21" s="681"/>
      <c r="X21" s="681"/>
      <c r="Y21" s="681"/>
      <c r="Z21" s="681"/>
    </row>
    <row r="22" spans="1:26" ht="15.75" customHeight="1">
      <c r="A22" s="2637" t="str">
        <f t="shared" si="0"/>
        <v>10214000</v>
      </c>
      <c r="B22" s="7" t="s">
        <v>2610</v>
      </c>
      <c r="C22" s="7" t="s">
        <v>2598</v>
      </c>
      <c r="D22" s="7" t="s">
        <v>16</v>
      </c>
      <c r="E22" s="7" t="s">
        <v>3122</v>
      </c>
      <c r="F22" s="6" t="s">
        <v>3123</v>
      </c>
      <c r="G22" s="6" t="s">
        <v>3123</v>
      </c>
      <c r="H22" s="6" t="str">
        <f t="shared" si="1"/>
        <v>FIBA : FIBA : FIBA Europe : Basketligaen</v>
      </c>
      <c r="I22" s="908" t="s">
        <v>3124</v>
      </c>
      <c r="J22" s="240" t="s">
        <v>137</v>
      </c>
      <c r="K22" s="241" t="s">
        <v>21</v>
      </c>
      <c r="L22" s="11" t="s">
        <v>22</v>
      </c>
      <c r="M22" s="11" t="s">
        <v>23</v>
      </c>
      <c r="N22" s="681"/>
      <c r="O22" s="681"/>
      <c r="P22" s="681"/>
      <c r="Q22" s="681"/>
      <c r="R22" s="681"/>
      <c r="S22" s="681"/>
      <c r="T22" s="681"/>
      <c r="U22" s="681"/>
      <c r="V22" s="681"/>
      <c r="W22" s="681"/>
      <c r="X22" s="681"/>
      <c r="Y22" s="681"/>
      <c r="Z22" s="681"/>
    </row>
    <row r="23" spans="1:26" ht="15.75" customHeight="1">
      <c r="A23" s="2637" t="str">
        <f t="shared" si="0"/>
        <v>10215000</v>
      </c>
      <c r="B23" s="7" t="s">
        <v>2610</v>
      </c>
      <c r="C23" s="7" t="s">
        <v>2611</v>
      </c>
      <c r="D23" s="7" t="s">
        <v>16</v>
      </c>
      <c r="E23" s="7" t="s">
        <v>3148</v>
      </c>
      <c r="F23" s="6" t="s">
        <v>3149</v>
      </c>
      <c r="G23" s="6" t="s">
        <v>3150</v>
      </c>
      <c r="H23" s="6" t="str">
        <f t="shared" si="1"/>
        <v>FIBA : FIBA : FIBA Europe : EuroCup Basketball</v>
      </c>
      <c r="I23" s="910" t="s">
        <v>3151</v>
      </c>
      <c r="J23" s="240" t="s">
        <v>137</v>
      </c>
      <c r="K23" s="241" t="s">
        <v>21</v>
      </c>
      <c r="L23" s="11" t="s">
        <v>22</v>
      </c>
      <c r="M23" s="11" t="s">
        <v>23</v>
      </c>
      <c r="N23" s="681"/>
      <c r="O23" s="681"/>
      <c r="P23" s="681"/>
      <c r="Q23" s="681"/>
      <c r="R23" s="681"/>
      <c r="S23" s="681"/>
      <c r="T23" s="681"/>
      <c r="U23" s="681"/>
      <c r="V23" s="681"/>
      <c r="W23" s="681"/>
      <c r="X23" s="681"/>
      <c r="Y23" s="681"/>
      <c r="Z23" s="681"/>
    </row>
    <row r="24" spans="1:26" ht="15.75" customHeight="1">
      <c r="A24" s="2637" t="str">
        <f t="shared" si="0"/>
        <v>10216000</v>
      </c>
      <c r="B24" s="7" t="s">
        <v>2610</v>
      </c>
      <c r="C24" s="7" t="s">
        <v>2634</v>
      </c>
      <c r="D24" s="7" t="s">
        <v>16</v>
      </c>
      <c r="E24" s="7" t="s">
        <v>3157</v>
      </c>
      <c r="F24" s="6" t="s">
        <v>3158</v>
      </c>
      <c r="G24" s="6" t="s">
        <v>3158</v>
      </c>
      <c r="H24" s="6" t="str">
        <f t="shared" si="1"/>
        <v>FIBA : FIBA : FIBA Europe : EuroLeague</v>
      </c>
      <c r="I24" s="911" t="s">
        <v>3159</v>
      </c>
      <c r="J24" s="240" t="s">
        <v>137</v>
      </c>
      <c r="K24" s="241" t="s">
        <v>21</v>
      </c>
      <c r="L24" s="11" t="s">
        <v>22</v>
      </c>
      <c r="M24" s="11" t="s">
        <v>23</v>
      </c>
      <c r="N24" s="681"/>
      <c r="O24" s="681"/>
      <c r="P24" s="681"/>
      <c r="Q24" s="681"/>
      <c r="R24" s="681"/>
      <c r="S24" s="681"/>
      <c r="T24" s="681"/>
      <c r="U24" s="681"/>
      <c r="V24" s="681"/>
      <c r="W24" s="681"/>
      <c r="X24" s="681"/>
      <c r="Y24" s="681"/>
      <c r="Z24" s="681"/>
    </row>
    <row r="25" spans="1:26" ht="15.75" customHeight="1">
      <c r="A25" s="2637" t="str">
        <f t="shared" si="0"/>
        <v>10217000</v>
      </c>
      <c r="B25" s="7" t="s">
        <v>2610</v>
      </c>
      <c r="C25" s="7" t="s">
        <v>3160</v>
      </c>
      <c r="D25" s="7" t="s">
        <v>16</v>
      </c>
      <c r="E25" s="7" t="s">
        <v>3161</v>
      </c>
      <c r="F25" s="6" t="s">
        <v>3162</v>
      </c>
      <c r="G25" s="6" t="s">
        <v>3162</v>
      </c>
      <c r="H25" s="6" t="str">
        <f t="shared" si="1"/>
        <v>FIBA : FIBA : FIBA Europe : Korisliga</v>
      </c>
      <c r="I25" s="912" t="s">
        <v>3163</v>
      </c>
      <c r="J25" s="913" t="s">
        <v>3164</v>
      </c>
      <c r="K25" s="241" t="s">
        <v>21</v>
      </c>
      <c r="L25" s="11" t="s">
        <v>22</v>
      </c>
      <c r="M25" s="11" t="s">
        <v>23</v>
      </c>
      <c r="N25" s="681"/>
      <c r="O25" s="681"/>
      <c r="P25" s="681"/>
      <c r="Q25" s="681"/>
      <c r="R25" s="681"/>
      <c r="S25" s="681"/>
      <c r="T25" s="681"/>
      <c r="U25" s="681"/>
      <c r="V25" s="681"/>
      <c r="W25" s="681"/>
      <c r="X25" s="681"/>
      <c r="Y25" s="681"/>
      <c r="Z25" s="681"/>
    </row>
    <row r="26" spans="1:26" ht="15.75" customHeight="1">
      <c r="A26" s="2637" t="str">
        <f t="shared" si="0"/>
        <v>10218000</v>
      </c>
      <c r="B26" s="7" t="s">
        <v>2610</v>
      </c>
      <c r="C26" s="7" t="s">
        <v>3165</v>
      </c>
      <c r="D26" s="7" t="s">
        <v>16</v>
      </c>
      <c r="E26" s="7" t="s">
        <v>3166</v>
      </c>
      <c r="F26" s="6" t="s">
        <v>3167</v>
      </c>
      <c r="G26" s="29" t="s">
        <v>3167</v>
      </c>
      <c r="H26" s="6" t="str">
        <f t="shared" si="1"/>
        <v>FIBA : FIBA : FIBA Europe : Ligue Nationale de Basket</v>
      </c>
      <c r="I26" s="914" t="s">
        <v>3168</v>
      </c>
      <c r="J26" s="915" t="s">
        <v>3169</v>
      </c>
      <c r="K26" s="241" t="s">
        <v>21</v>
      </c>
      <c r="L26" s="11" t="s">
        <v>22</v>
      </c>
      <c r="M26" s="11" t="s">
        <v>23</v>
      </c>
      <c r="N26" s="681"/>
      <c r="O26" s="681"/>
      <c r="P26" s="681"/>
      <c r="Q26" s="681"/>
      <c r="R26" s="681"/>
      <c r="S26" s="681"/>
      <c r="T26" s="681"/>
      <c r="U26" s="681"/>
      <c r="V26" s="681"/>
      <c r="W26" s="681"/>
      <c r="X26" s="681"/>
      <c r="Y26" s="681"/>
      <c r="Z26" s="681"/>
    </row>
    <row r="27" spans="1:26" ht="15.75" customHeight="1">
      <c r="A27" s="2637" t="str">
        <f t="shared" si="0"/>
        <v>10219000</v>
      </c>
      <c r="B27" s="7" t="s">
        <v>2610</v>
      </c>
      <c r="C27" s="7" t="s">
        <v>3170</v>
      </c>
      <c r="D27" s="7" t="s">
        <v>16</v>
      </c>
      <c r="E27" s="7" t="s">
        <v>3171</v>
      </c>
      <c r="F27" s="6" t="s">
        <v>3172</v>
      </c>
      <c r="G27" s="6" t="s">
        <v>3173</v>
      </c>
      <c r="H27" s="6" t="str">
        <f t="shared" si="1"/>
        <v>FIBA : FIBA : FIBA Europe : Pro B</v>
      </c>
      <c r="I27" s="916" t="s">
        <v>3174</v>
      </c>
      <c r="J27" s="917" t="s">
        <v>3175</v>
      </c>
      <c r="K27" s="918" t="s">
        <v>3176</v>
      </c>
      <c r="L27" s="11" t="s">
        <v>22</v>
      </c>
      <c r="M27" s="11" t="s">
        <v>23</v>
      </c>
      <c r="N27" s="681"/>
      <c r="O27" s="681"/>
      <c r="P27" s="681"/>
      <c r="Q27" s="681"/>
      <c r="R27" s="681"/>
      <c r="S27" s="681"/>
      <c r="T27" s="681"/>
      <c r="U27" s="681"/>
      <c r="V27" s="681"/>
      <c r="W27" s="681"/>
      <c r="X27" s="681"/>
      <c r="Y27" s="681"/>
      <c r="Z27" s="681"/>
    </row>
    <row r="28" spans="1:26" ht="15.75" customHeight="1">
      <c r="A28" s="2637" t="str">
        <f t="shared" si="0"/>
        <v>10220000</v>
      </c>
      <c r="B28" s="7" t="s">
        <v>2610</v>
      </c>
      <c r="C28" s="7" t="s">
        <v>2642</v>
      </c>
      <c r="D28" s="7" t="s">
        <v>16</v>
      </c>
      <c r="E28" s="7" t="s">
        <v>3182</v>
      </c>
      <c r="F28" s="6" t="s">
        <v>3183</v>
      </c>
      <c r="G28" s="6" t="s">
        <v>3184</v>
      </c>
      <c r="H28" s="6" t="str">
        <f t="shared" si="1"/>
        <v>FIBA : FIBA : FIBA Europe : GBF Superliga</v>
      </c>
      <c r="I28" s="922" t="s">
        <v>3185</v>
      </c>
      <c r="J28" s="240" t="s">
        <v>137</v>
      </c>
      <c r="K28" s="241" t="s">
        <v>21</v>
      </c>
      <c r="L28" s="11" t="s">
        <v>22</v>
      </c>
      <c r="M28" s="11" t="s">
        <v>23</v>
      </c>
      <c r="N28" s="681"/>
      <c r="O28" s="681"/>
      <c r="P28" s="681"/>
      <c r="Q28" s="681"/>
      <c r="R28" s="681"/>
      <c r="S28" s="681"/>
      <c r="T28" s="681"/>
      <c r="U28" s="681"/>
      <c r="V28" s="681"/>
      <c r="W28" s="681"/>
      <c r="X28" s="681"/>
      <c r="Y28" s="681"/>
      <c r="Z28" s="681"/>
    </row>
    <row r="29" spans="1:26" ht="15.75" customHeight="1">
      <c r="A29" s="2637" t="str">
        <f t="shared" si="0"/>
        <v>10221000</v>
      </c>
      <c r="B29" s="7" t="s">
        <v>2610</v>
      </c>
      <c r="C29" s="7" t="s">
        <v>2672</v>
      </c>
      <c r="D29" s="7" t="s">
        <v>16</v>
      </c>
      <c r="E29" s="7" t="s">
        <v>3016</v>
      </c>
      <c r="F29" s="6" t="s">
        <v>3188</v>
      </c>
      <c r="G29" s="29" t="s">
        <v>3188</v>
      </c>
      <c r="H29" s="6" t="str">
        <f t="shared" si="1"/>
        <v>FIBA : FIBA : FIBA Europe : Basketball Bundesliga</v>
      </c>
      <c r="I29" s="923" t="s">
        <v>3189</v>
      </c>
      <c r="J29" s="924" t="s">
        <v>3190</v>
      </c>
      <c r="K29" s="925" t="s">
        <v>3191</v>
      </c>
      <c r="L29" s="11" t="s">
        <v>22</v>
      </c>
      <c r="M29" s="11" t="s">
        <v>23</v>
      </c>
      <c r="N29" s="681"/>
      <c r="O29" s="681"/>
      <c r="P29" s="681"/>
      <c r="Q29" s="681"/>
      <c r="R29" s="681"/>
      <c r="S29" s="681"/>
      <c r="T29" s="681"/>
      <c r="U29" s="681"/>
      <c r="V29" s="681"/>
      <c r="W29" s="681"/>
      <c r="X29" s="681"/>
      <c r="Y29" s="681"/>
      <c r="Z29" s="681"/>
    </row>
    <row r="30" spans="1:26" ht="15.75" customHeight="1">
      <c r="A30" s="2637" t="str">
        <f t="shared" si="0"/>
        <v>10222000</v>
      </c>
      <c r="B30" s="7" t="s">
        <v>2610</v>
      </c>
      <c r="C30" s="7" t="s">
        <v>2805</v>
      </c>
      <c r="D30" s="7" t="s">
        <v>16</v>
      </c>
      <c r="E30" s="7" t="s">
        <v>3192</v>
      </c>
      <c r="F30" s="6" t="s">
        <v>3193</v>
      </c>
      <c r="G30" s="6" t="s">
        <v>3193</v>
      </c>
      <c r="H30" s="6" t="str">
        <f t="shared" si="1"/>
        <v>FIBA : FIBA : FIBA Europe : 2. Basketball Bundesliga</v>
      </c>
      <c r="I30" s="926" t="s">
        <v>3194</v>
      </c>
      <c r="J30" s="240" t="s">
        <v>137</v>
      </c>
      <c r="K30" s="241" t="s">
        <v>21</v>
      </c>
      <c r="L30" s="11" t="s">
        <v>22</v>
      </c>
      <c r="M30" s="11" t="s">
        <v>23</v>
      </c>
      <c r="N30" s="681"/>
      <c r="O30" s="681"/>
      <c r="P30" s="681"/>
      <c r="Q30" s="681"/>
      <c r="R30" s="681"/>
      <c r="S30" s="681"/>
      <c r="T30" s="681"/>
      <c r="U30" s="681"/>
      <c r="V30" s="681"/>
      <c r="W30" s="681"/>
      <c r="X30" s="681"/>
      <c r="Y30" s="681"/>
      <c r="Z30" s="681"/>
    </row>
    <row r="31" spans="1:26" ht="15.75" customHeight="1">
      <c r="A31" s="2637" t="str">
        <f t="shared" si="0"/>
        <v>10223000</v>
      </c>
      <c r="B31" s="7" t="s">
        <v>2610</v>
      </c>
      <c r="C31" s="7" t="s">
        <v>2836</v>
      </c>
      <c r="D31" s="7" t="s">
        <v>16</v>
      </c>
      <c r="E31" s="7" t="s">
        <v>3016</v>
      </c>
      <c r="F31" s="6" t="s">
        <v>3195</v>
      </c>
      <c r="G31" s="6" t="s">
        <v>3195</v>
      </c>
      <c r="H31" s="6" t="str">
        <f t="shared" si="1"/>
        <v>FIBA : FIBA : FIBA Europe : British Basketball League</v>
      </c>
      <c r="I31" s="927" t="s">
        <v>3196</v>
      </c>
      <c r="J31" s="928" t="s">
        <v>3197</v>
      </c>
      <c r="K31" s="929" t="s">
        <v>3198</v>
      </c>
      <c r="L31" s="11" t="s">
        <v>22</v>
      </c>
      <c r="M31" s="11" t="s">
        <v>23</v>
      </c>
      <c r="N31" s="681"/>
      <c r="O31" s="681"/>
      <c r="P31" s="681"/>
      <c r="Q31" s="681"/>
      <c r="R31" s="681"/>
      <c r="S31" s="681"/>
      <c r="T31" s="681"/>
      <c r="U31" s="681"/>
      <c r="V31" s="681"/>
      <c r="W31" s="681"/>
      <c r="X31" s="681"/>
      <c r="Y31" s="681"/>
      <c r="Z31" s="681"/>
    </row>
    <row r="32" spans="1:26" ht="15.75" customHeight="1">
      <c r="A32" s="2637" t="str">
        <f t="shared" si="0"/>
        <v>10224000</v>
      </c>
      <c r="B32" s="7" t="s">
        <v>2610</v>
      </c>
      <c r="C32" s="7" t="s">
        <v>2938</v>
      </c>
      <c r="D32" s="7" t="s">
        <v>16</v>
      </c>
      <c r="E32" s="7" t="s">
        <v>3199</v>
      </c>
      <c r="F32" s="6" t="s">
        <v>3200</v>
      </c>
      <c r="G32" s="6" t="s">
        <v>3200</v>
      </c>
      <c r="H32" s="6" t="str">
        <f t="shared" si="1"/>
        <v>FIBA : FIBA : FIBA Europe : Greek Basketball League</v>
      </c>
      <c r="I32" s="930" t="s">
        <v>3201</v>
      </c>
      <c r="J32" s="931" t="s">
        <v>3202</v>
      </c>
      <c r="K32" s="240" t="s">
        <v>137</v>
      </c>
      <c r="L32" s="11" t="s">
        <v>22</v>
      </c>
      <c r="M32" s="11" t="s">
        <v>23</v>
      </c>
      <c r="N32" s="681"/>
      <c r="O32" s="681"/>
      <c r="P32" s="681"/>
      <c r="Q32" s="681"/>
      <c r="R32" s="681"/>
      <c r="S32" s="681"/>
      <c r="T32" s="681"/>
      <c r="U32" s="681"/>
      <c r="V32" s="681"/>
      <c r="W32" s="681"/>
      <c r="X32" s="681"/>
      <c r="Y32" s="681"/>
      <c r="Z32" s="681"/>
    </row>
    <row r="33" spans="1:26" ht="15.75" customHeight="1">
      <c r="A33" s="2637" t="str">
        <f t="shared" si="0"/>
        <v>10225000</v>
      </c>
      <c r="B33" s="7" t="s">
        <v>2610</v>
      </c>
      <c r="C33" s="7" t="s">
        <v>2964</v>
      </c>
      <c r="D33" s="7" t="s">
        <v>16</v>
      </c>
      <c r="E33" s="7" t="s">
        <v>3203</v>
      </c>
      <c r="F33" s="6" t="s">
        <v>3204</v>
      </c>
      <c r="G33" s="6" t="s">
        <v>3205</v>
      </c>
      <c r="H33" s="6" t="str">
        <f t="shared" si="1"/>
        <v>FIBA : FIBA : FIBA Europe : Greek A2 Basket League</v>
      </c>
      <c r="I33" s="932" t="s">
        <v>3206</v>
      </c>
      <c r="J33" s="933" t="s">
        <v>3207</v>
      </c>
      <c r="K33" s="241" t="s">
        <v>21</v>
      </c>
      <c r="L33" s="11" t="s">
        <v>22</v>
      </c>
      <c r="M33" s="11" t="s">
        <v>23</v>
      </c>
      <c r="N33" s="681"/>
      <c r="O33" s="681"/>
      <c r="P33" s="681"/>
      <c r="Q33" s="681"/>
      <c r="R33" s="681"/>
      <c r="S33" s="681"/>
      <c r="T33" s="681"/>
      <c r="U33" s="681"/>
      <c r="V33" s="681"/>
      <c r="W33" s="681"/>
      <c r="X33" s="681"/>
      <c r="Y33" s="681"/>
      <c r="Z33" s="681"/>
    </row>
    <row r="34" spans="1:26" ht="15.75" customHeight="1">
      <c r="A34" s="2637" t="str">
        <f t="shared" si="0"/>
        <v>10226000</v>
      </c>
      <c r="B34" s="7" t="s">
        <v>2610</v>
      </c>
      <c r="C34" s="7" t="s">
        <v>2990</v>
      </c>
      <c r="D34" s="7" t="s">
        <v>16</v>
      </c>
      <c r="E34" s="7" t="s">
        <v>3208</v>
      </c>
      <c r="F34" s="6" t="s">
        <v>3209</v>
      </c>
      <c r="G34" s="29" t="s">
        <v>3209</v>
      </c>
      <c r="H34" s="6" t="str">
        <f t="shared" si="1"/>
        <v>FIBA : FIBA : FIBA Europe : Nemzeti Bajnoksag I A</v>
      </c>
      <c r="I34" s="935" t="s">
        <v>3210</v>
      </c>
      <c r="J34" s="936" t="s">
        <v>3212</v>
      </c>
      <c r="K34" s="241" t="s">
        <v>21</v>
      </c>
      <c r="L34" s="11" t="s">
        <v>22</v>
      </c>
      <c r="M34" s="11" t="s">
        <v>23</v>
      </c>
      <c r="N34" s="681"/>
      <c r="O34" s="681"/>
      <c r="P34" s="681"/>
      <c r="Q34" s="681"/>
      <c r="R34" s="681"/>
      <c r="S34" s="681"/>
      <c r="T34" s="681"/>
      <c r="U34" s="681"/>
      <c r="V34" s="681"/>
      <c r="W34" s="681"/>
      <c r="X34" s="681"/>
      <c r="Y34" s="681"/>
      <c r="Z34" s="681"/>
    </row>
    <row r="35" spans="1:26" ht="15.75" customHeight="1">
      <c r="A35" s="2637" t="str">
        <f t="shared" si="0"/>
        <v>10227000</v>
      </c>
      <c r="B35" s="7" t="s">
        <v>2610</v>
      </c>
      <c r="C35" s="7" t="s">
        <v>2996</v>
      </c>
      <c r="D35" s="7" t="s">
        <v>16</v>
      </c>
      <c r="E35" s="7" t="s">
        <v>3218</v>
      </c>
      <c r="F35" s="6" t="s">
        <v>3219</v>
      </c>
      <c r="G35" s="6" t="s">
        <v>3220</v>
      </c>
      <c r="H35" s="6" t="str">
        <f t="shared" si="1"/>
        <v>FIBA : FIBA : FIBA Europe : Icelandic Basketball Association</v>
      </c>
      <c r="I35" s="938" t="s">
        <v>3221</v>
      </c>
      <c r="J35" s="939" t="s">
        <v>3222</v>
      </c>
      <c r="K35" s="241" t="s">
        <v>21</v>
      </c>
      <c r="L35" s="11" t="s">
        <v>22</v>
      </c>
      <c r="M35" s="11" t="s">
        <v>23</v>
      </c>
      <c r="N35" s="681"/>
      <c r="O35" s="681"/>
      <c r="P35" s="681"/>
      <c r="Q35" s="681"/>
      <c r="R35" s="681"/>
      <c r="S35" s="681"/>
      <c r="T35" s="681"/>
      <c r="U35" s="681"/>
      <c r="V35" s="681"/>
      <c r="W35" s="681"/>
      <c r="X35" s="681"/>
      <c r="Y35" s="681"/>
      <c r="Z35" s="681"/>
    </row>
    <row r="36" spans="1:26" ht="15.75" customHeight="1">
      <c r="A36" s="2637" t="str">
        <f t="shared" si="0"/>
        <v>10228000</v>
      </c>
      <c r="B36" s="7" t="s">
        <v>2610</v>
      </c>
      <c r="C36" s="7" t="s">
        <v>3006</v>
      </c>
      <c r="D36" s="7" t="s">
        <v>16</v>
      </c>
      <c r="E36" s="7" t="s">
        <v>1767</v>
      </c>
      <c r="F36" s="6" t="s">
        <v>3223</v>
      </c>
      <c r="G36" s="6" t="s">
        <v>3224</v>
      </c>
      <c r="H36" s="6" t="str">
        <f t="shared" si="1"/>
        <v>FIBA : FIBA : FIBA Europe : Israeli Basketball Premier League</v>
      </c>
      <c r="I36" s="950" t="s">
        <v>3231</v>
      </c>
      <c r="J36" s="952" t="s">
        <v>3261</v>
      </c>
      <c r="K36" s="240" t="s">
        <v>137</v>
      </c>
      <c r="L36" s="11" t="s">
        <v>22</v>
      </c>
      <c r="M36" s="11" t="s">
        <v>23</v>
      </c>
      <c r="N36" s="681"/>
      <c r="O36" s="681"/>
      <c r="P36" s="681"/>
      <c r="Q36" s="681"/>
      <c r="R36" s="681"/>
      <c r="S36" s="681"/>
      <c r="T36" s="681"/>
      <c r="U36" s="681"/>
      <c r="V36" s="681"/>
      <c r="W36" s="681"/>
      <c r="X36" s="681"/>
      <c r="Y36" s="681"/>
      <c r="Z36" s="681"/>
    </row>
    <row r="37" spans="1:26" ht="15.75" customHeight="1">
      <c r="A37" s="2637" t="str">
        <f t="shared" si="0"/>
        <v>10229000</v>
      </c>
      <c r="B37" s="7" t="s">
        <v>2610</v>
      </c>
      <c r="C37" s="7" t="s">
        <v>3020</v>
      </c>
      <c r="D37" s="7" t="s">
        <v>16</v>
      </c>
      <c r="E37" s="7" t="s">
        <v>3263</v>
      </c>
      <c r="F37" s="6" t="s">
        <v>3264</v>
      </c>
      <c r="G37" s="6" t="s">
        <v>3264</v>
      </c>
      <c r="H37" s="6" t="str">
        <f t="shared" si="1"/>
        <v>FIBA : FIBA : FIBA Europe : Legabasket Serie A</v>
      </c>
      <c r="I37" s="956" t="s">
        <v>3265</v>
      </c>
      <c r="J37" s="957" t="s">
        <v>3273</v>
      </c>
      <c r="K37" s="959" t="s">
        <v>3274</v>
      </c>
      <c r="L37" s="11" t="s">
        <v>22</v>
      </c>
      <c r="M37" s="11" t="s">
        <v>23</v>
      </c>
      <c r="N37" s="681"/>
      <c r="O37" s="681"/>
      <c r="P37" s="681"/>
      <c r="Q37" s="681"/>
      <c r="R37" s="681"/>
      <c r="S37" s="681"/>
      <c r="T37" s="681"/>
      <c r="U37" s="681"/>
      <c r="V37" s="681"/>
      <c r="W37" s="681"/>
      <c r="X37" s="681"/>
      <c r="Y37" s="681"/>
      <c r="Z37" s="681"/>
    </row>
    <row r="38" spans="1:26" ht="15.75" customHeight="1">
      <c r="A38" s="2637" t="str">
        <f t="shared" si="0"/>
        <v>10230000</v>
      </c>
      <c r="B38" s="7" t="s">
        <v>2610</v>
      </c>
      <c r="C38" s="7" t="s">
        <v>3027</v>
      </c>
      <c r="D38" s="7" t="s">
        <v>16</v>
      </c>
      <c r="E38" s="7" t="s">
        <v>2205</v>
      </c>
      <c r="F38" s="6" t="s">
        <v>3280</v>
      </c>
      <c r="G38" s="29" t="s">
        <v>3280</v>
      </c>
      <c r="H38" s="6" t="str">
        <f t="shared" si="1"/>
        <v>FIBA : FIBA : FIBA Europe : Lega Nazionale Pallacenestro Serie B</v>
      </c>
      <c r="I38" s="962" t="s">
        <v>3282</v>
      </c>
      <c r="J38" s="240" t="s">
        <v>137</v>
      </c>
      <c r="K38" s="241" t="s">
        <v>21</v>
      </c>
      <c r="L38" s="11" t="s">
        <v>22</v>
      </c>
      <c r="M38" s="11" t="s">
        <v>23</v>
      </c>
      <c r="N38" s="681"/>
      <c r="O38" s="681"/>
      <c r="P38" s="681"/>
      <c r="Q38" s="681"/>
      <c r="R38" s="681"/>
      <c r="S38" s="681"/>
      <c r="T38" s="681"/>
      <c r="U38" s="681"/>
      <c r="V38" s="681"/>
      <c r="W38" s="681"/>
      <c r="X38" s="681"/>
      <c r="Y38" s="681"/>
      <c r="Z38" s="681"/>
    </row>
    <row r="39" spans="1:26" ht="15.75" customHeight="1">
      <c r="A39" s="2637" t="str">
        <f t="shared" si="0"/>
        <v>10231000</v>
      </c>
      <c r="B39" s="7" t="s">
        <v>2610</v>
      </c>
      <c r="C39" s="7" t="s">
        <v>3050</v>
      </c>
      <c r="D39" s="7" t="s">
        <v>16</v>
      </c>
      <c r="E39" s="7" t="s">
        <v>3288</v>
      </c>
      <c r="F39" s="6" t="s">
        <v>3289</v>
      </c>
      <c r="G39" s="6" t="s">
        <v>3289</v>
      </c>
      <c r="H39" s="6" t="str">
        <f t="shared" si="1"/>
        <v>FIBA : FIBA : FIBA Europe : Latvian Basketball League</v>
      </c>
      <c r="I39" s="963" t="s">
        <v>3290</v>
      </c>
      <c r="J39" s="965" t="s">
        <v>3291</v>
      </c>
      <c r="K39" s="966" t="s">
        <v>3297</v>
      </c>
      <c r="L39" s="11" t="s">
        <v>22</v>
      </c>
      <c r="M39" s="11" t="s">
        <v>23</v>
      </c>
      <c r="N39" s="681"/>
      <c r="O39" s="681"/>
      <c r="P39" s="681"/>
      <c r="Q39" s="681"/>
      <c r="R39" s="681"/>
      <c r="S39" s="681"/>
      <c r="T39" s="681"/>
      <c r="U39" s="681"/>
      <c r="V39" s="681"/>
      <c r="W39" s="681"/>
      <c r="X39" s="681"/>
      <c r="Y39" s="681"/>
      <c r="Z39" s="681"/>
    </row>
    <row r="40" spans="1:26" ht="15.75" customHeight="1">
      <c r="A40" s="2637" t="str">
        <f t="shared" si="0"/>
        <v>10232000</v>
      </c>
      <c r="B40" s="7" t="s">
        <v>2610</v>
      </c>
      <c r="C40" s="7" t="s">
        <v>3073</v>
      </c>
      <c r="D40" s="7" t="s">
        <v>16</v>
      </c>
      <c r="E40" s="7" t="s">
        <v>3298</v>
      </c>
      <c r="F40" s="6" t="s">
        <v>3299</v>
      </c>
      <c r="G40" s="6" t="s">
        <v>3299</v>
      </c>
      <c r="H40" s="6" t="str">
        <f t="shared" si="1"/>
        <v>FIBA : FIBA : FIBA Europe : Lietuvos krepsinio lyga</v>
      </c>
      <c r="I40" s="968" t="s">
        <v>3300</v>
      </c>
      <c r="J40" s="971" t="s">
        <v>3302</v>
      </c>
      <c r="K40" s="973" t="s">
        <v>3308</v>
      </c>
      <c r="L40" s="11" t="s">
        <v>22</v>
      </c>
      <c r="M40" s="11" t="s">
        <v>23</v>
      </c>
      <c r="N40" s="681"/>
      <c r="O40" s="681"/>
      <c r="P40" s="681"/>
      <c r="Q40" s="681"/>
      <c r="R40" s="681"/>
      <c r="S40" s="681"/>
      <c r="T40" s="681"/>
      <c r="U40" s="681"/>
      <c r="V40" s="681"/>
      <c r="W40" s="681"/>
      <c r="X40" s="681"/>
      <c r="Y40" s="681"/>
      <c r="Z40" s="681"/>
    </row>
    <row r="41" spans="1:26" ht="15.75" customHeight="1">
      <c r="A41" s="2637" t="str">
        <f t="shared" si="0"/>
        <v>10233000</v>
      </c>
      <c r="B41" s="7" t="s">
        <v>2610</v>
      </c>
      <c r="C41" s="7" t="s">
        <v>3104</v>
      </c>
      <c r="D41" s="7" t="s">
        <v>16</v>
      </c>
      <c r="E41" s="7" t="s">
        <v>1733</v>
      </c>
      <c r="F41" s="6" t="s">
        <v>1735</v>
      </c>
      <c r="G41" s="6" t="s">
        <v>1735</v>
      </c>
      <c r="H41" s="6" t="str">
        <f t="shared" si="1"/>
        <v>FIBA : FIBA : FIBA Europe : Macedonian First League</v>
      </c>
      <c r="I41" s="975" t="s">
        <v>3314</v>
      </c>
      <c r="J41" s="976" t="s">
        <v>3316</v>
      </c>
      <c r="K41" s="241" t="s">
        <v>21</v>
      </c>
      <c r="L41" s="11" t="s">
        <v>22</v>
      </c>
      <c r="M41" s="11" t="s">
        <v>23</v>
      </c>
      <c r="N41" s="681"/>
      <c r="O41" s="681"/>
      <c r="P41" s="681"/>
      <c r="Q41" s="681"/>
      <c r="R41" s="681"/>
      <c r="S41" s="681"/>
      <c r="T41" s="681"/>
      <c r="U41" s="681"/>
      <c r="V41" s="681"/>
      <c r="W41" s="681"/>
      <c r="X41" s="681"/>
      <c r="Y41" s="681"/>
      <c r="Z41" s="681"/>
    </row>
    <row r="42" spans="1:26" ht="15.75" customHeight="1">
      <c r="A42" s="2637" t="str">
        <f t="shared" si="0"/>
        <v>10234000</v>
      </c>
      <c r="B42" s="7" t="s">
        <v>2610</v>
      </c>
      <c r="C42" s="7" t="s">
        <v>3117</v>
      </c>
      <c r="D42" s="7" t="s">
        <v>16</v>
      </c>
      <c r="E42" s="7" t="s">
        <v>3317</v>
      </c>
      <c r="F42" s="6" t="s">
        <v>3318</v>
      </c>
      <c r="G42" s="6" t="s">
        <v>3318</v>
      </c>
      <c r="H42" s="6" t="str">
        <f t="shared" si="1"/>
        <v>FIBA : FIBA : FIBA Europe : Prva A liga</v>
      </c>
      <c r="I42" s="978" t="s">
        <v>3319</v>
      </c>
      <c r="J42" s="979" t="s">
        <v>3321</v>
      </c>
      <c r="K42" s="241" t="s">
        <v>21</v>
      </c>
      <c r="L42" s="11" t="s">
        <v>22</v>
      </c>
      <c r="M42" s="11" t="s">
        <v>23</v>
      </c>
      <c r="N42" s="681"/>
      <c r="O42" s="681"/>
      <c r="P42" s="681"/>
      <c r="Q42" s="681"/>
      <c r="R42" s="681"/>
      <c r="S42" s="681"/>
      <c r="T42" s="681"/>
      <c r="U42" s="681"/>
      <c r="V42" s="681"/>
      <c r="W42" s="681"/>
      <c r="X42" s="681"/>
      <c r="Y42" s="681"/>
      <c r="Z42" s="681"/>
    </row>
    <row r="43" spans="1:26" ht="15.75" customHeight="1">
      <c r="A43" s="2637" t="str">
        <f t="shared" si="0"/>
        <v>10235000</v>
      </c>
      <c r="B43" s="7" t="s">
        <v>2610</v>
      </c>
      <c r="C43" s="7" t="s">
        <v>3138</v>
      </c>
      <c r="D43" s="7" t="s">
        <v>16</v>
      </c>
      <c r="E43" s="7" t="s">
        <v>3322</v>
      </c>
      <c r="F43" s="6" t="s">
        <v>3323</v>
      </c>
      <c r="G43" s="6" t="s">
        <v>3323</v>
      </c>
      <c r="H43" s="6" t="str">
        <f t="shared" si="1"/>
        <v>FIBA : FIBA : FIBA Europe : Dutch Basketball League</v>
      </c>
      <c r="I43" s="981" t="s">
        <v>3324</v>
      </c>
      <c r="J43" s="240" t="s">
        <v>137</v>
      </c>
      <c r="K43" s="241" t="s">
        <v>21</v>
      </c>
      <c r="L43" s="11" t="s">
        <v>22</v>
      </c>
      <c r="M43" s="11" t="s">
        <v>23</v>
      </c>
      <c r="N43" s="681"/>
      <c r="O43" s="681"/>
      <c r="P43" s="681"/>
      <c r="Q43" s="681"/>
      <c r="R43" s="681"/>
      <c r="S43" s="681"/>
      <c r="T43" s="681"/>
      <c r="U43" s="681"/>
      <c r="V43" s="681"/>
      <c r="W43" s="681"/>
      <c r="X43" s="681"/>
      <c r="Y43" s="681"/>
      <c r="Z43" s="681"/>
    </row>
    <row r="44" spans="1:26" ht="15.75" customHeight="1">
      <c r="A44" s="2637" t="str">
        <f t="shared" si="0"/>
        <v>10236000</v>
      </c>
      <c r="B44" s="7" t="s">
        <v>2610</v>
      </c>
      <c r="C44" s="7" t="s">
        <v>3144</v>
      </c>
      <c r="D44" s="7" t="s">
        <v>16</v>
      </c>
      <c r="E44" s="7" t="s">
        <v>3330</v>
      </c>
      <c r="F44" s="6" t="s">
        <v>3331</v>
      </c>
      <c r="G44" s="6" t="s">
        <v>3331</v>
      </c>
      <c r="H44" s="6" t="str">
        <f t="shared" si="1"/>
        <v>FIBA : FIBA : FIBA Europe : Norges Basketballforbund</v>
      </c>
      <c r="I44" s="985" t="s">
        <v>3332</v>
      </c>
      <c r="J44" s="987" t="s">
        <v>3344</v>
      </c>
      <c r="K44" s="241" t="s">
        <v>21</v>
      </c>
      <c r="L44" s="11" t="s">
        <v>22</v>
      </c>
      <c r="M44" s="11" t="s">
        <v>23</v>
      </c>
      <c r="N44" s="681"/>
      <c r="O44" s="681"/>
      <c r="P44" s="681"/>
      <c r="Q44" s="681"/>
      <c r="R44" s="681"/>
      <c r="S44" s="681"/>
      <c r="T44" s="681"/>
      <c r="U44" s="681"/>
      <c r="V44" s="681"/>
      <c r="W44" s="681"/>
      <c r="X44" s="681"/>
      <c r="Y44" s="681"/>
      <c r="Z44" s="681"/>
    </row>
    <row r="45" spans="1:26" ht="15.75" customHeight="1">
      <c r="A45" s="2637" t="str">
        <f t="shared" si="0"/>
        <v>10237000</v>
      </c>
      <c r="B45" s="7" t="s">
        <v>2610</v>
      </c>
      <c r="C45" s="7" t="s">
        <v>3152</v>
      </c>
      <c r="D45" s="7" t="s">
        <v>16</v>
      </c>
      <c r="E45" s="7" t="s">
        <v>3346</v>
      </c>
      <c r="F45" s="6" t="s">
        <v>3347</v>
      </c>
      <c r="G45" s="6" t="s">
        <v>3348</v>
      </c>
      <c r="H45" s="6" t="str">
        <f t="shared" si="1"/>
        <v>FIBA : FIBA : FIBA Europe : Polish Basketball League</v>
      </c>
      <c r="I45" s="989" t="s">
        <v>3349</v>
      </c>
      <c r="J45" s="991" t="s">
        <v>3355</v>
      </c>
      <c r="K45" s="241" t="s">
        <v>21</v>
      </c>
      <c r="L45" s="11" t="s">
        <v>22</v>
      </c>
      <c r="M45" s="11" t="s">
        <v>23</v>
      </c>
      <c r="N45" s="681"/>
      <c r="O45" s="681"/>
      <c r="P45" s="681"/>
      <c r="Q45" s="681"/>
      <c r="R45" s="681"/>
      <c r="S45" s="681"/>
      <c r="T45" s="681"/>
      <c r="U45" s="681"/>
      <c r="V45" s="681"/>
      <c r="W45" s="681"/>
      <c r="X45" s="681"/>
      <c r="Y45" s="681"/>
      <c r="Z45" s="681"/>
    </row>
    <row r="46" spans="1:26" ht="15.75" customHeight="1">
      <c r="A46" s="2637" t="str">
        <f t="shared" si="0"/>
        <v>10238000</v>
      </c>
      <c r="B46" s="7" t="s">
        <v>2610</v>
      </c>
      <c r="C46" s="7" t="s">
        <v>3225</v>
      </c>
      <c r="D46" s="7" t="s">
        <v>16</v>
      </c>
      <c r="E46" s="7" t="s">
        <v>3360</v>
      </c>
      <c r="F46" s="6" t="s">
        <v>3361</v>
      </c>
      <c r="G46" s="6" t="s">
        <v>3362</v>
      </c>
      <c r="H46" s="6" t="str">
        <f t="shared" si="1"/>
        <v>FIBA : FIBA : FIBA Europe : Portuguese Basketball League</v>
      </c>
      <c r="I46" s="992" t="s">
        <v>3363</v>
      </c>
      <c r="J46" s="993" t="s">
        <v>3364</v>
      </c>
      <c r="K46" s="241" t="s">
        <v>21</v>
      </c>
      <c r="L46" s="11" t="s">
        <v>22</v>
      </c>
      <c r="M46" s="11" t="s">
        <v>23</v>
      </c>
      <c r="N46" s="681"/>
      <c r="O46" s="681"/>
      <c r="P46" s="681"/>
      <c r="Q46" s="681"/>
      <c r="R46" s="681"/>
      <c r="S46" s="681"/>
      <c r="T46" s="681"/>
      <c r="U46" s="681"/>
      <c r="V46" s="681"/>
      <c r="W46" s="681"/>
      <c r="X46" s="681"/>
      <c r="Y46" s="681"/>
      <c r="Z46" s="681"/>
    </row>
    <row r="47" spans="1:26" ht="15.75" customHeight="1">
      <c r="A47" s="2637" t="str">
        <f t="shared" si="0"/>
        <v>10239000</v>
      </c>
      <c r="B47" s="7" t="s">
        <v>2610</v>
      </c>
      <c r="C47" s="7" t="s">
        <v>3238</v>
      </c>
      <c r="D47" s="7" t="s">
        <v>16</v>
      </c>
      <c r="E47" s="7" t="s">
        <v>3166</v>
      </c>
      <c r="F47" s="6" t="s">
        <v>3365</v>
      </c>
      <c r="G47" s="6" t="s">
        <v>3366</v>
      </c>
      <c r="H47" s="6" t="str">
        <f t="shared" si="1"/>
        <v>FIBA : FIBA : FIBA Europe : Liga Nationala</v>
      </c>
      <c r="I47" s="997" t="s">
        <v>3367</v>
      </c>
      <c r="J47" s="998" t="s">
        <v>3375</v>
      </c>
      <c r="K47" s="999" t="s">
        <v>3376</v>
      </c>
      <c r="L47" s="11" t="s">
        <v>22</v>
      </c>
      <c r="M47" s="11" t="s">
        <v>23</v>
      </c>
      <c r="N47" s="681"/>
      <c r="O47" s="681"/>
      <c r="P47" s="681"/>
      <c r="Q47" s="681"/>
      <c r="R47" s="681"/>
      <c r="S47" s="681"/>
      <c r="T47" s="681"/>
      <c r="U47" s="681"/>
      <c r="V47" s="681"/>
      <c r="W47" s="681"/>
      <c r="X47" s="681"/>
      <c r="Y47" s="681"/>
      <c r="Z47" s="681"/>
    </row>
    <row r="48" spans="1:26" ht="15.75" customHeight="1">
      <c r="A48" s="2637" t="str">
        <f t="shared" si="0"/>
        <v>10240000</v>
      </c>
      <c r="B48" s="7" t="s">
        <v>2610</v>
      </c>
      <c r="C48" s="7" t="s">
        <v>3267</v>
      </c>
      <c r="D48" s="7" t="s">
        <v>16</v>
      </c>
      <c r="E48" s="7" t="s">
        <v>3377</v>
      </c>
      <c r="F48" s="6" t="s">
        <v>3378</v>
      </c>
      <c r="G48" s="6" t="s">
        <v>3379</v>
      </c>
      <c r="H48" s="6" t="str">
        <f t="shared" si="1"/>
        <v>FIBA : FIBA : FIBA Europe : Russian Basketball Super League 1</v>
      </c>
      <c r="I48" s="1000" t="s">
        <v>3380</v>
      </c>
      <c r="J48" s="240" t="s">
        <v>137</v>
      </c>
      <c r="K48" s="241" t="s">
        <v>21</v>
      </c>
      <c r="L48" s="11" t="s">
        <v>22</v>
      </c>
      <c r="M48" s="11" t="s">
        <v>23</v>
      </c>
      <c r="N48" s="681"/>
      <c r="O48" s="681"/>
      <c r="P48" s="681"/>
      <c r="Q48" s="681"/>
      <c r="R48" s="681"/>
      <c r="S48" s="681"/>
      <c r="T48" s="681"/>
      <c r="U48" s="681"/>
      <c r="V48" s="681"/>
      <c r="W48" s="681"/>
      <c r="X48" s="681"/>
      <c r="Y48" s="681"/>
      <c r="Z48" s="681"/>
    </row>
    <row r="49" spans="1:26" ht="15.75" customHeight="1">
      <c r="A49" s="2637" t="str">
        <f t="shared" si="0"/>
        <v>10241000</v>
      </c>
      <c r="B49" s="7" t="s">
        <v>2610</v>
      </c>
      <c r="C49" s="7" t="s">
        <v>3292</v>
      </c>
      <c r="D49" s="7" t="s">
        <v>16</v>
      </c>
      <c r="E49" s="7" t="s">
        <v>3381</v>
      </c>
      <c r="F49" s="6" t="s">
        <v>3382</v>
      </c>
      <c r="G49" s="6" t="s">
        <v>3382</v>
      </c>
      <c r="H49" s="6" t="str">
        <f t="shared" si="1"/>
        <v>FIBA : FIBA : FIBA Europe : Basketball League of Serbia</v>
      </c>
      <c r="I49" s="1001" t="s">
        <v>3383</v>
      </c>
      <c r="J49" s="1002" t="s">
        <v>3384</v>
      </c>
      <c r="K49" s="241" t="s">
        <v>21</v>
      </c>
      <c r="L49" s="11" t="s">
        <v>22</v>
      </c>
      <c r="M49" s="11" t="s">
        <v>23</v>
      </c>
      <c r="N49" s="681"/>
      <c r="O49" s="681"/>
      <c r="P49" s="681"/>
      <c r="Q49" s="681"/>
      <c r="R49" s="681"/>
      <c r="S49" s="681"/>
      <c r="T49" s="681"/>
      <c r="U49" s="681"/>
      <c r="V49" s="681"/>
      <c r="W49" s="681"/>
      <c r="X49" s="681"/>
      <c r="Y49" s="681"/>
      <c r="Z49" s="681"/>
    </row>
    <row r="50" spans="1:26" ht="15.75" customHeight="1">
      <c r="A50" s="2637" t="str">
        <f t="shared" si="0"/>
        <v>10242000</v>
      </c>
      <c r="B50" s="7" t="s">
        <v>2610</v>
      </c>
      <c r="C50" s="7" t="s">
        <v>3304</v>
      </c>
      <c r="D50" s="7" t="s">
        <v>16</v>
      </c>
      <c r="E50" s="7" t="s">
        <v>3385</v>
      </c>
      <c r="F50" s="6" t="s">
        <v>3386</v>
      </c>
      <c r="G50" s="6" t="s">
        <v>3387</v>
      </c>
      <c r="H50" s="6" t="str">
        <f t="shared" si="1"/>
        <v>FIBA : FIBA : FIBA Europe : Slovak Basketball League</v>
      </c>
      <c r="I50" s="1005" t="s">
        <v>3388</v>
      </c>
      <c r="J50" s="1006" t="s">
        <v>3394</v>
      </c>
      <c r="K50" s="241" t="s">
        <v>21</v>
      </c>
      <c r="L50" s="11" t="s">
        <v>22</v>
      </c>
      <c r="M50" s="11" t="s">
        <v>23</v>
      </c>
      <c r="N50" s="681"/>
      <c r="O50" s="681"/>
      <c r="P50" s="681"/>
      <c r="Q50" s="681"/>
      <c r="R50" s="681"/>
      <c r="S50" s="681"/>
      <c r="T50" s="681"/>
      <c r="U50" s="681"/>
      <c r="V50" s="681"/>
      <c r="W50" s="681"/>
      <c r="X50" s="681"/>
      <c r="Y50" s="681"/>
      <c r="Z50" s="681"/>
    </row>
    <row r="51" spans="1:26" ht="15.75" customHeight="1">
      <c r="A51" s="2637" t="str">
        <f t="shared" si="0"/>
        <v>10243000</v>
      </c>
      <c r="B51" s="7" t="s">
        <v>2610</v>
      </c>
      <c r="C51" s="7" t="s">
        <v>3325</v>
      </c>
      <c r="D51" s="7" t="s">
        <v>16</v>
      </c>
      <c r="E51" s="7" t="s">
        <v>3395</v>
      </c>
      <c r="F51" s="6" t="s">
        <v>3396</v>
      </c>
      <c r="G51" s="6" t="s">
        <v>3396</v>
      </c>
      <c r="H51" s="6" t="str">
        <f t="shared" si="1"/>
        <v>FIBA : FIBA : FIBA Europe : Premier A Slovenian Basketball League</v>
      </c>
      <c r="I51" s="1007" t="s">
        <v>3397</v>
      </c>
      <c r="J51" s="240" t="s">
        <v>137</v>
      </c>
      <c r="K51" s="241" t="s">
        <v>21</v>
      </c>
      <c r="L51" s="11" t="s">
        <v>22</v>
      </c>
      <c r="M51" s="11" t="s">
        <v>23</v>
      </c>
      <c r="N51" s="681"/>
      <c r="O51" s="681"/>
      <c r="P51" s="681"/>
      <c r="Q51" s="681"/>
      <c r="R51" s="681"/>
      <c r="S51" s="681"/>
      <c r="T51" s="681"/>
      <c r="U51" s="681"/>
      <c r="V51" s="681"/>
      <c r="W51" s="681"/>
      <c r="X51" s="681"/>
      <c r="Y51" s="681"/>
      <c r="Z51" s="681"/>
    </row>
    <row r="52" spans="1:26" ht="15.75" customHeight="1">
      <c r="A52" s="2637" t="str">
        <f t="shared" si="0"/>
        <v>10244000</v>
      </c>
      <c r="B52" s="7" t="s">
        <v>2610</v>
      </c>
      <c r="C52" s="7" t="s">
        <v>3334</v>
      </c>
      <c r="D52" s="7" t="s">
        <v>16</v>
      </c>
      <c r="E52" s="7" t="s">
        <v>3398</v>
      </c>
      <c r="F52" s="6" t="s">
        <v>3399</v>
      </c>
      <c r="G52" s="6" t="s">
        <v>3399</v>
      </c>
      <c r="H52" s="6" t="str">
        <f t="shared" si="1"/>
        <v>FIBA : FIBA : FIBA Europe : Liga ACB</v>
      </c>
      <c r="I52" s="1008" t="s">
        <v>3400</v>
      </c>
      <c r="J52" s="240" t="s">
        <v>137</v>
      </c>
      <c r="K52" s="241" t="s">
        <v>21</v>
      </c>
      <c r="L52" s="11" t="s">
        <v>22</v>
      </c>
      <c r="M52" s="11" t="s">
        <v>23</v>
      </c>
      <c r="N52" s="681"/>
      <c r="O52" s="681"/>
      <c r="P52" s="681"/>
      <c r="Q52" s="681"/>
      <c r="R52" s="681"/>
      <c r="S52" s="681"/>
      <c r="T52" s="681"/>
      <c r="U52" s="681"/>
      <c r="V52" s="681"/>
      <c r="W52" s="681"/>
      <c r="X52" s="681"/>
      <c r="Y52" s="681"/>
      <c r="Z52" s="681"/>
    </row>
    <row r="53" spans="1:26" ht="15.75" customHeight="1">
      <c r="A53" s="2637" t="str">
        <f t="shared" si="0"/>
        <v>10245000</v>
      </c>
      <c r="B53" s="7" t="s">
        <v>2610</v>
      </c>
      <c r="C53" s="7" t="s">
        <v>3356</v>
      </c>
      <c r="D53" s="7" t="s">
        <v>16</v>
      </c>
      <c r="E53" s="7" t="s">
        <v>3239</v>
      </c>
      <c r="F53" s="6" t="s">
        <v>3401</v>
      </c>
      <c r="G53" s="6" t="s">
        <v>3402</v>
      </c>
      <c r="H53" s="6" t="str">
        <f t="shared" si="1"/>
        <v>FIBA : FIBA : FIBA Europe : LEB Gold League</v>
      </c>
      <c r="I53" s="1046" t="s">
        <v>3403</v>
      </c>
      <c r="J53" s="1048" t="s">
        <v>3485</v>
      </c>
      <c r="K53" s="241" t="s">
        <v>21</v>
      </c>
      <c r="L53" s="11" t="s">
        <v>22</v>
      </c>
      <c r="M53" s="11" t="s">
        <v>23</v>
      </c>
      <c r="N53" s="681"/>
      <c r="O53" s="681"/>
      <c r="P53" s="681"/>
      <c r="Q53" s="681"/>
      <c r="R53" s="681"/>
      <c r="S53" s="681"/>
      <c r="T53" s="681"/>
      <c r="U53" s="681"/>
      <c r="V53" s="681"/>
      <c r="W53" s="681"/>
      <c r="X53" s="681"/>
      <c r="Y53" s="681"/>
      <c r="Z53" s="681"/>
    </row>
    <row r="54" spans="1:26" ht="15.75" customHeight="1">
      <c r="A54" s="2637" t="str">
        <f t="shared" si="0"/>
        <v>10246000</v>
      </c>
      <c r="B54" s="7" t="s">
        <v>2610</v>
      </c>
      <c r="C54" s="7" t="s">
        <v>3487</v>
      </c>
      <c r="D54" s="7" t="s">
        <v>16</v>
      </c>
      <c r="E54" s="7" t="s">
        <v>1893</v>
      </c>
      <c r="F54" s="6" t="s">
        <v>3488</v>
      </c>
      <c r="G54" s="6" t="s">
        <v>3489</v>
      </c>
      <c r="H54" s="6" t="str">
        <f t="shared" si="1"/>
        <v>FIBA : FIBA : FIBA Europe : Basketligan</v>
      </c>
      <c r="I54" s="1051" t="s">
        <v>3491</v>
      </c>
      <c r="J54" s="1052" t="s">
        <v>3500</v>
      </c>
      <c r="K54" s="1055" t="s">
        <v>3504</v>
      </c>
      <c r="L54" s="11" t="s">
        <v>22</v>
      </c>
      <c r="M54" s="11" t="s">
        <v>23</v>
      </c>
      <c r="N54" s="681"/>
      <c r="O54" s="681"/>
      <c r="P54" s="681"/>
      <c r="Q54" s="681"/>
      <c r="R54" s="681"/>
      <c r="S54" s="681"/>
      <c r="T54" s="681"/>
      <c r="U54" s="681"/>
      <c r="V54" s="681"/>
      <c r="W54" s="681"/>
      <c r="X54" s="681"/>
      <c r="Y54" s="681"/>
      <c r="Z54" s="681"/>
    </row>
    <row r="55" spans="1:26" ht="15.75" customHeight="1">
      <c r="A55" s="2637" t="str">
        <f t="shared" si="0"/>
        <v>10247000</v>
      </c>
      <c r="B55" s="7" t="s">
        <v>2610</v>
      </c>
      <c r="C55" s="7" t="s">
        <v>3511</v>
      </c>
      <c r="D55" s="7" t="s">
        <v>16</v>
      </c>
      <c r="E55" s="7" t="s">
        <v>3512</v>
      </c>
      <c r="F55" s="6" t="s">
        <v>3513</v>
      </c>
      <c r="G55" s="6" t="s">
        <v>3514</v>
      </c>
      <c r="H55" s="6" t="str">
        <f t="shared" si="1"/>
        <v>FIBA : FIBA : FIBA Europe : Basketball Super League, Turkey</v>
      </c>
      <c r="I55" s="1057" t="s">
        <v>3519</v>
      </c>
      <c r="J55" s="1060" t="s">
        <v>3521</v>
      </c>
      <c r="K55" s="241" t="s">
        <v>21</v>
      </c>
      <c r="L55" s="11" t="s">
        <v>22</v>
      </c>
      <c r="M55" s="11" t="s">
        <v>23</v>
      </c>
      <c r="N55" s="681"/>
      <c r="O55" s="681"/>
      <c r="P55" s="681"/>
      <c r="Q55" s="681"/>
      <c r="R55" s="681"/>
      <c r="S55" s="681"/>
      <c r="T55" s="681"/>
      <c r="U55" s="681"/>
      <c r="V55" s="681"/>
      <c r="W55" s="681"/>
      <c r="X55" s="681"/>
      <c r="Y55" s="681"/>
      <c r="Z55" s="681"/>
    </row>
    <row r="56" spans="1:26" ht="15.75" customHeight="1">
      <c r="A56" s="2637" t="str">
        <f t="shared" si="0"/>
        <v>10248000</v>
      </c>
      <c r="B56" s="7" t="s">
        <v>2610</v>
      </c>
      <c r="C56" s="7" t="s">
        <v>3528</v>
      </c>
      <c r="D56" s="7" t="s">
        <v>16</v>
      </c>
      <c r="E56" s="7" t="s">
        <v>513</v>
      </c>
      <c r="F56" s="6" t="s">
        <v>3529</v>
      </c>
      <c r="G56" s="6" t="s">
        <v>3530</v>
      </c>
      <c r="H56" s="6" t="str">
        <f t="shared" si="1"/>
        <v>FIBA : FIBA : FIBA Europe : Turkish Basketball First League</v>
      </c>
      <c r="I56" s="1064" t="s">
        <v>3531</v>
      </c>
      <c r="J56" s="240" t="s">
        <v>137</v>
      </c>
      <c r="K56" s="241" t="s">
        <v>21</v>
      </c>
      <c r="L56" s="11" t="s">
        <v>22</v>
      </c>
      <c r="M56" s="11" t="s">
        <v>23</v>
      </c>
      <c r="N56" s="681"/>
      <c r="O56" s="681"/>
      <c r="P56" s="681"/>
      <c r="Q56" s="681"/>
      <c r="R56" s="681"/>
      <c r="S56" s="681"/>
      <c r="T56" s="681"/>
      <c r="U56" s="681"/>
      <c r="V56" s="681"/>
      <c r="W56" s="681"/>
      <c r="X56" s="681"/>
      <c r="Y56" s="681"/>
      <c r="Z56" s="681"/>
    </row>
    <row r="57" spans="1:26" ht="15.75" customHeight="1">
      <c r="A57" s="2637" t="str">
        <f t="shared" si="0"/>
        <v>10249000</v>
      </c>
      <c r="B57" s="7" t="s">
        <v>2610</v>
      </c>
      <c r="C57" s="7" t="s">
        <v>3541</v>
      </c>
      <c r="D57" s="7" t="s">
        <v>16</v>
      </c>
      <c r="E57" s="7" t="s">
        <v>3542</v>
      </c>
      <c r="F57" s="6" t="s">
        <v>3543</v>
      </c>
      <c r="G57" s="6" t="s">
        <v>3543</v>
      </c>
      <c r="H57" s="6" t="str">
        <f t="shared" si="1"/>
        <v>FIBA : FIBA : FIBA Europe : VTB United League</v>
      </c>
      <c r="I57" s="1065" t="s">
        <v>3544</v>
      </c>
      <c r="J57" s="1066" t="s">
        <v>3545</v>
      </c>
      <c r="K57" s="1071" t="s">
        <v>3546</v>
      </c>
      <c r="L57" s="11" t="s">
        <v>22</v>
      </c>
      <c r="M57" s="11" t="s">
        <v>23</v>
      </c>
      <c r="N57" s="681"/>
      <c r="O57" s="681"/>
      <c r="P57" s="681"/>
      <c r="Q57" s="681"/>
      <c r="R57" s="681"/>
      <c r="S57" s="681"/>
      <c r="T57" s="681"/>
      <c r="U57" s="681"/>
      <c r="V57" s="681"/>
      <c r="W57" s="681"/>
      <c r="X57" s="681"/>
      <c r="Y57" s="681"/>
      <c r="Z57" s="681"/>
    </row>
    <row r="58" spans="1:26" ht="15.75" customHeight="1">
      <c r="A58" s="2637" t="str">
        <f t="shared" si="0"/>
        <v>10301000</v>
      </c>
      <c r="B58" s="7" t="s">
        <v>2610</v>
      </c>
      <c r="C58" s="7" t="s">
        <v>3559</v>
      </c>
      <c r="D58" s="7" t="s">
        <v>16</v>
      </c>
      <c r="E58" s="7" t="s">
        <v>3560</v>
      </c>
      <c r="F58" s="6" t="s">
        <v>3561</v>
      </c>
      <c r="G58" s="6" t="s">
        <v>3562</v>
      </c>
      <c r="H58" s="6" t="str">
        <f t="shared" ref="H58:H66" si="2">CONCATENATE($H$2," : ", $H$5, " : ", G58)</f>
        <v>FIBA : FIBA : FIBA Americas : La Liga Nacional, Argentina</v>
      </c>
      <c r="I58" s="1078" t="s">
        <v>3564</v>
      </c>
      <c r="J58" s="240" t="s">
        <v>137</v>
      </c>
      <c r="K58" s="241" t="s">
        <v>21</v>
      </c>
      <c r="L58" s="11" t="s">
        <v>22</v>
      </c>
      <c r="M58" s="11" t="s">
        <v>23</v>
      </c>
      <c r="N58" s="681"/>
      <c r="O58" s="681"/>
      <c r="P58" s="681"/>
      <c r="Q58" s="681"/>
      <c r="R58" s="681"/>
      <c r="S58" s="681"/>
      <c r="T58" s="681"/>
      <c r="U58" s="681"/>
      <c r="V58" s="681"/>
      <c r="W58" s="681"/>
      <c r="X58" s="681"/>
      <c r="Y58" s="681"/>
      <c r="Z58" s="681"/>
    </row>
    <row r="59" spans="1:26" ht="15.75" customHeight="1">
      <c r="A59" s="2637" t="str">
        <f t="shared" si="0"/>
        <v>10302000</v>
      </c>
      <c r="B59" s="7" t="s">
        <v>2610</v>
      </c>
      <c r="C59" s="7" t="s">
        <v>3583</v>
      </c>
      <c r="D59" s="7" t="s">
        <v>16</v>
      </c>
      <c r="E59" s="7" t="s">
        <v>3584</v>
      </c>
      <c r="F59" s="6" t="s">
        <v>3585</v>
      </c>
      <c r="G59" s="6" t="s">
        <v>3585</v>
      </c>
      <c r="H59" s="6" t="str">
        <f t="shared" si="2"/>
        <v>FIBA : FIBA : FIBA Americas : Novo Basquete Brasil</v>
      </c>
      <c r="I59" s="1092" t="s">
        <v>3586</v>
      </c>
      <c r="J59" s="1094" t="s">
        <v>3619</v>
      </c>
      <c r="K59" s="1096" t="s">
        <v>3621</v>
      </c>
      <c r="L59" s="11" t="s">
        <v>22</v>
      </c>
      <c r="M59" s="11" t="s">
        <v>23</v>
      </c>
      <c r="N59" s="681"/>
      <c r="O59" s="681"/>
      <c r="P59" s="681"/>
      <c r="Q59" s="681"/>
      <c r="R59" s="681"/>
      <c r="S59" s="681"/>
      <c r="T59" s="681"/>
      <c r="U59" s="681"/>
      <c r="V59" s="681"/>
      <c r="W59" s="681"/>
      <c r="X59" s="681"/>
      <c r="Y59" s="681"/>
      <c r="Z59" s="681"/>
    </row>
    <row r="60" spans="1:26" ht="15.75" customHeight="1">
      <c r="A60" s="2637" t="str">
        <f t="shared" si="0"/>
        <v>10303000</v>
      </c>
      <c r="B60" s="7" t="s">
        <v>2610</v>
      </c>
      <c r="C60" s="7" t="s">
        <v>3625</v>
      </c>
      <c r="D60" s="7" t="s">
        <v>16</v>
      </c>
      <c r="E60" s="7" t="s">
        <v>3627</v>
      </c>
      <c r="F60" s="6" t="s">
        <v>3628</v>
      </c>
      <c r="G60" s="29" t="s">
        <v>3630</v>
      </c>
      <c r="H60" s="6" t="str">
        <f t="shared" si="2"/>
        <v>FIBA : FIBA : FIBA Americas : Liga Ouro de Basquete, Brazil</v>
      </c>
      <c r="I60" s="1099" t="s">
        <v>3633</v>
      </c>
      <c r="J60" s="1103" t="s">
        <v>3638</v>
      </c>
      <c r="K60" s="241" t="s">
        <v>21</v>
      </c>
      <c r="L60" s="11" t="s">
        <v>22</v>
      </c>
      <c r="M60" s="11" t="s">
        <v>23</v>
      </c>
      <c r="N60" s="681"/>
      <c r="O60" s="681"/>
      <c r="P60" s="681"/>
      <c r="Q60" s="681"/>
      <c r="R60" s="681"/>
      <c r="S60" s="681"/>
      <c r="T60" s="681"/>
      <c r="U60" s="681"/>
      <c r="V60" s="681"/>
      <c r="W60" s="681"/>
      <c r="X60" s="681"/>
      <c r="Y60" s="681"/>
      <c r="Z60" s="681"/>
    </row>
    <row r="61" spans="1:26" ht="15.75" customHeight="1">
      <c r="A61" s="2637" t="str">
        <f t="shared" si="0"/>
        <v>10304000</v>
      </c>
      <c r="B61" s="7" t="s">
        <v>2610</v>
      </c>
      <c r="C61" s="7" t="s">
        <v>3658</v>
      </c>
      <c r="D61" s="7" t="s">
        <v>16</v>
      </c>
      <c r="E61" s="7" t="s">
        <v>3659</v>
      </c>
      <c r="F61" s="6" t="s">
        <v>3660</v>
      </c>
      <c r="G61" s="6" t="s">
        <v>3660</v>
      </c>
      <c r="H61" s="6" t="str">
        <f t="shared" si="2"/>
        <v>FIBA : FIBA : FIBA Americas : Liga de las Americas</v>
      </c>
      <c r="I61" s="1105" t="s">
        <v>3661</v>
      </c>
      <c r="J61" s="1106" t="s">
        <v>3663</v>
      </c>
      <c r="K61" s="241" t="s">
        <v>21</v>
      </c>
      <c r="L61" s="11" t="s">
        <v>22</v>
      </c>
      <c r="M61" s="11" t="s">
        <v>23</v>
      </c>
      <c r="N61" s="681"/>
      <c r="O61" s="681"/>
      <c r="P61" s="681"/>
      <c r="Q61" s="681"/>
      <c r="R61" s="681"/>
      <c r="S61" s="681"/>
      <c r="T61" s="681"/>
      <c r="U61" s="681"/>
      <c r="V61" s="681"/>
      <c r="W61" s="681"/>
      <c r="X61" s="681"/>
      <c r="Y61" s="681"/>
      <c r="Z61" s="681"/>
    </row>
    <row r="62" spans="1:26" ht="15.75" customHeight="1">
      <c r="A62" s="2637" t="str">
        <f t="shared" si="0"/>
        <v>10305000</v>
      </c>
      <c r="B62" s="7" t="s">
        <v>2610</v>
      </c>
      <c r="C62" s="7" t="s">
        <v>3664</v>
      </c>
      <c r="D62" s="7" t="s">
        <v>16</v>
      </c>
      <c r="E62" s="7" t="s">
        <v>3665</v>
      </c>
      <c r="F62" s="6" t="s">
        <v>3666</v>
      </c>
      <c r="G62" s="29" t="s">
        <v>3666</v>
      </c>
      <c r="H62" s="6" t="str">
        <f t="shared" si="2"/>
        <v>FIBA : FIBA : FIBA Americas : Liga Sudamericana de Basquetbol</v>
      </c>
      <c r="I62" s="1108" t="s">
        <v>3667</v>
      </c>
      <c r="J62" s="1109" t="s">
        <v>3673</v>
      </c>
      <c r="K62" s="1111" t="s">
        <v>3674</v>
      </c>
      <c r="L62" s="11" t="s">
        <v>22</v>
      </c>
      <c r="M62" s="11" t="s">
        <v>23</v>
      </c>
      <c r="N62" s="681"/>
      <c r="O62" s="681"/>
      <c r="P62" s="681"/>
      <c r="Q62" s="681"/>
      <c r="R62" s="681"/>
      <c r="S62" s="681"/>
      <c r="T62" s="681"/>
      <c r="U62" s="681"/>
      <c r="V62" s="681"/>
      <c r="W62" s="681"/>
      <c r="X62" s="681"/>
      <c r="Y62" s="681"/>
      <c r="Z62" s="681"/>
    </row>
    <row r="63" spans="1:26" ht="15.75" customHeight="1">
      <c r="A63" s="2637" t="str">
        <f t="shared" si="0"/>
        <v>10306000</v>
      </c>
      <c r="B63" s="7" t="s">
        <v>2610</v>
      </c>
      <c r="C63" s="7" t="s">
        <v>3678</v>
      </c>
      <c r="D63" s="7" t="s">
        <v>16</v>
      </c>
      <c r="E63" s="7" t="s">
        <v>3679</v>
      </c>
      <c r="F63" s="6" t="s">
        <v>2961</v>
      </c>
      <c r="G63" s="6" t="s">
        <v>3680</v>
      </c>
      <c r="H63" s="6" t="str">
        <f t="shared" si="2"/>
        <v>FIBA : FIBA : FIBA Americas : FIBA Intercontintal Cup</v>
      </c>
      <c r="I63" s="1115" t="s">
        <v>3681</v>
      </c>
      <c r="J63" s="1117" t="s">
        <v>3689</v>
      </c>
      <c r="K63" s="240" t="s">
        <v>137</v>
      </c>
      <c r="L63" s="11" t="s">
        <v>22</v>
      </c>
      <c r="M63" s="11" t="s">
        <v>23</v>
      </c>
      <c r="N63" s="681"/>
      <c r="O63" s="681"/>
      <c r="P63" s="681"/>
      <c r="Q63" s="681"/>
      <c r="R63" s="681"/>
      <c r="S63" s="681"/>
      <c r="T63" s="681"/>
      <c r="U63" s="681"/>
      <c r="V63" s="681"/>
      <c r="W63" s="681"/>
      <c r="X63" s="681"/>
      <c r="Y63" s="681"/>
      <c r="Z63" s="681"/>
    </row>
    <row r="64" spans="1:26" ht="15.75" customHeight="1">
      <c r="A64" s="2637" t="str">
        <f t="shared" si="0"/>
        <v>10307000</v>
      </c>
      <c r="B64" s="7" t="s">
        <v>2610</v>
      </c>
      <c r="C64" s="7" t="s">
        <v>3693</v>
      </c>
      <c r="D64" s="7" t="s">
        <v>16</v>
      </c>
      <c r="E64" s="7" t="s">
        <v>3694</v>
      </c>
      <c r="F64" s="6" t="s">
        <v>3695</v>
      </c>
      <c r="G64" s="6" t="s">
        <v>3695</v>
      </c>
      <c r="H64" s="6" t="str">
        <f t="shared" si="2"/>
        <v>FIBA : FIBA : FIBA Americas : Liga CentroAmericana</v>
      </c>
      <c r="I64" s="1119" t="s">
        <v>3696</v>
      </c>
      <c r="J64" s="1117" t="s">
        <v>3689</v>
      </c>
      <c r="K64" s="1121" t="s">
        <v>3700</v>
      </c>
      <c r="L64" s="11" t="s">
        <v>22</v>
      </c>
      <c r="M64" s="11" t="s">
        <v>23</v>
      </c>
      <c r="O64" s="681"/>
      <c r="P64" s="681"/>
      <c r="Q64" s="681"/>
      <c r="R64" s="681"/>
      <c r="S64" s="681"/>
      <c r="T64" s="681"/>
      <c r="U64" s="681"/>
      <c r="V64" s="681"/>
      <c r="W64" s="681"/>
      <c r="X64" s="681"/>
      <c r="Y64" s="681"/>
      <c r="Z64" s="681"/>
    </row>
    <row r="65" spans="1:26" ht="15.75" customHeight="1">
      <c r="A65" s="2637" t="str">
        <f t="shared" si="0"/>
        <v>10308000</v>
      </c>
      <c r="B65" s="7" t="s">
        <v>2610</v>
      </c>
      <c r="C65" s="7" t="s">
        <v>3701</v>
      </c>
      <c r="D65" s="7" t="s">
        <v>16</v>
      </c>
      <c r="E65" s="7" t="s">
        <v>3702</v>
      </c>
      <c r="F65" s="6" t="s">
        <v>3703</v>
      </c>
      <c r="G65" s="29" t="s">
        <v>3703</v>
      </c>
      <c r="H65" s="6" t="str">
        <f t="shared" si="2"/>
        <v>FIBA : FIBA : FIBA Americas : Liga Nacional de Baloncesto Profesional</v>
      </c>
      <c r="I65" s="1123" t="s">
        <v>3704</v>
      </c>
      <c r="J65" s="1124" t="s">
        <v>3710</v>
      </c>
      <c r="K65" s="241" t="s">
        <v>21</v>
      </c>
      <c r="L65" s="11" t="s">
        <v>22</v>
      </c>
      <c r="M65" s="11" t="s">
        <v>23</v>
      </c>
      <c r="N65" s="681"/>
      <c r="O65" s="681"/>
      <c r="P65" s="681"/>
      <c r="Q65" s="681"/>
      <c r="R65" s="681"/>
      <c r="S65" s="681"/>
      <c r="T65" s="681"/>
      <c r="U65" s="681"/>
      <c r="V65" s="681"/>
      <c r="W65" s="681"/>
      <c r="X65" s="681"/>
      <c r="Y65" s="681"/>
      <c r="Z65" s="681"/>
    </row>
    <row r="66" spans="1:26" ht="15.75" customHeight="1">
      <c r="A66" s="2637" t="str">
        <f t="shared" si="0"/>
        <v>10309000</v>
      </c>
      <c r="B66" s="7" t="s">
        <v>2610</v>
      </c>
      <c r="C66" s="7" t="s">
        <v>3716</v>
      </c>
      <c r="D66" s="7" t="s">
        <v>16</v>
      </c>
      <c r="E66" s="7" t="s">
        <v>3717</v>
      </c>
      <c r="F66" s="6" t="s">
        <v>3718</v>
      </c>
      <c r="G66" s="29" t="s">
        <v>3718</v>
      </c>
      <c r="H66" s="6" t="str">
        <f t="shared" si="2"/>
        <v>FIBA : FIBA : FIBA Americas : Liga Uruguaya de Basketball</v>
      </c>
      <c r="I66" s="1126" t="s">
        <v>3719</v>
      </c>
      <c r="J66" s="1127" t="s">
        <v>3723</v>
      </c>
      <c r="K66" s="241" t="s">
        <v>21</v>
      </c>
      <c r="L66" s="11" t="s">
        <v>22</v>
      </c>
      <c r="M66" s="11" t="s">
        <v>23</v>
      </c>
      <c r="N66" s="681"/>
      <c r="O66" s="681"/>
      <c r="P66" s="681"/>
      <c r="Q66" s="681"/>
      <c r="R66" s="681"/>
      <c r="S66" s="681"/>
      <c r="T66" s="681"/>
      <c r="U66" s="681"/>
      <c r="V66" s="681"/>
      <c r="W66" s="681"/>
      <c r="X66" s="681"/>
      <c r="Y66" s="681"/>
      <c r="Z66" s="681"/>
    </row>
    <row r="67" spans="1:26" ht="15.75" customHeight="1">
      <c r="A67" s="2637" t="str">
        <f t="shared" ref="A67:A130" si="3">_xlfn.CONCAT(B67:D67)</f>
        <v>10310000</v>
      </c>
      <c r="B67" s="7" t="s">
        <v>2610</v>
      </c>
      <c r="C67" s="7" t="s">
        <v>3724</v>
      </c>
      <c r="D67" s="7" t="s">
        <v>16</v>
      </c>
      <c r="E67" s="7" t="s">
        <v>3725</v>
      </c>
      <c r="F67" s="6" t="s">
        <v>3726</v>
      </c>
      <c r="G67" s="29" t="s">
        <v>3726</v>
      </c>
      <c r="H67" s="6" t="str">
        <f t="shared" ref="H67:H73" si="4">CONCATENATE($H$2," : ", $H$6, " : ", G67)</f>
        <v>FIBA : FIBA : FIBA Asia : Chinese Basketball Association</v>
      </c>
      <c r="I67" s="1128" t="s">
        <v>3727</v>
      </c>
      <c r="J67" s="1129" t="s">
        <v>3728</v>
      </c>
      <c r="K67" s="1130" t="s">
        <v>3729</v>
      </c>
      <c r="L67" s="11" t="s">
        <v>22</v>
      </c>
      <c r="M67" s="11" t="s">
        <v>23</v>
      </c>
      <c r="N67" s="681"/>
      <c r="O67" s="681"/>
      <c r="P67" s="681"/>
      <c r="Q67" s="681"/>
      <c r="R67" s="681"/>
      <c r="S67" s="681"/>
      <c r="T67" s="681"/>
      <c r="U67" s="681"/>
      <c r="V67" s="681"/>
      <c r="W67" s="681"/>
      <c r="X67" s="681"/>
      <c r="Y67" s="681"/>
      <c r="Z67" s="681"/>
    </row>
    <row r="68" spans="1:26" ht="15.75" customHeight="1">
      <c r="A68" s="2637" t="str">
        <f t="shared" si="3"/>
        <v>10311000</v>
      </c>
      <c r="B68" s="7" t="s">
        <v>2610</v>
      </c>
      <c r="C68" s="7" t="s">
        <v>3730</v>
      </c>
      <c r="D68" s="7" t="s">
        <v>16</v>
      </c>
      <c r="E68" s="7" t="s">
        <v>1095</v>
      </c>
      <c r="F68" s="6" t="s">
        <v>3731</v>
      </c>
      <c r="G68" s="6" t="s">
        <v>3732</v>
      </c>
      <c r="H68" s="6" t="str">
        <f t="shared" si="4"/>
        <v>FIBA : FIBA : FIBA Asia : FIBA Asia Champions Cup</v>
      </c>
      <c r="I68" s="1132" t="s">
        <v>3733</v>
      </c>
      <c r="J68" s="1134" t="s">
        <v>3738</v>
      </c>
      <c r="K68" s="1138" t="s">
        <v>3742</v>
      </c>
      <c r="L68" s="11" t="s">
        <v>22</v>
      </c>
      <c r="M68" s="11" t="s">
        <v>23</v>
      </c>
      <c r="N68" s="681"/>
      <c r="O68" s="681"/>
      <c r="P68" s="681"/>
      <c r="Q68" s="681"/>
      <c r="R68" s="681"/>
      <c r="S68" s="681"/>
      <c r="T68" s="681"/>
      <c r="U68" s="681"/>
      <c r="V68" s="681"/>
      <c r="W68" s="681"/>
      <c r="X68" s="681"/>
      <c r="Y68" s="681"/>
      <c r="Z68" s="681"/>
    </row>
    <row r="69" spans="1:26" ht="15.75" customHeight="1">
      <c r="A69" s="2637" t="str">
        <f t="shared" si="3"/>
        <v>10312000</v>
      </c>
      <c r="B69" s="7" t="s">
        <v>2610</v>
      </c>
      <c r="C69" s="7" t="s">
        <v>3753</v>
      </c>
      <c r="D69" s="7" t="s">
        <v>16</v>
      </c>
      <c r="E69" s="681" t="s">
        <v>3754</v>
      </c>
      <c r="F69" s="681" t="s">
        <v>3755</v>
      </c>
      <c r="G69" s="1142" t="s">
        <v>3755</v>
      </c>
      <c r="H69" s="6" t="str">
        <f t="shared" si="4"/>
        <v>FIBA : FIBA : FIBA Asia : Iranian Basketball Super League</v>
      </c>
      <c r="I69" s="1146" t="s">
        <v>3763</v>
      </c>
      <c r="J69" s="240" t="s">
        <v>137</v>
      </c>
      <c r="K69" s="241" t="s">
        <v>21</v>
      </c>
      <c r="L69" s="11" t="s">
        <v>22</v>
      </c>
      <c r="M69" s="11" t="s">
        <v>23</v>
      </c>
      <c r="N69" s="681"/>
      <c r="O69" s="681"/>
      <c r="P69" s="681"/>
      <c r="Q69" s="681"/>
      <c r="R69" s="681"/>
      <c r="S69" s="681"/>
      <c r="T69" s="681"/>
      <c r="U69" s="681"/>
      <c r="V69" s="681"/>
      <c r="W69" s="681"/>
      <c r="X69" s="681"/>
      <c r="Y69" s="681"/>
      <c r="Z69" s="681"/>
    </row>
    <row r="70" spans="1:26" ht="15.75" customHeight="1">
      <c r="A70" s="2637" t="str">
        <f t="shared" si="3"/>
        <v>10313000</v>
      </c>
      <c r="B70" s="7" t="s">
        <v>2610</v>
      </c>
      <c r="C70" s="7" t="s">
        <v>3777</v>
      </c>
      <c r="D70" s="7" t="s">
        <v>16</v>
      </c>
      <c r="E70" s="681" t="s">
        <v>3778</v>
      </c>
      <c r="F70" s="681" t="s">
        <v>3779</v>
      </c>
      <c r="G70" s="681" t="s">
        <v>3780</v>
      </c>
      <c r="H70" s="6" t="str">
        <f t="shared" si="4"/>
        <v>FIBA : FIBA : FIBA Asia : Japanese B.League</v>
      </c>
      <c r="I70" s="1151" t="s">
        <v>3781</v>
      </c>
      <c r="J70" s="240" t="s">
        <v>137</v>
      </c>
      <c r="K70" s="241" t="s">
        <v>21</v>
      </c>
      <c r="L70" s="11" t="s">
        <v>22</v>
      </c>
      <c r="M70" s="11" t="s">
        <v>23</v>
      </c>
      <c r="N70" s="681"/>
      <c r="O70" s="681"/>
      <c r="P70" s="681"/>
      <c r="Q70" s="681"/>
      <c r="R70" s="681"/>
      <c r="S70" s="681"/>
      <c r="T70" s="681"/>
      <c r="U70" s="681"/>
      <c r="V70" s="681"/>
      <c r="W70" s="681"/>
      <c r="X70" s="681"/>
      <c r="Y70" s="681"/>
      <c r="Z70" s="681"/>
    </row>
    <row r="71" spans="1:26" ht="15.75" customHeight="1">
      <c r="A71" s="2637" t="str">
        <f t="shared" si="3"/>
        <v>10314000</v>
      </c>
      <c r="B71" s="7" t="s">
        <v>2610</v>
      </c>
      <c r="C71" s="7" t="s">
        <v>3791</v>
      </c>
      <c r="D71" s="7" t="s">
        <v>16</v>
      </c>
      <c r="E71" s="681" t="s">
        <v>3792</v>
      </c>
      <c r="F71" s="681" t="s">
        <v>3793</v>
      </c>
      <c r="G71" s="1142" t="s">
        <v>3793</v>
      </c>
      <c r="H71" s="6" t="str">
        <f t="shared" si="4"/>
        <v>FIBA : FIBA : FIBA Asia : Kazakhstan Basketball Championship</v>
      </c>
      <c r="I71" s="1155" t="s">
        <v>3794</v>
      </c>
      <c r="J71" s="1156" t="s">
        <v>3800</v>
      </c>
      <c r="K71" s="241" t="s">
        <v>21</v>
      </c>
      <c r="L71" s="11" t="s">
        <v>22</v>
      </c>
      <c r="M71" s="11" t="s">
        <v>23</v>
      </c>
      <c r="N71" s="681"/>
      <c r="O71" s="681"/>
      <c r="P71" s="681"/>
      <c r="Q71" s="681"/>
      <c r="R71" s="681"/>
      <c r="S71" s="681"/>
      <c r="T71" s="681"/>
      <c r="U71" s="681"/>
      <c r="V71" s="681"/>
      <c r="W71" s="681"/>
      <c r="X71" s="681"/>
      <c r="Y71" s="681"/>
      <c r="Z71" s="681"/>
    </row>
    <row r="72" spans="1:26" ht="15.75" customHeight="1">
      <c r="A72" s="2637" t="str">
        <f t="shared" si="3"/>
        <v>10315000</v>
      </c>
      <c r="B72" s="7" t="s">
        <v>2610</v>
      </c>
      <c r="C72" s="7" t="s">
        <v>3801</v>
      </c>
      <c r="D72" s="7" t="s">
        <v>16</v>
      </c>
      <c r="E72" s="681" t="s">
        <v>3802</v>
      </c>
      <c r="F72" s="681" t="s">
        <v>3803</v>
      </c>
      <c r="G72" s="681" t="s">
        <v>3803</v>
      </c>
      <c r="H72" s="6" t="str">
        <f t="shared" si="4"/>
        <v>FIBA : FIBA : FIBA Asia : Korean Basketball League</v>
      </c>
      <c r="I72" s="1158" t="s">
        <v>3804</v>
      </c>
      <c r="J72" s="1159" t="s">
        <v>3805</v>
      </c>
      <c r="K72" s="241" t="s">
        <v>21</v>
      </c>
      <c r="L72" s="11" t="s">
        <v>22</v>
      </c>
      <c r="M72" s="11" t="s">
        <v>23</v>
      </c>
      <c r="N72" s="681"/>
      <c r="O72" s="681"/>
      <c r="P72" s="681"/>
      <c r="Q72" s="681"/>
      <c r="R72" s="681"/>
      <c r="S72" s="681"/>
      <c r="T72" s="681"/>
      <c r="U72" s="681"/>
      <c r="V72" s="681"/>
      <c r="W72" s="681"/>
      <c r="X72" s="681"/>
      <c r="Y72" s="681"/>
      <c r="Z72" s="681"/>
    </row>
    <row r="73" spans="1:26" ht="15.75" customHeight="1">
      <c r="A73" s="2637" t="str">
        <f t="shared" si="3"/>
        <v>10316000</v>
      </c>
      <c r="B73" s="7" t="s">
        <v>2610</v>
      </c>
      <c r="C73" s="7" t="s">
        <v>3806</v>
      </c>
      <c r="D73" s="7" t="s">
        <v>16</v>
      </c>
      <c r="E73" s="681" t="s">
        <v>3807</v>
      </c>
      <c r="F73" s="681" t="s">
        <v>3808</v>
      </c>
      <c r="G73" s="681" t="s">
        <v>3808</v>
      </c>
      <c r="H73" s="6" t="str">
        <f t="shared" si="4"/>
        <v>FIBA : FIBA : FIBA Asia : Philippine Basketball Association</v>
      </c>
      <c r="I73" s="1187" t="s">
        <v>3809</v>
      </c>
      <c r="J73" s="1189" t="s">
        <v>3875</v>
      </c>
      <c r="K73" s="1192" t="s">
        <v>3877</v>
      </c>
      <c r="L73" s="11" t="s">
        <v>22</v>
      </c>
      <c r="M73" s="11" t="s">
        <v>23</v>
      </c>
      <c r="N73" s="681"/>
      <c r="O73" s="681"/>
      <c r="P73" s="681"/>
      <c r="Q73" s="681"/>
      <c r="R73" s="681"/>
      <c r="S73" s="681"/>
      <c r="T73" s="681"/>
      <c r="U73" s="681"/>
      <c r="V73" s="681"/>
      <c r="W73" s="681"/>
      <c r="X73" s="681"/>
      <c r="Y73" s="681"/>
      <c r="Z73" s="681"/>
    </row>
    <row r="74" spans="1:26" ht="15.75" customHeight="1">
      <c r="A74" s="2637" t="str">
        <f t="shared" si="3"/>
        <v>10317000</v>
      </c>
      <c r="B74" s="7" t="s">
        <v>2610</v>
      </c>
      <c r="C74" s="7" t="s">
        <v>3880</v>
      </c>
      <c r="D74" s="7" t="s">
        <v>16</v>
      </c>
      <c r="E74" s="681" t="s">
        <v>3066</v>
      </c>
      <c r="F74" s="681" t="s">
        <v>3067</v>
      </c>
      <c r="G74" s="681" t="s">
        <v>3881</v>
      </c>
      <c r="H74" s="6" t="str">
        <f t="shared" ref="H74:H75" si="5">CONCATENATE($H$2," : ", $H$7, " : ", G74)</f>
        <v>FIBA : FIBA : FIBA Oceania : National Basketball League, Australia</v>
      </c>
      <c r="I74" s="1200" t="s">
        <v>3887</v>
      </c>
      <c r="J74" s="240" t="s">
        <v>137</v>
      </c>
      <c r="K74" s="241" t="s">
        <v>21</v>
      </c>
      <c r="L74" s="11" t="s">
        <v>22</v>
      </c>
      <c r="M74" s="11" t="s">
        <v>23</v>
      </c>
      <c r="N74" s="681"/>
      <c r="O74" s="681"/>
      <c r="P74" s="681"/>
      <c r="Q74" s="681"/>
      <c r="R74" s="681"/>
      <c r="S74" s="681"/>
      <c r="T74" s="681"/>
      <c r="U74" s="681"/>
      <c r="V74" s="681"/>
      <c r="W74" s="681"/>
      <c r="X74" s="681"/>
      <c r="Y74" s="681"/>
      <c r="Z74" s="681"/>
    </row>
    <row r="75" spans="1:26" ht="15.75" customHeight="1">
      <c r="A75" s="2637" t="str">
        <f t="shared" si="3"/>
        <v>10318000</v>
      </c>
      <c r="B75" s="7" t="s">
        <v>2610</v>
      </c>
      <c r="C75" s="7" t="s">
        <v>3891</v>
      </c>
      <c r="D75" s="7" t="s">
        <v>16</v>
      </c>
      <c r="E75" s="681" t="s">
        <v>3892</v>
      </c>
      <c r="F75" s="681" t="s">
        <v>3893</v>
      </c>
      <c r="G75" s="1142" t="s">
        <v>3893</v>
      </c>
      <c r="H75" s="6" t="str">
        <f t="shared" si="5"/>
        <v>FIBA : FIBA : FIBA Oceania : South East Australian Basketball League</v>
      </c>
      <c r="I75" s="1205" t="s">
        <v>3895</v>
      </c>
      <c r="J75" s="1217" t="s">
        <v>3901</v>
      </c>
      <c r="K75" s="1221" t="s">
        <v>3930</v>
      </c>
      <c r="L75" s="11" t="s">
        <v>22</v>
      </c>
      <c r="M75" s="11" t="s">
        <v>23</v>
      </c>
      <c r="N75" s="681"/>
      <c r="O75" s="681"/>
      <c r="P75" s="681"/>
      <c r="Q75" s="681"/>
      <c r="R75" s="681"/>
      <c r="S75" s="681"/>
      <c r="T75" s="681"/>
      <c r="U75" s="681"/>
      <c r="V75" s="681"/>
      <c r="W75" s="681"/>
      <c r="X75" s="681"/>
      <c r="Y75" s="681"/>
      <c r="Z75" s="681"/>
    </row>
    <row r="76" spans="1:26" ht="15.75" customHeight="1">
      <c r="A76" s="2637" t="str">
        <f t="shared" si="3"/>
        <v>10319000</v>
      </c>
      <c r="B76" s="7" t="s">
        <v>2610</v>
      </c>
      <c r="C76" s="7" t="s">
        <v>3941</v>
      </c>
      <c r="D76" s="7" t="s">
        <v>16</v>
      </c>
      <c r="E76" s="681" t="s">
        <v>3942</v>
      </c>
      <c r="F76" s="681" t="s">
        <v>3943</v>
      </c>
      <c r="G76" s="681" t="s">
        <v>3943</v>
      </c>
      <c r="H76" s="6" t="str">
        <f>CONCATENATE($H$2," : ", $H$8, " : ", G76)</f>
        <v>FIBA : FIBA : FIBA Africa : Africa Basketball League</v>
      </c>
      <c r="I76" s="1253" t="s">
        <v>3948</v>
      </c>
      <c r="J76" s="240" t="s">
        <v>137</v>
      </c>
      <c r="K76" s="241" t="s">
        <v>21</v>
      </c>
      <c r="L76" s="11" t="s">
        <v>22</v>
      </c>
      <c r="M76" s="11" t="s">
        <v>23</v>
      </c>
      <c r="N76" s="681"/>
      <c r="O76" s="681"/>
      <c r="P76" s="681"/>
      <c r="Q76" s="681"/>
      <c r="R76" s="681"/>
      <c r="S76" s="681"/>
      <c r="T76" s="681"/>
      <c r="U76" s="681"/>
      <c r="V76" s="681"/>
      <c r="W76" s="681"/>
      <c r="X76" s="681"/>
      <c r="Y76" s="681"/>
      <c r="Z76" s="681"/>
    </row>
    <row r="77" spans="1:26" ht="15.75" customHeight="1">
      <c r="A77" s="2637" t="str">
        <f t="shared" si="3"/>
        <v>10200001</v>
      </c>
      <c r="B77" s="7" t="s">
        <v>2610</v>
      </c>
      <c r="C77" s="7" t="s">
        <v>2281</v>
      </c>
      <c r="D77" s="7" t="s">
        <v>96</v>
      </c>
      <c r="E77" s="681" t="s">
        <v>4012</v>
      </c>
      <c r="F77" s="681" t="s">
        <v>4013</v>
      </c>
      <c r="G77" s="681" t="s">
        <v>4014</v>
      </c>
      <c r="H77" s="6" t="str">
        <f t="shared" ref="H77:H199" si="6">CONCATENATE($H$2," : ", $H$4, " : ", G77)</f>
        <v>FIBA : FIBA : FIBA Europe : KK Crvena Zvezda</v>
      </c>
      <c r="I77" s="1254" t="s">
        <v>4015</v>
      </c>
      <c r="J77" s="1260" t="s">
        <v>4016</v>
      </c>
      <c r="K77" s="241" t="s">
        <v>21</v>
      </c>
      <c r="L77" s="11" t="s">
        <v>22</v>
      </c>
      <c r="M77" s="11" t="s">
        <v>23</v>
      </c>
      <c r="N77" s="681"/>
      <c r="O77" s="681"/>
      <c r="P77" s="681"/>
      <c r="Q77" s="681"/>
      <c r="R77" s="681"/>
      <c r="S77" s="681"/>
      <c r="T77" s="681"/>
      <c r="U77" s="681"/>
      <c r="V77" s="681"/>
      <c r="W77" s="681"/>
      <c r="X77" s="681"/>
      <c r="Y77" s="681"/>
      <c r="Z77" s="681"/>
    </row>
    <row r="78" spans="1:26" ht="15.75" customHeight="1">
      <c r="A78" s="2637" t="str">
        <f t="shared" si="3"/>
        <v>10200002</v>
      </c>
      <c r="B78" s="7" t="s">
        <v>2610</v>
      </c>
      <c r="C78" s="7" t="s">
        <v>2281</v>
      </c>
      <c r="D78" s="7" t="s">
        <v>105</v>
      </c>
      <c r="E78" s="681" t="s">
        <v>4036</v>
      </c>
      <c r="F78" s="681" t="s">
        <v>4037</v>
      </c>
      <c r="G78" s="681" t="s">
        <v>4038</v>
      </c>
      <c r="H78" s="6" t="str">
        <f t="shared" si="6"/>
        <v>FIBA : FIBA : FIBA Europe : KK Cedevita</v>
      </c>
      <c r="I78" s="1263" t="s">
        <v>4040</v>
      </c>
      <c r="J78" s="240" t="s">
        <v>137</v>
      </c>
      <c r="K78" s="241" t="s">
        <v>21</v>
      </c>
      <c r="L78" s="11" t="s">
        <v>22</v>
      </c>
      <c r="M78" s="11" t="s">
        <v>23</v>
      </c>
      <c r="N78" s="681"/>
      <c r="O78" s="681"/>
      <c r="P78" s="681"/>
      <c r="Q78" s="681"/>
      <c r="R78" s="681"/>
      <c r="S78" s="681"/>
      <c r="T78" s="681"/>
      <c r="U78" s="681"/>
      <c r="V78" s="681"/>
      <c r="W78" s="681"/>
      <c r="X78" s="681"/>
      <c r="Y78" s="681"/>
      <c r="Z78" s="681"/>
    </row>
    <row r="79" spans="1:26" ht="15.75" customHeight="1">
      <c r="A79" s="2637" t="str">
        <f t="shared" si="3"/>
        <v>10200003</v>
      </c>
      <c r="B79" s="7" t="s">
        <v>2610</v>
      </c>
      <c r="C79" s="7" t="s">
        <v>2281</v>
      </c>
      <c r="D79" s="7" t="s">
        <v>113</v>
      </c>
      <c r="E79" s="681" t="s">
        <v>4045</v>
      </c>
      <c r="F79" s="681" t="s">
        <v>4046</v>
      </c>
      <c r="G79" s="681" t="s">
        <v>4047</v>
      </c>
      <c r="H79" s="6" t="str">
        <f t="shared" si="6"/>
        <v>FIBA : FIBA : FIBA Europe : KK Buducnost</v>
      </c>
      <c r="I79" s="1265" t="s">
        <v>4048</v>
      </c>
      <c r="J79" s="1266" t="s">
        <v>4053</v>
      </c>
      <c r="K79" s="1268" t="s">
        <v>4054</v>
      </c>
      <c r="L79" s="11" t="s">
        <v>22</v>
      </c>
      <c r="M79" s="11" t="s">
        <v>23</v>
      </c>
      <c r="N79" s="681"/>
      <c r="O79" s="681"/>
      <c r="P79" s="681"/>
      <c r="Q79" s="681"/>
      <c r="R79" s="681"/>
      <c r="S79" s="681"/>
      <c r="T79" s="681"/>
      <c r="U79" s="681"/>
      <c r="V79" s="681"/>
      <c r="W79" s="681"/>
      <c r="X79" s="681"/>
      <c r="Y79" s="681"/>
      <c r="Z79" s="681"/>
    </row>
    <row r="80" spans="1:26" ht="15.75" customHeight="1">
      <c r="A80" s="2637" t="str">
        <f t="shared" si="3"/>
        <v>10200004</v>
      </c>
      <c r="B80" s="7" t="s">
        <v>2610</v>
      </c>
      <c r="C80" s="7" t="s">
        <v>2281</v>
      </c>
      <c r="D80" s="7" t="s">
        <v>122</v>
      </c>
      <c r="E80" s="681" t="s">
        <v>1959</v>
      </c>
      <c r="F80" s="681" t="s">
        <v>4058</v>
      </c>
      <c r="G80" s="681" t="s">
        <v>4059</v>
      </c>
      <c r="H80" s="6" t="str">
        <f t="shared" si="6"/>
        <v>FIBA : FIBA : FIBA Europe : KK Partizan NIS</v>
      </c>
      <c r="I80" s="1254" t="s">
        <v>4015</v>
      </c>
      <c r="J80" s="240" t="s">
        <v>137</v>
      </c>
      <c r="K80" s="241" t="s">
        <v>21</v>
      </c>
      <c r="L80" s="11" t="s">
        <v>22</v>
      </c>
      <c r="M80" s="11" t="s">
        <v>23</v>
      </c>
      <c r="N80" s="681"/>
      <c r="O80" s="681"/>
      <c r="P80" s="681"/>
      <c r="Q80" s="681"/>
      <c r="R80" s="681"/>
      <c r="S80" s="681"/>
      <c r="T80" s="681"/>
      <c r="U80" s="681"/>
      <c r="V80" s="681"/>
      <c r="W80" s="681"/>
      <c r="X80" s="681"/>
      <c r="Y80" s="681"/>
      <c r="Z80" s="681"/>
    </row>
    <row r="81" spans="1:26" ht="15.75" customHeight="1">
      <c r="A81" s="2637" t="str">
        <f t="shared" si="3"/>
        <v>10200005</v>
      </c>
      <c r="B81" s="7" t="s">
        <v>2610</v>
      </c>
      <c r="C81" s="7" t="s">
        <v>2281</v>
      </c>
      <c r="D81" s="7" t="s">
        <v>131</v>
      </c>
      <c r="E81" s="681" t="s">
        <v>4061</v>
      </c>
      <c r="F81" s="681" t="s">
        <v>4062</v>
      </c>
      <c r="G81" s="681" t="s">
        <v>4062</v>
      </c>
      <c r="H81" s="6" t="str">
        <f t="shared" si="6"/>
        <v>FIBA : FIBA : FIBA Europe : Mega Bemax</v>
      </c>
      <c r="I81" s="1271" t="s">
        <v>4063</v>
      </c>
      <c r="J81" s="240" t="s">
        <v>137</v>
      </c>
      <c r="K81" s="241" t="s">
        <v>21</v>
      </c>
      <c r="L81" s="11" t="s">
        <v>22</v>
      </c>
      <c r="M81" s="11" t="s">
        <v>23</v>
      </c>
      <c r="N81" s="681"/>
      <c r="O81" s="681"/>
      <c r="P81" s="681"/>
      <c r="Q81" s="681"/>
      <c r="R81" s="681"/>
      <c r="S81" s="681"/>
      <c r="T81" s="681"/>
      <c r="U81" s="681"/>
      <c r="V81" s="681"/>
      <c r="W81" s="681"/>
      <c r="X81" s="681"/>
      <c r="Y81" s="681"/>
      <c r="Z81" s="681"/>
    </row>
    <row r="82" spans="1:26" ht="15.75" customHeight="1">
      <c r="A82" s="2637" t="str">
        <f t="shared" si="3"/>
        <v>10200006</v>
      </c>
      <c r="B82" s="7" t="s">
        <v>2610</v>
      </c>
      <c r="C82" s="7" t="s">
        <v>2281</v>
      </c>
      <c r="D82" s="7" t="s">
        <v>540</v>
      </c>
      <c r="E82" s="681" t="s">
        <v>4067</v>
      </c>
      <c r="F82" s="681" t="s">
        <v>4067</v>
      </c>
      <c r="G82" s="681" t="s">
        <v>4068</v>
      </c>
      <c r="H82" s="6" t="str">
        <f t="shared" si="6"/>
        <v>FIBA : FIBA : FIBA Europe : KK FMP</v>
      </c>
      <c r="I82" s="1275" t="s">
        <v>4069</v>
      </c>
      <c r="J82" s="1278" t="s">
        <v>4081</v>
      </c>
      <c r="K82" s="1280" t="s">
        <v>4086</v>
      </c>
      <c r="L82" s="11" t="s">
        <v>22</v>
      </c>
      <c r="M82" s="11" t="s">
        <v>23</v>
      </c>
      <c r="N82" s="681"/>
      <c r="O82" s="681"/>
      <c r="P82" s="681"/>
      <c r="Q82" s="681"/>
      <c r="R82" s="681"/>
      <c r="S82" s="681"/>
      <c r="T82" s="681"/>
      <c r="U82" s="681"/>
      <c r="V82" s="681"/>
      <c r="W82" s="681"/>
      <c r="X82" s="681"/>
      <c r="Y82" s="681"/>
      <c r="Z82" s="681"/>
    </row>
    <row r="83" spans="1:26" ht="15.75" customHeight="1">
      <c r="A83" s="2637" t="str">
        <f t="shared" si="3"/>
        <v>10200007</v>
      </c>
      <c r="B83" s="7" t="s">
        <v>2610</v>
      </c>
      <c r="C83" s="7" t="s">
        <v>2281</v>
      </c>
      <c r="D83" s="7" t="s">
        <v>549</v>
      </c>
      <c r="E83" s="681" t="s">
        <v>4088</v>
      </c>
      <c r="F83" s="681" t="s">
        <v>4089</v>
      </c>
      <c r="G83" s="681" t="s">
        <v>4090</v>
      </c>
      <c r="H83" s="6" t="str">
        <f t="shared" si="6"/>
        <v>FIBA : FIBA : FIBA Europe : KK Zadar</v>
      </c>
      <c r="I83" s="1282" t="s">
        <v>4091</v>
      </c>
      <c r="J83" s="1284" t="s">
        <v>4093</v>
      </c>
      <c r="K83" s="1285" t="s">
        <v>4099</v>
      </c>
      <c r="L83" s="11" t="s">
        <v>22</v>
      </c>
      <c r="M83" s="11" t="s">
        <v>23</v>
      </c>
      <c r="N83" s="681"/>
      <c r="O83" s="681"/>
      <c r="P83" s="681"/>
      <c r="Q83" s="681"/>
      <c r="R83" s="681"/>
      <c r="S83" s="681"/>
      <c r="T83" s="681"/>
      <c r="U83" s="681"/>
      <c r="V83" s="681"/>
      <c r="W83" s="681"/>
      <c r="X83" s="681"/>
      <c r="Y83" s="681"/>
      <c r="Z83" s="681"/>
    </row>
    <row r="84" spans="1:26" ht="15.75" customHeight="1">
      <c r="A84" s="2637" t="str">
        <f t="shared" si="3"/>
        <v>10200008</v>
      </c>
      <c r="B84" s="7" t="s">
        <v>2610</v>
      </c>
      <c r="C84" s="7" t="s">
        <v>2281</v>
      </c>
      <c r="D84" s="7" t="s">
        <v>562</v>
      </c>
      <c r="E84" s="681" t="s">
        <v>4100</v>
      </c>
      <c r="F84" s="681" t="s">
        <v>4101</v>
      </c>
      <c r="G84" s="681" t="s">
        <v>4102</v>
      </c>
      <c r="H84" s="6" t="str">
        <f t="shared" si="6"/>
        <v>FIBA : FIBA : FIBA Europe : KK Mornar Bar</v>
      </c>
      <c r="I84" s="1287" t="s">
        <v>4103</v>
      </c>
      <c r="J84" s="1297" t="s">
        <v>4107</v>
      </c>
      <c r="K84" s="241" t="s">
        <v>21</v>
      </c>
      <c r="L84" s="11" t="s">
        <v>22</v>
      </c>
      <c r="M84" s="11" t="s">
        <v>23</v>
      </c>
      <c r="N84" s="681"/>
      <c r="O84" s="681"/>
      <c r="P84" s="681"/>
      <c r="Q84" s="681"/>
      <c r="R84" s="681"/>
      <c r="S84" s="681"/>
      <c r="T84" s="681"/>
      <c r="U84" s="681"/>
      <c r="V84" s="681"/>
      <c r="W84" s="681"/>
      <c r="X84" s="681"/>
      <c r="Y84" s="681"/>
      <c r="Z84" s="681"/>
    </row>
    <row r="85" spans="1:26" ht="15.75" customHeight="1">
      <c r="A85" s="2637" t="str">
        <f t="shared" si="3"/>
        <v>10200009</v>
      </c>
      <c r="B85" s="7" t="s">
        <v>2610</v>
      </c>
      <c r="C85" s="7" t="s">
        <v>2281</v>
      </c>
      <c r="D85" s="7" t="s">
        <v>1073</v>
      </c>
      <c r="E85" s="681" t="s">
        <v>4134</v>
      </c>
      <c r="F85" s="681" t="s">
        <v>4135</v>
      </c>
      <c r="G85" s="681" t="s">
        <v>4136</v>
      </c>
      <c r="H85" s="6" t="str">
        <f t="shared" si="6"/>
        <v>FIBA : FIBA : FIBA Europe : KK Cibona</v>
      </c>
      <c r="I85" s="1254" t="s">
        <v>4015</v>
      </c>
      <c r="J85" s="240" t="s">
        <v>137</v>
      </c>
      <c r="K85" s="241" t="s">
        <v>21</v>
      </c>
      <c r="L85" s="11" t="s">
        <v>22</v>
      </c>
      <c r="M85" s="11" t="s">
        <v>23</v>
      </c>
      <c r="N85" s="681"/>
      <c r="O85" s="681"/>
      <c r="P85" s="681"/>
      <c r="Q85" s="681"/>
      <c r="R85" s="681"/>
      <c r="S85" s="681"/>
      <c r="T85" s="681"/>
      <c r="U85" s="681"/>
      <c r="V85" s="681"/>
      <c r="W85" s="681"/>
      <c r="X85" s="681"/>
      <c r="Y85" s="681"/>
      <c r="Z85" s="681"/>
    </row>
    <row r="86" spans="1:26" ht="13">
      <c r="A86" s="2637" t="str">
        <f t="shared" si="3"/>
        <v>10200010</v>
      </c>
      <c r="B86" s="7" t="s">
        <v>2610</v>
      </c>
      <c r="C86" s="7" t="s">
        <v>2281</v>
      </c>
      <c r="D86" s="7" t="s">
        <v>25</v>
      </c>
      <c r="E86" s="681" t="s">
        <v>4138</v>
      </c>
      <c r="F86" s="681" t="s">
        <v>4140</v>
      </c>
      <c r="G86" s="681" t="s">
        <v>4141</v>
      </c>
      <c r="H86" s="6" t="str">
        <f t="shared" si="6"/>
        <v>FIBA : FIBA : FIBA Europe : KK Petrol Olimpija</v>
      </c>
      <c r="I86" s="1301" t="s">
        <v>4142</v>
      </c>
      <c r="J86" s="240" t="s">
        <v>137</v>
      </c>
      <c r="K86" s="241" t="s">
        <v>21</v>
      </c>
      <c r="L86" s="11" t="s">
        <v>22</v>
      </c>
      <c r="M86" s="11" t="s">
        <v>23</v>
      </c>
      <c r="N86" s="681"/>
      <c r="O86" s="681"/>
      <c r="P86" s="681"/>
      <c r="Q86" s="681"/>
      <c r="R86" s="681"/>
      <c r="S86" s="681"/>
      <c r="T86" s="681"/>
      <c r="U86" s="681"/>
      <c r="V86" s="681"/>
      <c r="W86" s="681"/>
      <c r="X86" s="681"/>
      <c r="Y86" s="681"/>
      <c r="Z86" s="681"/>
    </row>
    <row r="87" spans="1:26" ht="13">
      <c r="A87" s="2637" t="str">
        <f t="shared" si="3"/>
        <v>10200011</v>
      </c>
      <c r="B87" s="7" t="s">
        <v>2610</v>
      </c>
      <c r="C87" s="7" t="s">
        <v>2281</v>
      </c>
      <c r="D87" s="7" t="s">
        <v>60</v>
      </c>
      <c r="E87" s="681" t="s">
        <v>4147</v>
      </c>
      <c r="F87" s="681" t="s">
        <v>4148</v>
      </c>
      <c r="G87" s="681" t="s">
        <v>4150</v>
      </c>
      <c r="H87" s="6" t="str">
        <f t="shared" si="6"/>
        <v>FIBA : FIBA : FIBA Europe : KK Igokea</v>
      </c>
      <c r="I87" s="1254" t="s">
        <v>4015</v>
      </c>
      <c r="J87" s="1303" t="s">
        <v>4151</v>
      </c>
      <c r="K87" s="241" t="s">
        <v>21</v>
      </c>
      <c r="L87" s="11" t="s">
        <v>22</v>
      </c>
      <c r="M87" s="11" t="s">
        <v>23</v>
      </c>
      <c r="N87" s="681"/>
      <c r="O87" s="681"/>
      <c r="P87" s="681"/>
      <c r="Q87" s="681"/>
      <c r="R87" s="681"/>
      <c r="S87" s="681"/>
      <c r="T87" s="681"/>
      <c r="U87" s="681"/>
      <c r="V87" s="681"/>
      <c r="W87" s="681"/>
      <c r="X87" s="681"/>
      <c r="Y87" s="681"/>
      <c r="Z87" s="681"/>
    </row>
    <row r="88" spans="1:26" ht="13">
      <c r="A88" s="2637" t="str">
        <f t="shared" si="3"/>
        <v>10200012</v>
      </c>
      <c r="B88" s="7" t="s">
        <v>2610</v>
      </c>
      <c r="C88" s="7" t="s">
        <v>2281</v>
      </c>
      <c r="D88" s="7" t="s">
        <v>66</v>
      </c>
      <c r="E88" s="681" t="s">
        <v>4157</v>
      </c>
      <c r="F88" s="681" t="s">
        <v>4158</v>
      </c>
      <c r="G88" s="681" t="s">
        <v>4159</v>
      </c>
      <c r="H88" s="6" t="str">
        <f t="shared" si="6"/>
        <v>FIBA : FIBA : FIBA Europe : KK Krka</v>
      </c>
      <c r="I88" s="1305" t="s">
        <v>4160</v>
      </c>
      <c r="J88" s="1309" t="s">
        <v>4164</v>
      </c>
      <c r="K88" s="241" t="s">
        <v>21</v>
      </c>
      <c r="L88" s="11" t="s">
        <v>22</v>
      </c>
      <c r="M88" s="11" t="s">
        <v>23</v>
      </c>
      <c r="N88" s="681"/>
      <c r="O88" s="681"/>
      <c r="P88" s="681"/>
      <c r="Q88" s="681"/>
      <c r="R88" s="681"/>
      <c r="S88" s="681"/>
      <c r="T88" s="681"/>
      <c r="U88" s="681"/>
      <c r="V88" s="681"/>
      <c r="W88" s="681"/>
      <c r="X88" s="681"/>
      <c r="Y88" s="681"/>
      <c r="Z88" s="681"/>
    </row>
    <row r="89" spans="1:26" ht="13">
      <c r="A89" s="2637" t="str">
        <f t="shared" si="3"/>
        <v>10200013</v>
      </c>
      <c r="B89" s="7" t="s">
        <v>2610</v>
      </c>
      <c r="C89" s="7" t="s">
        <v>2281</v>
      </c>
      <c r="D89" s="7" t="s">
        <v>72</v>
      </c>
      <c r="E89" s="681" t="s">
        <v>2397</v>
      </c>
      <c r="F89" s="681" t="s">
        <v>4170</v>
      </c>
      <c r="G89" s="681" t="s">
        <v>4170</v>
      </c>
      <c r="H89" s="6" t="str">
        <f t="shared" si="6"/>
        <v>FIBA : FIBA : FIBA Europe : Gmunden Swans</v>
      </c>
      <c r="I89" s="1311" t="s">
        <v>4171</v>
      </c>
      <c r="J89" s="1325" t="s">
        <v>4177</v>
      </c>
      <c r="K89" s="241" t="s">
        <v>21</v>
      </c>
      <c r="L89" s="11" t="s">
        <v>22</v>
      </c>
      <c r="M89" s="11" t="s">
        <v>23</v>
      </c>
      <c r="N89" s="681"/>
      <c r="O89" s="681"/>
      <c r="P89" s="681"/>
      <c r="Q89" s="681"/>
      <c r="R89" s="681"/>
      <c r="S89" s="681"/>
      <c r="T89" s="681"/>
      <c r="U89" s="681"/>
      <c r="V89" s="681"/>
      <c r="W89" s="681"/>
      <c r="X89" s="681"/>
      <c r="Y89" s="681"/>
      <c r="Z89" s="681"/>
    </row>
    <row r="90" spans="1:26" ht="13">
      <c r="A90" s="2637" t="str">
        <f t="shared" si="3"/>
        <v>10200014</v>
      </c>
      <c r="B90" s="7" t="s">
        <v>2610</v>
      </c>
      <c r="C90" s="7" t="s">
        <v>2281</v>
      </c>
      <c r="D90" s="7" t="s">
        <v>260</v>
      </c>
      <c r="E90" s="681" t="s">
        <v>4211</v>
      </c>
      <c r="F90" s="681" t="s">
        <v>4212</v>
      </c>
      <c r="G90" s="1142" t="s">
        <v>4212</v>
      </c>
      <c r="H90" s="6" t="str">
        <f t="shared" si="6"/>
        <v>FIBA : FIBA : FIBA Europe : Kapfenberg Bulls</v>
      </c>
      <c r="I90" s="1330" t="s">
        <v>4214</v>
      </c>
      <c r="J90" s="1334" t="s">
        <v>4222</v>
      </c>
      <c r="K90" s="241" t="s">
        <v>21</v>
      </c>
      <c r="L90" s="11" t="s">
        <v>22</v>
      </c>
      <c r="M90" s="11" t="s">
        <v>23</v>
      </c>
      <c r="N90" s="681"/>
      <c r="O90" s="681"/>
      <c r="P90" s="681"/>
      <c r="Q90" s="681"/>
      <c r="R90" s="681"/>
      <c r="S90" s="681"/>
      <c r="T90" s="681"/>
      <c r="U90" s="681"/>
      <c r="V90" s="681"/>
      <c r="W90" s="681"/>
      <c r="X90" s="681"/>
      <c r="Y90" s="681"/>
      <c r="Z90" s="681"/>
    </row>
    <row r="91" spans="1:26" ht="13">
      <c r="A91" s="2637" t="str">
        <f t="shared" si="3"/>
        <v>10200015</v>
      </c>
      <c r="B91" s="7" t="s">
        <v>2610</v>
      </c>
      <c r="C91" s="7" t="s">
        <v>2281</v>
      </c>
      <c r="D91" s="7" t="s">
        <v>2665</v>
      </c>
      <c r="E91" s="681" t="s">
        <v>4228</v>
      </c>
      <c r="F91" s="681" t="s">
        <v>4229</v>
      </c>
      <c r="G91" s="1142" t="s">
        <v>4229</v>
      </c>
      <c r="H91" s="6" t="str">
        <f t="shared" si="6"/>
        <v>FIBA : FIBA : FIBA Europe : Oberwart Gunners</v>
      </c>
      <c r="I91" s="1336" t="s">
        <v>4230</v>
      </c>
      <c r="J91" s="1337" t="s">
        <v>4236</v>
      </c>
      <c r="K91" s="1339" t="s">
        <v>4237</v>
      </c>
      <c r="L91" s="11" t="s">
        <v>22</v>
      </c>
      <c r="M91" s="11" t="s">
        <v>23</v>
      </c>
      <c r="O91" s="681"/>
      <c r="P91" s="681"/>
      <c r="Q91" s="681"/>
      <c r="R91" s="681"/>
      <c r="S91" s="681"/>
      <c r="T91" s="681"/>
      <c r="U91" s="681"/>
      <c r="V91" s="681"/>
      <c r="W91" s="681"/>
      <c r="X91" s="681"/>
      <c r="Y91" s="681"/>
      <c r="Z91" s="681"/>
    </row>
    <row r="92" spans="1:26" ht="13">
      <c r="A92" s="2637" t="str">
        <f t="shared" si="3"/>
        <v>10200016</v>
      </c>
      <c r="B92" s="7" t="s">
        <v>2610</v>
      </c>
      <c r="C92" s="7" t="s">
        <v>2281</v>
      </c>
      <c r="D92" s="7" t="s">
        <v>4241</v>
      </c>
      <c r="E92" s="681" t="s">
        <v>4242</v>
      </c>
      <c r="F92" s="681" t="s">
        <v>4243</v>
      </c>
      <c r="G92" s="1142" t="s">
        <v>4243</v>
      </c>
      <c r="H92" s="6" t="str">
        <f t="shared" si="6"/>
        <v>FIBA : FIBA : FIBA Europe : Klosterneuburg Dukes</v>
      </c>
      <c r="I92" s="1341" t="s">
        <v>4244</v>
      </c>
      <c r="J92" s="240" t="s">
        <v>137</v>
      </c>
      <c r="K92" s="241" t="s">
        <v>21</v>
      </c>
      <c r="L92" s="11" t="s">
        <v>22</v>
      </c>
      <c r="M92" s="11" t="s">
        <v>23</v>
      </c>
      <c r="N92" s="681"/>
      <c r="O92" s="681"/>
      <c r="P92" s="681"/>
      <c r="Q92" s="681"/>
      <c r="R92" s="681"/>
      <c r="S92" s="681"/>
      <c r="T92" s="681"/>
      <c r="U92" s="681"/>
      <c r="V92" s="681"/>
      <c r="W92" s="681"/>
      <c r="X92" s="681"/>
      <c r="Y92" s="681"/>
      <c r="Z92" s="681"/>
    </row>
    <row r="93" spans="1:26" ht="13">
      <c r="A93" s="2637" t="str">
        <f t="shared" si="3"/>
        <v>10200017</v>
      </c>
      <c r="B93" s="7" t="s">
        <v>2610</v>
      </c>
      <c r="C93" s="7" t="s">
        <v>2281</v>
      </c>
      <c r="D93" s="7" t="s">
        <v>4249</v>
      </c>
      <c r="E93" s="681" t="s">
        <v>4250</v>
      </c>
      <c r="F93" s="681" t="s">
        <v>4251</v>
      </c>
      <c r="G93" s="1142" t="s">
        <v>4251</v>
      </c>
      <c r="H93" s="6" t="str">
        <f t="shared" si="6"/>
        <v>FIBA : FIBA : FIBA Europe : Flyers Wels</v>
      </c>
      <c r="I93" s="1342" t="s">
        <v>4252</v>
      </c>
      <c r="J93" s="240" t="s">
        <v>137</v>
      </c>
      <c r="K93" s="241" t="s">
        <v>21</v>
      </c>
      <c r="L93" s="11" t="s">
        <v>22</v>
      </c>
      <c r="M93" s="11" t="s">
        <v>23</v>
      </c>
      <c r="N93" s="681"/>
      <c r="O93" s="681"/>
      <c r="P93" s="681"/>
      <c r="Q93" s="681"/>
      <c r="R93" s="681"/>
      <c r="S93" s="681"/>
      <c r="T93" s="681"/>
      <c r="U93" s="681"/>
      <c r="V93" s="681"/>
      <c r="W93" s="681"/>
      <c r="X93" s="681"/>
      <c r="Y93" s="681"/>
      <c r="Z93" s="681"/>
    </row>
    <row r="94" spans="1:26" ht="13">
      <c r="A94" s="2637" t="str">
        <f t="shared" si="3"/>
        <v>10200018</v>
      </c>
      <c r="B94" s="7" t="s">
        <v>2610</v>
      </c>
      <c r="C94" s="7" t="s">
        <v>2281</v>
      </c>
      <c r="D94" s="7" t="s">
        <v>4253</v>
      </c>
      <c r="E94" s="681" t="s">
        <v>4254</v>
      </c>
      <c r="F94" s="681" t="s">
        <v>4255</v>
      </c>
      <c r="G94" s="681" t="s">
        <v>4255</v>
      </c>
      <c r="H94" s="6" t="str">
        <f t="shared" si="6"/>
        <v>FIBA : FIBA : FIBA Europe : BC Vienna</v>
      </c>
      <c r="I94" s="1344" t="s">
        <v>4256</v>
      </c>
      <c r="J94" s="240" t="s">
        <v>137</v>
      </c>
      <c r="K94" s="241" t="s">
        <v>21</v>
      </c>
      <c r="L94" s="11" t="s">
        <v>22</v>
      </c>
      <c r="M94" s="11" t="s">
        <v>23</v>
      </c>
      <c r="N94" s="681"/>
      <c r="O94" s="681"/>
      <c r="P94" s="681"/>
      <c r="Q94" s="681"/>
      <c r="R94" s="681"/>
      <c r="S94" s="681"/>
      <c r="T94" s="681"/>
      <c r="U94" s="681"/>
      <c r="V94" s="681"/>
      <c r="W94" s="681"/>
      <c r="X94" s="681"/>
      <c r="Y94" s="681"/>
      <c r="Z94" s="681"/>
    </row>
    <row r="95" spans="1:26" ht="13">
      <c r="A95" s="2637" t="str">
        <f t="shared" si="3"/>
        <v>10200019</v>
      </c>
      <c r="B95" s="7" t="s">
        <v>2610</v>
      </c>
      <c r="C95" s="7" t="s">
        <v>2281</v>
      </c>
      <c r="D95" s="7" t="s">
        <v>4258</v>
      </c>
      <c r="E95" s="681" t="s">
        <v>4259</v>
      </c>
      <c r="F95" s="681" t="s">
        <v>4260</v>
      </c>
      <c r="G95" s="1142" t="s">
        <v>4260</v>
      </c>
      <c r="H95" s="6" t="str">
        <f t="shared" si="6"/>
        <v>FIBA : FIBA : FIBA Europe : Traiskirchen Lions</v>
      </c>
      <c r="I95" s="1346" t="s">
        <v>4261</v>
      </c>
      <c r="J95" s="1348" t="s">
        <v>4263</v>
      </c>
      <c r="K95" s="240" t="s">
        <v>137</v>
      </c>
      <c r="L95" s="11" t="s">
        <v>22</v>
      </c>
      <c r="M95" s="11" t="s">
        <v>23</v>
      </c>
      <c r="N95" s="681"/>
      <c r="O95" s="681"/>
      <c r="P95" s="681"/>
      <c r="Q95" s="681"/>
      <c r="R95" s="681"/>
      <c r="S95" s="681"/>
      <c r="T95" s="681"/>
      <c r="U95" s="681"/>
      <c r="V95" s="681"/>
      <c r="W95" s="681"/>
      <c r="X95" s="681"/>
      <c r="Y95" s="681"/>
      <c r="Z95" s="681"/>
    </row>
    <row r="96" spans="1:26" ht="13">
      <c r="A96" s="2637" t="str">
        <f t="shared" si="3"/>
        <v>10200020</v>
      </c>
      <c r="B96" s="7" t="s">
        <v>2610</v>
      </c>
      <c r="C96" s="7" t="s">
        <v>2281</v>
      </c>
      <c r="D96" s="7" t="s">
        <v>33</v>
      </c>
      <c r="E96" s="681" t="s">
        <v>4269</v>
      </c>
      <c r="F96" s="681" t="s">
        <v>4270</v>
      </c>
      <c r="G96" s="1142" t="s">
        <v>4270</v>
      </c>
      <c r="H96" s="6" t="str">
        <f t="shared" si="6"/>
        <v>FIBA : FIBA : FIBA Europe : DC Timberwolves</v>
      </c>
      <c r="I96" s="1353" t="s">
        <v>4271</v>
      </c>
      <c r="J96" s="1356" t="s">
        <v>4283</v>
      </c>
      <c r="K96" s="241" t="s">
        <v>21</v>
      </c>
      <c r="L96" s="11" t="s">
        <v>22</v>
      </c>
      <c r="M96" s="11" t="s">
        <v>23</v>
      </c>
      <c r="N96" s="681"/>
      <c r="O96" s="681"/>
      <c r="P96" s="681"/>
      <c r="Q96" s="681"/>
      <c r="R96" s="681"/>
      <c r="S96" s="681"/>
      <c r="T96" s="681"/>
      <c r="U96" s="681"/>
      <c r="V96" s="681"/>
      <c r="W96" s="681"/>
      <c r="X96" s="681"/>
      <c r="Y96" s="681"/>
      <c r="Z96" s="681"/>
    </row>
    <row r="97" spans="1:26" ht="13">
      <c r="A97" s="2637" t="str">
        <f t="shared" si="3"/>
        <v>10200021</v>
      </c>
      <c r="B97" s="7" t="s">
        <v>2610</v>
      </c>
      <c r="C97" s="7" t="s">
        <v>2281</v>
      </c>
      <c r="D97" s="7" t="s">
        <v>78</v>
      </c>
      <c r="E97" s="681" t="s">
        <v>4292</v>
      </c>
      <c r="F97" s="681" t="s">
        <v>4293</v>
      </c>
      <c r="G97" s="1142" t="s">
        <v>4293</v>
      </c>
      <c r="H97" s="6" t="str">
        <f t="shared" si="6"/>
        <v>FIBA : FIBA : FIBA Europe : UBSC Graz</v>
      </c>
      <c r="I97" s="1361" t="s">
        <v>4294</v>
      </c>
      <c r="J97" s="1365" t="s">
        <v>4309</v>
      </c>
      <c r="K97" s="241" t="s">
        <v>21</v>
      </c>
      <c r="L97" s="11" t="s">
        <v>22</v>
      </c>
      <c r="M97" s="11" t="s">
        <v>23</v>
      </c>
      <c r="N97" s="681"/>
      <c r="O97" s="681"/>
      <c r="P97" s="681"/>
      <c r="Q97" s="681"/>
      <c r="R97" s="681"/>
      <c r="S97" s="681"/>
      <c r="T97" s="681"/>
      <c r="U97" s="681"/>
      <c r="V97" s="681"/>
      <c r="W97" s="681"/>
      <c r="X97" s="681"/>
      <c r="Y97" s="681"/>
      <c r="Z97" s="681"/>
    </row>
    <row r="98" spans="1:26" ht="13">
      <c r="A98" s="2637" t="str">
        <f t="shared" si="3"/>
        <v>10200022</v>
      </c>
      <c r="B98" s="7" t="s">
        <v>2610</v>
      </c>
      <c r="C98" s="7" t="s">
        <v>2281</v>
      </c>
      <c r="D98" s="7" t="s">
        <v>84</v>
      </c>
      <c r="E98" s="681" t="s">
        <v>4321</v>
      </c>
      <c r="F98" s="681" t="s">
        <v>4322</v>
      </c>
      <c r="G98" s="1142" t="s">
        <v>4322</v>
      </c>
      <c r="H98" s="6" t="str">
        <f t="shared" si="6"/>
        <v>FIBA : FIBA : FIBA Europe : Furstenfeld Panthers</v>
      </c>
      <c r="I98" s="1371" t="s">
        <v>4323</v>
      </c>
      <c r="J98" s="1377" t="s">
        <v>4333</v>
      </c>
      <c r="K98" s="240" t="s">
        <v>137</v>
      </c>
      <c r="L98" s="11" t="s">
        <v>22</v>
      </c>
      <c r="M98" s="11" t="s">
        <v>23</v>
      </c>
      <c r="O98" s="681"/>
      <c r="P98" s="681"/>
      <c r="Q98" s="681"/>
      <c r="R98" s="681"/>
      <c r="S98" s="681"/>
      <c r="T98" s="681"/>
      <c r="U98" s="681"/>
      <c r="V98" s="681"/>
      <c r="W98" s="681"/>
      <c r="X98" s="681"/>
      <c r="Y98" s="681"/>
      <c r="Z98" s="681"/>
    </row>
    <row r="99" spans="1:26" ht="13">
      <c r="A99" s="2637" t="str">
        <f t="shared" si="3"/>
        <v>10200023</v>
      </c>
      <c r="B99" s="7" t="s">
        <v>2610</v>
      </c>
      <c r="C99" s="7" t="s">
        <v>2281</v>
      </c>
      <c r="D99" s="7" t="s">
        <v>90</v>
      </c>
      <c r="E99" s="681" t="s">
        <v>4349</v>
      </c>
      <c r="F99" s="681" t="s">
        <v>4350</v>
      </c>
      <c r="G99" s="681" t="s">
        <v>4351</v>
      </c>
      <c r="H99" s="6" t="str">
        <f t="shared" si="6"/>
        <v>FIBA : FIBA : FIBA Europe : BC Academic Bultex 99</v>
      </c>
      <c r="I99" s="1379" t="s">
        <v>4352</v>
      </c>
      <c r="J99" s="1380" t="s">
        <v>4356</v>
      </c>
      <c r="K99" s="241" t="s">
        <v>21</v>
      </c>
      <c r="L99" s="11" t="s">
        <v>22</v>
      </c>
      <c r="M99" s="11" t="s">
        <v>23</v>
      </c>
      <c r="N99" s="681"/>
      <c r="O99" s="681"/>
      <c r="P99" s="681"/>
      <c r="Q99" s="681"/>
      <c r="R99" s="681"/>
      <c r="S99" s="681"/>
      <c r="T99" s="681"/>
      <c r="U99" s="681"/>
      <c r="V99" s="681"/>
      <c r="W99" s="681"/>
      <c r="X99" s="681"/>
      <c r="Y99" s="681"/>
      <c r="Z99" s="681"/>
    </row>
    <row r="100" spans="1:26" ht="13">
      <c r="A100" s="2637" t="str">
        <f t="shared" si="3"/>
        <v>10200024</v>
      </c>
      <c r="B100" s="7" t="s">
        <v>2610</v>
      </c>
      <c r="C100" s="7" t="s">
        <v>2281</v>
      </c>
      <c r="D100" s="7" t="s">
        <v>280</v>
      </c>
      <c r="E100" s="681" t="s">
        <v>4357</v>
      </c>
      <c r="F100" s="681" t="s">
        <v>4358</v>
      </c>
      <c r="G100" s="681" t="s">
        <v>4359</v>
      </c>
      <c r="H100" s="6" t="str">
        <f t="shared" si="6"/>
        <v>FIBA : FIBA : FIBA Europe : BC Barsy Atyrau</v>
      </c>
      <c r="I100" s="1381" t="s">
        <v>4360</v>
      </c>
      <c r="J100" s="240" t="s">
        <v>137</v>
      </c>
      <c r="K100" s="241" t="s">
        <v>21</v>
      </c>
      <c r="L100" s="11" t="s">
        <v>22</v>
      </c>
      <c r="M100" s="11" t="s">
        <v>23</v>
      </c>
      <c r="N100" s="681"/>
      <c r="O100" s="681"/>
      <c r="P100" s="681"/>
      <c r="Q100" s="681"/>
      <c r="R100" s="681"/>
      <c r="S100" s="681"/>
      <c r="T100" s="681"/>
      <c r="U100" s="681"/>
      <c r="V100" s="681"/>
      <c r="W100" s="681"/>
      <c r="X100" s="681"/>
      <c r="Y100" s="681"/>
      <c r="Z100" s="681"/>
    </row>
    <row r="101" spans="1:26" ht="13">
      <c r="A101" s="2637" t="str">
        <f t="shared" si="3"/>
        <v>10200025</v>
      </c>
      <c r="B101" s="7" t="s">
        <v>2610</v>
      </c>
      <c r="C101" s="7" t="s">
        <v>2281</v>
      </c>
      <c r="D101" s="7" t="s">
        <v>4361</v>
      </c>
      <c r="E101" s="681" t="s">
        <v>4362</v>
      </c>
      <c r="F101" s="681" t="s">
        <v>4363</v>
      </c>
      <c r="G101" s="681" t="s">
        <v>4364</v>
      </c>
      <c r="H101" s="6" t="str">
        <f t="shared" si="6"/>
        <v>FIBA : FIBA : FIBA Europe : BC Beroe</v>
      </c>
      <c r="I101" s="1382" t="s">
        <v>4365</v>
      </c>
      <c r="J101" s="240" t="s">
        <v>137</v>
      </c>
      <c r="K101" s="241" t="s">
        <v>21</v>
      </c>
      <c r="L101" s="11" t="s">
        <v>22</v>
      </c>
      <c r="M101" s="11" t="s">
        <v>23</v>
      </c>
      <c r="N101" s="681"/>
      <c r="O101" s="681"/>
      <c r="P101" s="681"/>
      <c r="Q101" s="681"/>
      <c r="R101" s="681"/>
      <c r="S101" s="681"/>
      <c r="T101" s="681"/>
      <c r="U101" s="681"/>
      <c r="V101" s="681"/>
      <c r="W101" s="681"/>
      <c r="X101" s="681"/>
      <c r="Y101" s="681"/>
      <c r="Z101" s="681"/>
    </row>
    <row r="102" spans="1:26" ht="13">
      <c r="A102" s="2637" t="str">
        <f t="shared" si="3"/>
        <v>10200026</v>
      </c>
      <c r="B102" s="7" t="s">
        <v>2610</v>
      </c>
      <c r="C102" s="7" t="s">
        <v>2281</v>
      </c>
      <c r="D102" s="7" t="s">
        <v>4366</v>
      </c>
      <c r="E102" s="681" t="s">
        <v>4367</v>
      </c>
      <c r="F102" s="681" t="s">
        <v>4368</v>
      </c>
      <c r="G102" s="681" t="s">
        <v>4369</v>
      </c>
      <c r="H102" s="6" t="str">
        <f t="shared" si="6"/>
        <v>FIBA : FIBA : FIBA Europe : KB Bashkimi</v>
      </c>
      <c r="I102" s="1383" t="s">
        <v>4370</v>
      </c>
      <c r="J102" s="1384" t="s">
        <v>4371</v>
      </c>
      <c r="K102" s="241" t="s">
        <v>21</v>
      </c>
      <c r="L102" s="11" t="s">
        <v>22</v>
      </c>
      <c r="M102" s="11" t="s">
        <v>23</v>
      </c>
      <c r="N102" s="681"/>
      <c r="O102" s="681"/>
      <c r="P102" s="681"/>
      <c r="Q102" s="681"/>
      <c r="R102" s="681"/>
      <c r="S102" s="681"/>
      <c r="T102" s="681"/>
      <c r="U102" s="681"/>
      <c r="V102" s="681"/>
      <c r="W102" s="681"/>
      <c r="X102" s="681"/>
      <c r="Y102" s="681"/>
      <c r="Z102" s="681"/>
    </row>
    <row r="103" spans="1:26" ht="13">
      <c r="A103" s="2637" t="str">
        <f t="shared" si="3"/>
        <v>10200027</v>
      </c>
      <c r="B103" s="7" t="s">
        <v>2610</v>
      </c>
      <c r="C103" s="7" t="s">
        <v>2281</v>
      </c>
      <c r="D103" s="7" t="s">
        <v>4372</v>
      </c>
      <c r="E103" s="681" t="s">
        <v>4373</v>
      </c>
      <c r="F103" s="681" t="s">
        <v>4374</v>
      </c>
      <c r="G103" s="681" t="s">
        <v>4375</v>
      </c>
      <c r="H103" s="6" t="str">
        <f t="shared" si="6"/>
        <v>FIBA : FIBA : FIBA Europe : KK Blokotehna-NB</v>
      </c>
      <c r="I103" s="1385" t="s">
        <v>4376</v>
      </c>
      <c r="J103" s="1095" t="s">
        <v>3620</v>
      </c>
      <c r="K103" s="241" t="s">
        <v>21</v>
      </c>
      <c r="L103" s="11" t="s">
        <v>22</v>
      </c>
      <c r="M103" s="11" t="s">
        <v>23</v>
      </c>
      <c r="N103" s="681"/>
      <c r="O103" s="681"/>
      <c r="P103" s="681"/>
      <c r="Q103" s="681"/>
      <c r="R103" s="681"/>
      <c r="S103" s="681"/>
      <c r="T103" s="681"/>
      <c r="U103" s="681"/>
      <c r="V103" s="681"/>
      <c r="W103" s="681"/>
      <c r="X103" s="681"/>
      <c r="Y103" s="681"/>
      <c r="Z103" s="681"/>
    </row>
    <row r="104" spans="1:26" ht="13">
      <c r="A104" s="2637" t="str">
        <f t="shared" si="3"/>
        <v>10200028</v>
      </c>
      <c r="B104" s="7" t="s">
        <v>2610</v>
      </c>
      <c r="C104" s="7" t="s">
        <v>2281</v>
      </c>
      <c r="D104" s="7" t="s">
        <v>4377</v>
      </c>
      <c r="E104" s="681" t="s">
        <v>4378</v>
      </c>
      <c r="F104" s="681" t="s">
        <v>4379</v>
      </c>
      <c r="G104" s="681" t="s">
        <v>4380</v>
      </c>
      <c r="H104" s="6" t="str">
        <f t="shared" si="6"/>
        <v>FIBA : FIBA : FIBA Europe : KK Kozuv</v>
      </c>
      <c r="I104" s="1386" t="s">
        <v>4381</v>
      </c>
      <c r="J104" s="1045" t="s">
        <v>2504</v>
      </c>
      <c r="K104" s="241" t="s">
        <v>21</v>
      </c>
      <c r="L104" s="11" t="s">
        <v>22</v>
      </c>
      <c r="M104" s="11" t="s">
        <v>23</v>
      </c>
      <c r="N104" s="681"/>
      <c r="O104" s="681"/>
      <c r="P104" s="681"/>
      <c r="Q104" s="681"/>
      <c r="R104" s="681"/>
      <c r="S104" s="681"/>
      <c r="T104" s="681"/>
      <c r="U104" s="681"/>
      <c r="V104" s="681"/>
      <c r="W104" s="681"/>
      <c r="X104" s="681"/>
      <c r="Y104" s="681"/>
      <c r="Z104" s="681"/>
    </row>
    <row r="105" spans="1:26" ht="13">
      <c r="A105" s="2637" t="str">
        <f t="shared" si="3"/>
        <v>10200029</v>
      </c>
      <c r="B105" s="7" t="s">
        <v>2610</v>
      </c>
      <c r="C105" s="7" t="s">
        <v>2281</v>
      </c>
      <c r="D105" s="7" t="s">
        <v>4382</v>
      </c>
      <c r="E105" s="681" t="s">
        <v>4383</v>
      </c>
      <c r="F105" s="681" t="s">
        <v>4384</v>
      </c>
      <c r="G105" s="681" t="s">
        <v>4385</v>
      </c>
      <c r="H105" s="6" t="str">
        <f t="shared" si="6"/>
        <v>FIBA : FIBA : FIBA Europe : KS Teuta</v>
      </c>
      <c r="I105" s="1387" t="s">
        <v>4386</v>
      </c>
      <c r="J105" s="1388" t="s">
        <v>4387</v>
      </c>
      <c r="K105" s="240" t="s">
        <v>137</v>
      </c>
      <c r="L105" s="11" t="s">
        <v>22</v>
      </c>
      <c r="M105" s="11" t="s">
        <v>23</v>
      </c>
      <c r="N105" s="681"/>
      <c r="O105" s="681"/>
      <c r="P105" s="681"/>
      <c r="Q105" s="681"/>
      <c r="R105" s="681"/>
      <c r="S105" s="681"/>
      <c r="T105" s="681"/>
      <c r="U105" s="681"/>
      <c r="V105" s="681"/>
      <c r="W105" s="681"/>
      <c r="X105" s="681"/>
      <c r="Y105" s="681"/>
      <c r="Z105" s="681"/>
    </row>
    <row r="106" spans="1:26" ht="13">
      <c r="A106" s="2637" t="str">
        <f t="shared" si="3"/>
        <v>10200030</v>
      </c>
      <c r="B106" s="7" t="s">
        <v>2610</v>
      </c>
      <c r="C106" s="7" t="s">
        <v>2281</v>
      </c>
      <c r="D106" s="7" t="s">
        <v>4388</v>
      </c>
      <c r="E106" s="681" t="s">
        <v>4389</v>
      </c>
      <c r="F106" s="681" t="s">
        <v>4390</v>
      </c>
      <c r="G106" s="681" t="s">
        <v>4391</v>
      </c>
      <c r="H106" s="6" t="str">
        <f t="shared" si="6"/>
        <v>FIBA : FIBA : FIBA Europe : BC Levski Lukoil</v>
      </c>
      <c r="I106" s="1389" t="s">
        <v>4392</v>
      </c>
      <c r="J106" s="1390" t="s">
        <v>4393</v>
      </c>
      <c r="K106" s="1391" t="s">
        <v>4394</v>
      </c>
      <c r="L106" s="11" t="s">
        <v>22</v>
      </c>
      <c r="M106" s="11" t="s">
        <v>23</v>
      </c>
      <c r="N106" s="681"/>
      <c r="O106" s="681"/>
      <c r="P106" s="681"/>
      <c r="Q106" s="681"/>
      <c r="R106" s="681"/>
      <c r="S106" s="681"/>
      <c r="T106" s="681"/>
      <c r="U106" s="681"/>
      <c r="V106" s="681"/>
      <c r="W106" s="681"/>
      <c r="X106" s="681"/>
      <c r="Y106" s="681"/>
      <c r="Z106" s="681"/>
    </row>
    <row r="107" spans="1:26" ht="13">
      <c r="A107" s="2637" t="str">
        <f t="shared" si="3"/>
        <v>10200031</v>
      </c>
      <c r="B107" s="7" t="s">
        <v>2610</v>
      </c>
      <c r="C107" s="7" t="s">
        <v>2281</v>
      </c>
      <c r="D107" s="7" t="s">
        <v>4395</v>
      </c>
      <c r="E107" s="681" t="s">
        <v>4396</v>
      </c>
      <c r="F107" s="681" t="s">
        <v>4397</v>
      </c>
      <c r="G107" s="681" t="s">
        <v>4398</v>
      </c>
      <c r="H107" s="6" t="str">
        <f t="shared" si="6"/>
        <v>FIBA : FIBA : FIBA Europe : BC Rilski Sportist</v>
      </c>
      <c r="I107" s="1395" t="s">
        <v>4399</v>
      </c>
      <c r="J107" s="1401" t="s">
        <v>4408</v>
      </c>
      <c r="K107" s="241" t="s">
        <v>21</v>
      </c>
      <c r="L107" s="11" t="s">
        <v>22</v>
      </c>
      <c r="M107" s="11" t="s">
        <v>23</v>
      </c>
      <c r="N107" s="681"/>
      <c r="O107" s="681"/>
      <c r="P107" s="681"/>
      <c r="Q107" s="681"/>
      <c r="R107" s="681"/>
      <c r="S107" s="681"/>
      <c r="T107" s="681"/>
      <c r="U107" s="681"/>
      <c r="V107" s="681"/>
      <c r="W107" s="681"/>
      <c r="X107" s="681"/>
      <c r="Y107" s="681"/>
      <c r="Z107" s="681"/>
    </row>
    <row r="108" spans="1:26" ht="13">
      <c r="A108" s="2637" t="str">
        <f t="shared" si="3"/>
        <v>10200032</v>
      </c>
      <c r="B108" s="7" t="s">
        <v>2610</v>
      </c>
      <c r="C108" s="7" t="s">
        <v>2281</v>
      </c>
      <c r="D108" s="7" t="s">
        <v>4415</v>
      </c>
      <c r="E108" s="681" t="s">
        <v>4416</v>
      </c>
      <c r="F108" s="681" t="s">
        <v>4417</v>
      </c>
      <c r="G108" s="681" t="s">
        <v>4418</v>
      </c>
      <c r="H108" s="6" t="str">
        <f t="shared" si="6"/>
        <v>FIBA : FIBA : FIBA Europe : KK Ibar Rozaje</v>
      </c>
      <c r="I108" s="1407" t="s">
        <v>4419</v>
      </c>
      <c r="J108" s="1412" t="s">
        <v>4425</v>
      </c>
      <c r="K108" s="1417" t="s">
        <v>4432</v>
      </c>
      <c r="L108" s="11" t="s">
        <v>22</v>
      </c>
      <c r="M108" s="11" t="s">
        <v>23</v>
      </c>
      <c r="N108" s="681"/>
      <c r="O108" s="681"/>
      <c r="P108" s="681"/>
      <c r="Q108" s="681"/>
      <c r="R108" s="681"/>
      <c r="S108" s="681"/>
      <c r="T108" s="681"/>
      <c r="U108" s="681"/>
      <c r="V108" s="681"/>
      <c r="W108" s="681"/>
      <c r="X108" s="681"/>
      <c r="Y108" s="681"/>
      <c r="Z108" s="681"/>
    </row>
    <row r="109" spans="1:26" ht="13">
      <c r="A109" s="2637" t="str">
        <f t="shared" si="3"/>
        <v>10200033</v>
      </c>
      <c r="B109" s="7" t="s">
        <v>2610</v>
      </c>
      <c r="C109" s="7" t="s">
        <v>2281</v>
      </c>
      <c r="D109" s="7" t="s">
        <v>4438</v>
      </c>
      <c r="E109" s="681" t="s">
        <v>4439</v>
      </c>
      <c r="F109" s="681" t="s">
        <v>4440</v>
      </c>
      <c r="G109" s="681" t="s">
        <v>4441</v>
      </c>
      <c r="H109" s="6" t="str">
        <f t="shared" si="6"/>
        <v>FIBA : FIBA : FIBA Europe : SK Tirana</v>
      </c>
      <c r="I109" s="1419" t="s">
        <v>4442</v>
      </c>
      <c r="J109" s="240" t="s">
        <v>137</v>
      </c>
      <c r="K109" s="241" t="s">
        <v>21</v>
      </c>
      <c r="L109" s="11" t="s">
        <v>22</v>
      </c>
      <c r="M109" s="11" t="s">
        <v>23</v>
      </c>
      <c r="N109" s="681"/>
      <c r="O109" s="681"/>
      <c r="P109" s="681"/>
      <c r="Q109" s="681"/>
      <c r="R109" s="681"/>
      <c r="S109" s="681"/>
      <c r="T109" s="681"/>
      <c r="U109" s="681"/>
      <c r="V109" s="681"/>
      <c r="W109" s="681"/>
      <c r="X109" s="681"/>
      <c r="Y109" s="681"/>
      <c r="Z109" s="681"/>
    </row>
    <row r="110" spans="1:26" ht="13">
      <c r="A110" s="2637" t="str">
        <f t="shared" si="3"/>
        <v>10200034</v>
      </c>
      <c r="B110" s="7" t="s">
        <v>2610</v>
      </c>
      <c r="C110" s="7" t="s">
        <v>2281</v>
      </c>
      <c r="D110" s="7" t="s">
        <v>4447</v>
      </c>
      <c r="E110" s="681" t="s">
        <v>4448</v>
      </c>
      <c r="F110" s="681" t="s">
        <v>4449</v>
      </c>
      <c r="G110" s="681" t="s">
        <v>4450</v>
      </c>
      <c r="H110" s="6" t="str">
        <f t="shared" si="6"/>
        <v>FIBA : FIBA : FIBA Europe : KB Trepca</v>
      </c>
      <c r="I110" s="1421" t="s">
        <v>4451</v>
      </c>
      <c r="J110" s="240" t="s">
        <v>137</v>
      </c>
      <c r="K110" s="241" t="s">
        <v>21</v>
      </c>
      <c r="L110" s="11" t="s">
        <v>22</v>
      </c>
      <c r="M110" s="11" t="s">
        <v>23</v>
      </c>
      <c r="N110" s="681"/>
      <c r="O110" s="681"/>
      <c r="P110" s="681"/>
      <c r="Q110" s="681"/>
      <c r="R110" s="681"/>
      <c r="S110" s="681"/>
      <c r="T110" s="681"/>
      <c r="U110" s="681"/>
      <c r="V110" s="681"/>
      <c r="W110" s="681"/>
      <c r="X110" s="681"/>
      <c r="Y110" s="681"/>
      <c r="Z110" s="681"/>
    </row>
    <row r="111" spans="1:26" ht="13">
      <c r="A111" s="2637" t="str">
        <f t="shared" si="3"/>
        <v>10200035</v>
      </c>
      <c r="B111" s="7" t="s">
        <v>2610</v>
      </c>
      <c r="C111" s="7" t="s">
        <v>2281</v>
      </c>
      <c r="D111" s="7" t="s">
        <v>4458</v>
      </c>
      <c r="E111" s="681" t="s">
        <v>1580</v>
      </c>
      <c r="F111" s="681" t="s">
        <v>4459</v>
      </c>
      <c r="G111" s="681" t="s">
        <v>4460</v>
      </c>
      <c r="H111" s="6" t="str">
        <f t="shared" si="6"/>
        <v>FIBA : FIBA : FIBA Europe : KB Z Mobile Prishtina</v>
      </c>
      <c r="I111" s="1423" t="s">
        <v>4461</v>
      </c>
      <c r="J111" s="1427" t="s">
        <v>4462</v>
      </c>
      <c r="K111" s="1431" t="s">
        <v>4467</v>
      </c>
      <c r="L111" s="11" t="s">
        <v>22</v>
      </c>
      <c r="M111" s="11" t="s">
        <v>23</v>
      </c>
      <c r="N111" s="681"/>
      <c r="O111" s="681"/>
      <c r="P111" s="681"/>
      <c r="Q111" s="681"/>
      <c r="R111" s="681"/>
      <c r="S111" s="681"/>
      <c r="T111" s="681"/>
      <c r="U111" s="681"/>
      <c r="V111" s="681"/>
      <c r="W111" s="681"/>
      <c r="X111" s="681"/>
      <c r="Y111" s="681"/>
      <c r="Z111" s="681"/>
    </row>
    <row r="112" spans="1:26" ht="13">
      <c r="A112" s="2637" t="str">
        <f t="shared" si="3"/>
        <v>10200036</v>
      </c>
      <c r="B112" s="7" t="s">
        <v>2610</v>
      </c>
      <c r="C112" s="7" t="s">
        <v>2281</v>
      </c>
      <c r="D112" s="7" t="s">
        <v>4473</v>
      </c>
      <c r="E112" s="681" t="s">
        <v>4474</v>
      </c>
      <c r="F112" s="681" t="s">
        <v>4475</v>
      </c>
      <c r="G112" s="681" t="s">
        <v>4476</v>
      </c>
      <c r="H112" s="6" t="str">
        <f t="shared" si="6"/>
        <v>FIBA : FIBA : FIBA Europe : KK Karpos Sokoli 2000</v>
      </c>
      <c r="I112" s="1254" t="s">
        <v>4015</v>
      </c>
      <c r="J112" s="240" t="s">
        <v>137</v>
      </c>
      <c r="K112" s="241" t="s">
        <v>21</v>
      </c>
      <c r="L112" s="11" t="s">
        <v>22</v>
      </c>
      <c r="M112" s="11" t="s">
        <v>23</v>
      </c>
      <c r="N112" s="681"/>
      <c r="O112" s="681"/>
      <c r="P112" s="681"/>
      <c r="Q112" s="681"/>
      <c r="R112" s="681"/>
      <c r="S112" s="681"/>
      <c r="T112" s="681"/>
      <c r="U112" s="681"/>
      <c r="V112" s="681"/>
      <c r="W112" s="681"/>
      <c r="X112" s="681"/>
      <c r="Y112" s="681"/>
      <c r="Z112" s="681"/>
    </row>
    <row r="113" spans="1:26" ht="13">
      <c r="A113" s="2637" t="str">
        <f t="shared" si="3"/>
        <v>10200037</v>
      </c>
      <c r="B113" s="7" t="s">
        <v>2610</v>
      </c>
      <c r="C113" s="7" t="s">
        <v>2281</v>
      </c>
      <c r="D113" s="7" t="s">
        <v>4477</v>
      </c>
      <c r="E113" s="681" t="s">
        <v>4478</v>
      </c>
      <c r="F113" s="681" t="s">
        <v>4479</v>
      </c>
      <c r="G113" s="681" t="s">
        <v>4480</v>
      </c>
      <c r="H113" s="6" t="str">
        <f t="shared" si="6"/>
        <v>FIBA : FIBA : FIBA Europe : KK Kumanovo 2009</v>
      </c>
      <c r="I113" s="1435" t="s">
        <v>4481</v>
      </c>
      <c r="J113" s="240" t="s">
        <v>137</v>
      </c>
      <c r="K113" s="241" t="s">
        <v>21</v>
      </c>
      <c r="L113" s="11" t="s">
        <v>22</v>
      </c>
      <c r="M113" s="11" t="s">
        <v>23</v>
      </c>
      <c r="N113" s="681"/>
      <c r="O113" s="681"/>
      <c r="P113" s="681"/>
      <c r="Q113" s="681"/>
      <c r="R113" s="681"/>
      <c r="S113" s="681"/>
      <c r="T113" s="681"/>
      <c r="U113" s="681"/>
      <c r="V113" s="681"/>
      <c r="W113" s="681"/>
      <c r="X113" s="681"/>
      <c r="Y113" s="681"/>
      <c r="Z113" s="681"/>
    </row>
    <row r="114" spans="1:26" ht="13">
      <c r="A114" s="2637" t="str">
        <f t="shared" si="3"/>
        <v>10200038</v>
      </c>
      <c r="B114" s="7" t="s">
        <v>2610</v>
      </c>
      <c r="C114" s="7" t="s">
        <v>2281</v>
      </c>
      <c r="D114" s="7" t="s">
        <v>4485</v>
      </c>
      <c r="E114" s="681" t="s">
        <v>4486</v>
      </c>
      <c r="F114" s="681" t="s">
        <v>4487</v>
      </c>
      <c r="G114" s="681" t="s">
        <v>4488</v>
      </c>
      <c r="H114" s="6" t="str">
        <f t="shared" si="6"/>
        <v>FIBA : FIBA : FIBA Europe : KK Sutjeska</v>
      </c>
      <c r="I114" s="1587" t="s">
        <v>4898</v>
      </c>
      <c r="J114" s="240" t="s">
        <v>137</v>
      </c>
      <c r="K114" s="241" t="s">
        <v>21</v>
      </c>
      <c r="L114" s="11" t="s">
        <v>22</v>
      </c>
      <c r="M114" s="11" t="s">
        <v>23</v>
      </c>
      <c r="N114" s="681"/>
      <c r="O114" s="681"/>
      <c r="P114" s="681"/>
      <c r="Q114" s="681"/>
      <c r="R114" s="681"/>
      <c r="S114" s="681"/>
      <c r="T114" s="681"/>
      <c r="U114" s="681"/>
      <c r="V114" s="681"/>
      <c r="W114" s="681"/>
      <c r="X114" s="681"/>
      <c r="Y114" s="681"/>
      <c r="Z114" s="681"/>
    </row>
    <row r="115" spans="1:26" ht="13">
      <c r="A115" s="2637" t="str">
        <f t="shared" si="3"/>
        <v>10200039</v>
      </c>
      <c r="B115" s="7" t="s">
        <v>2610</v>
      </c>
      <c r="C115" s="7" t="s">
        <v>2281</v>
      </c>
      <c r="D115" s="7" t="s">
        <v>4901</v>
      </c>
      <c r="E115" s="681" t="s">
        <v>4902</v>
      </c>
      <c r="F115" s="681" t="s">
        <v>4903</v>
      </c>
      <c r="G115" s="681" t="s">
        <v>4904</v>
      </c>
      <c r="H115" s="6" t="str">
        <f t="shared" si="6"/>
        <v>FIBA : FIBA : FIBA Europe : KK Teodo</v>
      </c>
      <c r="I115" s="1592" t="s">
        <v>4905</v>
      </c>
      <c r="J115" s="1598" t="s">
        <v>4921</v>
      </c>
      <c r="K115" s="241" t="s">
        <v>21</v>
      </c>
      <c r="L115" s="11" t="s">
        <v>22</v>
      </c>
      <c r="M115" s="11" t="s">
        <v>23</v>
      </c>
      <c r="N115" s="681"/>
      <c r="O115" s="681"/>
      <c r="P115" s="681"/>
      <c r="Q115" s="681"/>
      <c r="R115" s="681"/>
      <c r="S115" s="681"/>
      <c r="T115" s="681"/>
      <c r="U115" s="681"/>
      <c r="V115" s="681"/>
      <c r="W115" s="681"/>
      <c r="X115" s="681"/>
      <c r="Y115" s="681"/>
      <c r="Z115" s="681"/>
    </row>
    <row r="116" spans="1:26" ht="13">
      <c r="A116" s="2637" t="str">
        <f t="shared" si="3"/>
        <v>10200040</v>
      </c>
      <c r="B116" s="7" t="s">
        <v>2610</v>
      </c>
      <c r="C116" s="7" t="s">
        <v>2281</v>
      </c>
      <c r="D116" s="7" t="s">
        <v>4934</v>
      </c>
      <c r="E116" s="681" t="s">
        <v>4935</v>
      </c>
      <c r="F116" s="681" t="s">
        <v>4936</v>
      </c>
      <c r="G116" s="681" t="s">
        <v>4937</v>
      </c>
      <c r="H116" s="6" t="str">
        <f t="shared" si="6"/>
        <v>FIBA : FIBA : FIBA Europe : MKK Feni Industries</v>
      </c>
      <c r="I116" s="1600" t="s">
        <v>4938</v>
      </c>
      <c r="J116" s="561" t="s">
        <v>1263</v>
      </c>
      <c r="K116" s="241" t="s">
        <v>21</v>
      </c>
      <c r="L116" s="11" t="s">
        <v>22</v>
      </c>
      <c r="M116" s="11" t="s">
        <v>23</v>
      </c>
      <c r="N116" s="681"/>
      <c r="O116" s="681"/>
      <c r="P116" s="681"/>
      <c r="Q116" s="681"/>
      <c r="R116" s="681"/>
      <c r="S116" s="681"/>
      <c r="T116" s="681"/>
      <c r="U116" s="681"/>
      <c r="V116" s="681"/>
      <c r="W116" s="681"/>
      <c r="X116" s="681"/>
      <c r="Y116" s="681"/>
      <c r="Z116" s="681"/>
    </row>
    <row r="117" spans="1:26" ht="13">
      <c r="A117" s="2637" t="str">
        <f t="shared" si="3"/>
        <v>10200041</v>
      </c>
      <c r="B117" s="7" t="s">
        <v>2610</v>
      </c>
      <c r="C117" s="7" t="s">
        <v>2281</v>
      </c>
      <c r="D117" s="7" t="s">
        <v>4944</v>
      </c>
      <c r="E117" s="681" t="s">
        <v>4945</v>
      </c>
      <c r="F117" s="681" t="s">
        <v>4946</v>
      </c>
      <c r="G117" s="681" t="s">
        <v>4946</v>
      </c>
      <c r="H117" s="6" t="str">
        <f t="shared" si="6"/>
        <v>FIBA : FIBA : FIBA Europe : Academic Sofia</v>
      </c>
      <c r="I117" s="1602" t="s">
        <v>4947</v>
      </c>
      <c r="J117" s="240" t="s">
        <v>137</v>
      </c>
      <c r="K117" s="241" t="s">
        <v>21</v>
      </c>
      <c r="L117" s="11" t="s">
        <v>22</v>
      </c>
      <c r="M117" s="11" t="s">
        <v>23</v>
      </c>
      <c r="N117" s="681"/>
      <c r="O117" s="681"/>
      <c r="P117" s="681"/>
      <c r="Q117" s="681"/>
      <c r="R117" s="681"/>
      <c r="S117" s="681"/>
      <c r="T117" s="681"/>
      <c r="U117" s="681"/>
      <c r="V117" s="681"/>
      <c r="W117" s="681"/>
      <c r="X117" s="681"/>
      <c r="Y117" s="681"/>
      <c r="Z117" s="681"/>
    </row>
    <row r="118" spans="1:26" ht="13">
      <c r="A118" s="2637" t="str">
        <f t="shared" si="3"/>
        <v>10200042</v>
      </c>
      <c r="B118" s="7" t="s">
        <v>2610</v>
      </c>
      <c r="C118" s="7" t="s">
        <v>2281</v>
      </c>
      <c r="D118" s="7" t="s">
        <v>4949</v>
      </c>
      <c r="E118" s="681" t="s">
        <v>2300</v>
      </c>
      <c r="F118" s="681" t="s">
        <v>4950</v>
      </c>
      <c r="G118" s="1142" t="s">
        <v>4950</v>
      </c>
      <c r="H118" s="6" t="str">
        <f t="shared" si="6"/>
        <v>FIBA : FIBA : FIBA Europe : Balkan Botevgrad</v>
      </c>
      <c r="I118" s="1605" t="s">
        <v>4951</v>
      </c>
      <c r="J118" s="1606" t="s">
        <v>4954</v>
      </c>
      <c r="K118" s="240" t="s">
        <v>137</v>
      </c>
      <c r="L118" s="11" t="s">
        <v>22</v>
      </c>
      <c r="M118" s="11" t="s">
        <v>23</v>
      </c>
      <c r="N118" s="681"/>
      <c r="O118" s="681"/>
      <c r="P118" s="681"/>
      <c r="Q118" s="681"/>
      <c r="R118" s="681"/>
      <c r="S118" s="681"/>
      <c r="T118" s="681"/>
      <c r="U118" s="681"/>
      <c r="V118" s="681"/>
      <c r="W118" s="681"/>
      <c r="X118" s="681"/>
      <c r="Y118" s="681"/>
      <c r="Z118" s="681"/>
    </row>
    <row r="119" spans="1:26" ht="13">
      <c r="A119" s="2637" t="str">
        <f t="shared" si="3"/>
        <v>10200043</v>
      </c>
      <c r="B119" s="7" t="s">
        <v>2610</v>
      </c>
      <c r="C119" s="7" t="s">
        <v>2281</v>
      </c>
      <c r="D119" s="7" t="s">
        <v>4955</v>
      </c>
      <c r="E119" s="681" t="s">
        <v>3522</v>
      </c>
      <c r="F119" s="681" t="s">
        <v>4956</v>
      </c>
      <c r="G119" s="681" t="s">
        <v>4957</v>
      </c>
      <c r="H119" s="6" t="str">
        <f t="shared" si="6"/>
        <v>FIBA : FIBA : FIBA Europe : Spartak PIeven</v>
      </c>
      <c r="I119" s="1608" t="s">
        <v>4958</v>
      </c>
      <c r="J119" s="1610" t="s">
        <v>4964</v>
      </c>
      <c r="K119" s="241" t="s">
        <v>21</v>
      </c>
      <c r="L119" s="11" t="s">
        <v>22</v>
      </c>
      <c r="M119" s="11" t="s">
        <v>23</v>
      </c>
      <c r="N119" s="681"/>
      <c r="O119" s="681"/>
      <c r="P119" s="681"/>
      <c r="Q119" s="681"/>
      <c r="R119" s="681"/>
      <c r="S119" s="681"/>
      <c r="T119" s="681"/>
      <c r="U119" s="681"/>
      <c r="V119" s="681"/>
      <c r="W119" s="681"/>
      <c r="X119" s="681"/>
      <c r="Y119" s="681"/>
      <c r="Z119" s="681"/>
    </row>
    <row r="120" spans="1:26" ht="13">
      <c r="A120" s="2637" t="str">
        <f t="shared" si="3"/>
        <v>10200044</v>
      </c>
      <c r="B120" s="7" t="s">
        <v>2610</v>
      </c>
      <c r="C120" s="7" t="s">
        <v>2281</v>
      </c>
      <c r="D120" s="7" t="s">
        <v>4969</v>
      </c>
      <c r="E120" s="681" t="s">
        <v>4970</v>
      </c>
      <c r="F120" s="681" t="s">
        <v>4971</v>
      </c>
      <c r="G120" s="681" t="s">
        <v>4972</v>
      </c>
      <c r="H120" s="6" t="str">
        <f t="shared" si="6"/>
        <v>FIBA : FIBA : FIBA Europe : Black Sea Running</v>
      </c>
      <c r="I120" s="1612" t="s">
        <v>4973</v>
      </c>
      <c r="J120" s="1614" t="s">
        <v>4975</v>
      </c>
      <c r="K120" s="241" t="s">
        <v>21</v>
      </c>
      <c r="L120" s="11" t="s">
        <v>22</v>
      </c>
      <c r="M120" s="11" t="s">
        <v>23</v>
      </c>
      <c r="N120" s="681"/>
      <c r="O120" s="681"/>
      <c r="P120" s="681"/>
      <c r="Q120" s="681"/>
      <c r="R120" s="681"/>
      <c r="S120" s="681"/>
      <c r="T120" s="681"/>
      <c r="U120" s="681"/>
      <c r="V120" s="681"/>
      <c r="W120" s="681"/>
      <c r="X120" s="681"/>
      <c r="Y120" s="681"/>
      <c r="Z120" s="681"/>
    </row>
    <row r="121" spans="1:26" ht="13">
      <c r="A121" s="2637" t="str">
        <f t="shared" si="3"/>
        <v>10200045</v>
      </c>
      <c r="B121" s="7" t="s">
        <v>2610</v>
      </c>
      <c r="C121" s="7" t="s">
        <v>2281</v>
      </c>
      <c r="D121" s="7" t="s">
        <v>4977</v>
      </c>
      <c r="E121" s="681" t="s">
        <v>4978</v>
      </c>
      <c r="F121" s="681" t="s">
        <v>4979</v>
      </c>
      <c r="G121" s="681" t="s">
        <v>4979</v>
      </c>
      <c r="H121" s="6" t="str">
        <f t="shared" si="6"/>
        <v>FIBA : FIBA : FIBA Europe : Yambol</v>
      </c>
      <c r="I121" s="1616" t="s">
        <v>4980</v>
      </c>
      <c r="J121" s="1617" t="s">
        <v>4986</v>
      </c>
      <c r="K121" s="241" t="s">
        <v>21</v>
      </c>
      <c r="L121" s="11" t="s">
        <v>22</v>
      </c>
      <c r="M121" s="11" t="s">
        <v>23</v>
      </c>
      <c r="N121" s="681"/>
      <c r="O121" s="681"/>
      <c r="P121" s="681"/>
      <c r="Q121" s="681"/>
      <c r="R121" s="681"/>
      <c r="S121" s="681"/>
      <c r="T121" s="681"/>
      <c r="U121" s="681"/>
      <c r="V121" s="681"/>
      <c r="W121" s="681"/>
      <c r="X121" s="681"/>
      <c r="Y121" s="681"/>
      <c r="Z121" s="681"/>
    </row>
    <row r="122" spans="1:26" ht="13">
      <c r="A122" s="2637" t="str">
        <f t="shared" si="3"/>
        <v>10200046</v>
      </c>
      <c r="B122" s="7" t="s">
        <v>2610</v>
      </c>
      <c r="C122" s="7" t="s">
        <v>2281</v>
      </c>
      <c r="D122" s="7" t="s">
        <v>4987</v>
      </c>
      <c r="E122" s="681" t="s">
        <v>4988</v>
      </c>
      <c r="F122" s="681" t="s">
        <v>4989</v>
      </c>
      <c r="G122" s="681" t="s">
        <v>4990</v>
      </c>
      <c r="H122" s="6" t="str">
        <f t="shared" si="6"/>
        <v>FIBA : FIBA : FIBA Europe : Avis Utilitas Rapla</v>
      </c>
      <c r="I122" s="1618" t="s">
        <v>4991</v>
      </c>
      <c r="J122" s="240" t="s">
        <v>137</v>
      </c>
      <c r="K122" s="241" t="s">
        <v>21</v>
      </c>
      <c r="L122" s="11" t="s">
        <v>22</v>
      </c>
      <c r="M122" s="11" t="s">
        <v>23</v>
      </c>
      <c r="N122" s="681"/>
      <c r="O122" s="681"/>
      <c r="P122" s="681"/>
      <c r="Q122" s="681"/>
      <c r="R122" s="681"/>
      <c r="S122" s="681"/>
      <c r="T122" s="681"/>
      <c r="U122" s="681"/>
      <c r="V122" s="681"/>
      <c r="W122" s="681"/>
      <c r="X122" s="681"/>
      <c r="Y122" s="681"/>
      <c r="Z122" s="681"/>
    </row>
    <row r="123" spans="1:26" ht="13">
      <c r="A123" s="2637" t="str">
        <f t="shared" si="3"/>
        <v>10200047</v>
      </c>
      <c r="B123" s="7" t="s">
        <v>2610</v>
      </c>
      <c r="C123" s="7" t="s">
        <v>2281</v>
      </c>
      <c r="D123" s="7" t="s">
        <v>4992</v>
      </c>
      <c r="E123" s="681" t="s">
        <v>4993</v>
      </c>
      <c r="F123" s="681" t="s">
        <v>4994</v>
      </c>
      <c r="G123" s="681" t="s">
        <v>4995</v>
      </c>
      <c r="H123" s="6" t="str">
        <f t="shared" si="6"/>
        <v>FIBA : FIBA : FIBA Europe : BC Ogre</v>
      </c>
      <c r="I123" s="1619" t="s">
        <v>4996</v>
      </c>
      <c r="J123" s="240" t="s">
        <v>137</v>
      </c>
      <c r="K123" s="241" t="s">
        <v>21</v>
      </c>
      <c r="L123" s="11" t="s">
        <v>22</v>
      </c>
      <c r="M123" s="11" t="s">
        <v>23</v>
      </c>
      <c r="N123" s="681"/>
      <c r="O123" s="681"/>
      <c r="P123" s="681"/>
      <c r="Q123" s="681"/>
      <c r="R123" s="681"/>
      <c r="S123" s="681"/>
      <c r="T123" s="681"/>
      <c r="U123" s="681"/>
      <c r="V123" s="681"/>
      <c r="W123" s="681"/>
      <c r="X123" s="681"/>
      <c r="Y123" s="681"/>
      <c r="Z123" s="681"/>
    </row>
    <row r="124" spans="1:26" ht="13">
      <c r="A124" s="2637" t="str">
        <f t="shared" si="3"/>
        <v>10200048</v>
      </c>
      <c r="B124" s="7" t="s">
        <v>2610</v>
      </c>
      <c r="C124" s="7" t="s">
        <v>2281</v>
      </c>
      <c r="D124" s="7" t="s">
        <v>4997</v>
      </c>
      <c r="E124" s="681" t="s">
        <v>3869</v>
      </c>
      <c r="F124" s="681" t="s">
        <v>4998</v>
      </c>
      <c r="G124" s="681" t="s">
        <v>4998</v>
      </c>
      <c r="H124" s="6" t="str">
        <f t="shared" si="6"/>
        <v>FIBA : FIBA : FIBA Europe : Liepaja</v>
      </c>
      <c r="I124" s="1620" t="s">
        <v>4999</v>
      </c>
      <c r="J124" s="240" t="s">
        <v>137</v>
      </c>
      <c r="K124" s="241" t="s">
        <v>21</v>
      </c>
      <c r="L124" s="11" t="s">
        <v>22</v>
      </c>
      <c r="M124" s="11" t="s">
        <v>23</v>
      </c>
      <c r="N124" s="681"/>
      <c r="O124" s="681"/>
      <c r="P124" s="681"/>
      <c r="Q124" s="681"/>
      <c r="R124" s="681"/>
      <c r="S124" s="681"/>
      <c r="T124" s="681"/>
      <c r="U124" s="681"/>
      <c r="V124" s="681"/>
      <c r="W124" s="681"/>
      <c r="X124" s="681"/>
      <c r="Y124" s="681"/>
      <c r="Z124" s="681"/>
    </row>
    <row r="125" spans="1:26" ht="13">
      <c r="A125" s="2637" t="str">
        <f t="shared" si="3"/>
        <v>10200049</v>
      </c>
      <c r="B125" s="7" t="s">
        <v>2610</v>
      </c>
      <c r="C125" s="7" t="s">
        <v>2281</v>
      </c>
      <c r="D125" s="7" t="s">
        <v>5000</v>
      </c>
      <c r="E125" s="681" t="s">
        <v>5001</v>
      </c>
      <c r="F125" s="681" t="s">
        <v>5002</v>
      </c>
      <c r="G125" s="681" t="s">
        <v>5002</v>
      </c>
      <c r="H125" s="6" t="str">
        <f t="shared" si="6"/>
        <v>FIBA : FIBA : FIBA Europe : Jurmala</v>
      </c>
      <c r="I125" s="1621" t="s">
        <v>5003</v>
      </c>
      <c r="J125" s="240" t="s">
        <v>137</v>
      </c>
      <c r="K125" s="241" t="s">
        <v>21</v>
      </c>
      <c r="L125" s="11" t="s">
        <v>22</v>
      </c>
      <c r="M125" s="11" t="s">
        <v>23</v>
      </c>
      <c r="N125" s="681"/>
      <c r="O125" s="681"/>
      <c r="P125" s="681"/>
      <c r="Q125" s="681"/>
      <c r="R125" s="681"/>
      <c r="S125" s="681"/>
      <c r="T125" s="681"/>
      <c r="U125" s="681"/>
      <c r="V125" s="681"/>
      <c r="W125" s="681"/>
      <c r="X125" s="681"/>
      <c r="Y125" s="681"/>
      <c r="Z125" s="681"/>
    </row>
    <row r="126" spans="1:26" ht="13">
      <c r="A126" s="2637" t="str">
        <f t="shared" si="3"/>
        <v>10200050</v>
      </c>
      <c r="B126" s="7" t="s">
        <v>2610</v>
      </c>
      <c r="C126" s="7" t="s">
        <v>2281</v>
      </c>
      <c r="D126" s="7" t="s">
        <v>5004</v>
      </c>
      <c r="E126" s="681" t="s">
        <v>5005</v>
      </c>
      <c r="F126" s="681" t="s">
        <v>5006</v>
      </c>
      <c r="G126" s="681" t="s">
        <v>5006</v>
      </c>
      <c r="H126" s="6" t="str">
        <f t="shared" si="6"/>
        <v>FIBA : FIBA : FIBA Europe : Pasvalys</v>
      </c>
      <c r="I126" s="1622" t="s">
        <v>5007</v>
      </c>
      <c r="J126" s="1623" t="s">
        <v>5008</v>
      </c>
      <c r="K126" s="241" t="s">
        <v>21</v>
      </c>
      <c r="L126" s="11" t="s">
        <v>22</v>
      </c>
      <c r="M126" s="11" t="s">
        <v>23</v>
      </c>
      <c r="N126" s="681"/>
      <c r="O126" s="681"/>
      <c r="P126" s="681"/>
      <c r="Q126" s="681"/>
      <c r="R126" s="681"/>
      <c r="S126" s="681"/>
      <c r="T126" s="681"/>
      <c r="U126" s="681"/>
      <c r="V126" s="681"/>
      <c r="W126" s="681"/>
      <c r="X126" s="681"/>
      <c r="Y126" s="681"/>
      <c r="Z126" s="681"/>
    </row>
    <row r="127" spans="1:26" ht="13">
      <c r="A127" s="2637" t="str">
        <f t="shared" si="3"/>
        <v>10200051</v>
      </c>
      <c r="B127" s="7" t="s">
        <v>2610</v>
      </c>
      <c r="C127" s="7" t="s">
        <v>2281</v>
      </c>
      <c r="D127" s="7" t="s">
        <v>5009</v>
      </c>
      <c r="E127" s="681" t="s">
        <v>1959</v>
      </c>
      <c r="F127" s="681" t="s">
        <v>5010</v>
      </c>
      <c r="G127" s="681" t="s">
        <v>5010</v>
      </c>
      <c r="H127" s="6" t="str">
        <f t="shared" si="6"/>
        <v>FIBA : FIBA : FIBA Europe : Parnu</v>
      </c>
      <c r="I127" s="1624" t="s">
        <v>5011</v>
      </c>
      <c r="J127" s="240" t="s">
        <v>137</v>
      </c>
      <c r="K127" s="241" t="s">
        <v>21</v>
      </c>
      <c r="L127" s="11" t="s">
        <v>22</v>
      </c>
      <c r="M127" s="11" t="s">
        <v>23</v>
      </c>
      <c r="N127" s="681"/>
      <c r="O127" s="681"/>
      <c r="P127" s="681"/>
      <c r="Q127" s="681"/>
      <c r="R127" s="681"/>
      <c r="S127" s="681"/>
      <c r="T127" s="681"/>
      <c r="U127" s="681"/>
      <c r="V127" s="681"/>
      <c r="W127" s="681"/>
      <c r="X127" s="681"/>
      <c r="Y127" s="681"/>
      <c r="Z127" s="681"/>
    </row>
    <row r="128" spans="1:26" ht="13">
      <c r="A128" s="2637" t="str">
        <f t="shared" si="3"/>
        <v>10200052</v>
      </c>
      <c r="B128" s="7" t="s">
        <v>2610</v>
      </c>
      <c r="C128" s="7" t="s">
        <v>2281</v>
      </c>
      <c r="D128" s="7" t="s">
        <v>5012</v>
      </c>
      <c r="E128" s="681" t="s">
        <v>5013</v>
      </c>
      <c r="F128" s="681" t="s">
        <v>5014</v>
      </c>
      <c r="G128" s="1142" t="s">
        <v>5014</v>
      </c>
      <c r="H128" s="6" t="str">
        <f t="shared" si="6"/>
        <v>FIBA : FIBA : FIBA Europe : Siauliai</v>
      </c>
      <c r="I128" s="1625" t="s">
        <v>5015</v>
      </c>
      <c r="J128" s="240" t="s">
        <v>137</v>
      </c>
      <c r="K128" s="241" t="s">
        <v>21</v>
      </c>
      <c r="L128" s="11" t="s">
        <v>22</v>
      </c>
      <c r="M128" s="11" t="s">
        <v>23</v>
      </c>
      <c r="N128" s="681"/>
      <c r="O128" s="681"/>
      <c r="P128" s="681"/>
      <c r="Q128" s="681"/>
      <c r="R128" s="681"/>
      <c r="S128" s="681"/>
      <c r="T128" s="681"/>
      <c r="U128" s="681"/>
      <c r="V128" s="681"/>
      <c r="W128" s="681"/>
      <c r="X128" s="681"/>
      <c r="Y128" s="681"/>
      <c r="Z128" s="681"/>
    </row>
    <row r="129" spans="1:26" ht="13">
      <c r="A129" s="2637" t="str">
        <f t="shared" si="3"/>
        <v>10200053</v>
      </c>
      <c r="B129" s="7" t="s">
        <v>2610</v>
      </c>
      <c r="C129" s="7" t="s">
        <v>2281</v>
      </c>
      <c r="D129" s="7" t="s">
        <v>5016</v>
      </c>
      <c r="E129" s="681" t="s">
        <v>5017</v>
      </c>
      <c r="F129" s="681" t="s">
        <v>5018</v>
      </c>
      <c r="G129" s="681" t="s">
        <v>5019</v>
      </c>
      <c r="H129" s="6" t="str">
        <f t="shared" si="6"/>
        <v>FIBA : FIBA : FIBA Europe : Tallinna Kalev</v>
      </c>
      <c r="I129" s="1626" t="s">
        <v>5020</v>
      </c>
      <c r="J129" s="240" t="s">
        <v>137</v>
      </c>
      <c r="K129" s="241" t="s">
        <v>21</v>
      </c>
      <c r="L129" s="11" t="s">
        <v>22</v>
      </c>
      <c r="M129" s="11" t="s">
        <v>23</v>
      </c>
      <c r="N129" s="681"/>
      <c r="O129" s="681"/>
      <c r="P129" s="681"/>
      <c r="Q129" s="681"/>
      <c r="R129" s="681"/>
      <c r="S129" s="681"/>
      <c r="T129" s="681"/>
      <c r="U129" s="681"/>
      <c r="V129" s="681"/>
      <c r="W129" s="681"/>
      <c r="X129" s="681"/>
      <c r="Y129" s="681"/>
      <c r="Z129" s="681"/>
    </row>
    <row r="130" spans="1:26" ht="13">
      <c r="A130" s="2637" t="str">
        <f t="shared" si="3"/>
        <v>10200054</v>
      </c>
      <c r="B130" s="7" t="s">
        <v>2610</v>
      </c>
      <c r="C130" s="7" t="s">
        <v>2281</v>
      </c>
      <c r="D130" s="7" t="s">
        <v>5021</v>
      </c>
      <c r="E130" s="681" t="s">
        <v>5022</v>
      </c>
      <c r="F130" s="681" t="s">
        <v>5023</v>
      </c>
      <c r="G130" s="681" t="s">
        <v>5024</v>
      </c>
      <c r="H130" s="6" t="str">
        <f t="shared" si="6"/>
        <v>FIBA : FIBA : FIBA Europe : Tartu University</v>
      </c>
      <c r="I130" s="1627" t="s">
        <v>5025</v>
      </c>
      <c r="J130" s="240" t="s">
        <v>137</v>
      </c>
      <c r="K130" s="241" t="s">
        <v>21</v>
      </c>
      <c r="L130" s="11" t="s">
        <v>22</v>
      </c>
      <c r="M130" s="11" t="s">
        <v>23</v>
      </c>
      <c r="N130" s="681"/>
      <c r="O130" s="681"/>
      <c r="P130" s="681"/>
      <c r="Q130" s="681"/>
      <c r="R130" s="681"/>
      <c r="S130" s="681"/>
      <c r="T130" s="681"/>
      <c r="U130" s="681"/>
      <c r="V130" s="681"/>
      <c r="W130" s="681"/>
      <c r="X130" s="681"/>
      <c r="Y130" s="681"/>
      <c r="Z130" s="681"/>
    </row>
    <row r="131" spans="1:26" ht="13">
      <c r="A131" s="2637" t="str">
        <f t="shared" ref="A131:A194" si="7">_xlfn.CONCAT(B131:D131)</f>
        <v>10200055</v>
      </c>
      <c r="B131" s="7" t="s">
        <v>2610</v>
      </c>
      <c r="C131" s="7" t="s">
        <v>2281</v>
      </c>
      <c r="D131" s="7" t="s">
        <v>5026</v>
      </c>
      <c r="E131" s="681" t="s">
        <v>5027</v>
      </c>
      <c r="F131" s="681" t="s">
        <v>5028</v>
      </c>
      <c r="G131" s="681" t="s">
        <v>5029</v>
      </c>
      <c r="H131" s="6" t="str">
        <f t="shared" si="6"/>
        <v>FIBA : FIBA : FIBA Europe : Tsmoki-Minsk 1</v>
      </c>
      <c r="I131" s="1628" t="s">
        <v>5030</v>
      </c>
      <c r="J131" s="1629" t="s">
        <v>5031</v>
      </c>
      <c r="K131" s="241" t="s">
        <v>21</v>
      </c>
      <c r="L131" s="11" t="s">
        <v>22</v>
      </c>
      <c r="M131" s="11" t="s">
        <v>23</v>
      </c>
      <c r="N131" s="681"/>
      <c r="O131" s="681"/>
      <c r="P131" s="681"/>
      <c r="Q131" s="681"/>
      <c r="R131" s="681"/>
      <c r="S131" s="681"/>
      <c r="T131" s="681"/>
      <c r="U131" s="681"/>
      <c r="V131" s="681"/>
      <c r="W131" s="681"/>
      <c r="X131" s="681"/>
      <c r="Y131" s="681"/>
      <c r="Z131" s="681"/>
    </row>
    <row r="132" spans="1:26" ht="13">
      <c r="A132" s="2637" t="str">
        <f t="shared" si="7"/>
        <v>10200056</v>
      </c>
      <c r="B132" s="7" t="s">
        <v>2610</v>
      </c>
      <c r="C132" s="7" t="s">
        <v>2281</v>
      </c>
      <c r="D132" s="7" t="s">
        <v>5032</v>
      </c>
      <c r="E132" s="681" t="s">
        <v>5033</v>
      </c>
      <c r="F132" s="681" t="s">
        <v>5028</v>
      </c>
      <c r="G132" s="681" t="s">
        <v>5034</v>
      </c>
      <c r="H132" s="6" t="str">
        <f t="shared" si="6"/>
        <v>FIBA : FIBA : FIBA Europe : Tsmoki-Minsk 2</v>
      </c>
      <c r="I132" s="1628" t="s">
        <v>5030</v>
      </c>
      <c r="J132" s="1629" t="s">
        <v>5031</v>
      </c>
      <c r="K132" s="241" t="s">
        <v>21</v>
      </c>
      <c r="L132" s="11" t="s">
        <v>22</v>
      </c>
      <c r="M132" s="11" t="s">
        <v>23</v>
      </c>
      <c r="N132" s="681"/>
      <c r="O132" s="681"/>
      <c r="P132" s="681"/>
      <c r="Q132" s="681"/>
      <c r="R132" s="681"/>
      <c r="S132" s="681"/>
      <c r="T132" s="681"/>
      <c r="U132" s="681"/>
      <c r="V132" s="681"/>
      <c r="W132" s="681"/>
      <c r="X132" s="681"/>
      <c r="Y132" s="681"/>
      <c r="Z132" s="681"/>
    </row>
    <row r="133" spans="1:26" ht="13">
      <c r="A133" s="2637" t="str">
        <f t="shared" si="7"/>
        <v>10200057</v>
      </c>
      <c r="B133" s="7" t="s">
        <v>2610</v>
      </c>
      <c r="C133" s="7" t="s">
        <v>2281</v>
      </c>
      <c r="D133" s="7" t="s">
        <v>5035</v>
      </c>
      <c r="E133" s="681" t="s">
        <v>5036</v>
      </c>
      <c r="F133" s="681" t="s">
        <v>5028</v>
      </c>
      <c r="G133" s="681" t="s">
        <v>5037</v>
      </c>
      <c r="H133" s="6" t="str">
        <f t="shared" si="6"/>
        <v>FIBA : FIBA : FIBA Europe : Tsmoki-Minsk 3</v>
      </c>
      <c r="I133" s="1628" t="s">
        <v>5030</v>
      </c>
      <c r="J133" s="1629" t="s">
        <v>5031</v>
      </c>
      <c r="K133" s="241" t="s">
        <v>21</v>
      </c>
      <c r="L133" s="11" t="s">
        <v>22</v>
      </c>
      <c r="M133" s="11" t="s">
        <v>23</v>
      </c>
      <c r="N133" s="681"/>
      <c r="O133" s="681"/>
      <c r="P133" s="681"/>
      <c r="Q133" s="681"/>
      <c r="R133" s="681"/>
      <c r="S133" s="681"/>
      <c r="T133" s="681"/>
      <c r="U133" s="681"/>
      <c r="V133" s="681"/>
      <c r="W133" s="681"/>
      <c r="X133" s="681"/>
      <c r="Y133" s="681"/>
      <c r="Z133" s="681"/>
    </row>
    <row r="134" spans="1:26" ht="13">
      <c r="A134" s="2637" t="str">
        <f t="shared" si="7"/>
        <v>10200058</v>
      </c>
      <c r="B134" s="7" t="s">
        <v>2610</v>
      </c>
      <c r="C134" s="7" t="s">
        <v>2281</v>
      </c>
      <c r="D134" s="7" t="s">
        <v>5038</v>
      </c>
      <c r="E134" s="681" t="s">
        <v>1234</v>
      </c>
      <c r="F134" s="681" t="s">
        <v>5039</v>
      </c>
      <c r="G134" s="681" t="s">
        <v>5039</v>
      </c>
      <c r="H134" s="6" t="str">
        <f t="shared" si="6"/>
        <v>FIBA : FIBA : FIBA Europe : Tallinn</v>
      </c>
      <c r="I134" s="1630" t="s">
        <v>5040</v>
      </c>
      <c r="J134" s="1077" t="s">
        <v>3577</v>
      </c>
      <c r="K134" s="241" t="s">
        <v>21</v>
      </c>
      <c r="L134" s="11" t="s">
        <v>22</v>
      </c>
      <c r="M134" s="11" t="s">
        <v>23</v>
      </c>
      <c r="N134" s="681"/>
      <c r="O134" s="681"/>
      <c r="P134" s="681"/>
      <c r="Q134" s="681"/>
      <c r="R134" s="681"/>
      <c r="S134" s="681"/>
      <c r="T134" s="681"/>
      <c r="U134" s="681"/>
      <c r="V134" s="681"/>
      <c r="W134" s="681"/>
      <c r="X134" s="681"/>
      <c r="Y134" s="681"/>
      <c r="Z134" s="681"/>
    </row>
    <row r="135" spans="1:26" ht="13">
      <c r="A135" s="2637" t="str">
        <f t="shared" si="7"/>
        <v>10200059</v>
      </c>
      <c r="B135" s="7" t="s">
        <v>2610</v>
      </c>
      <c r="C135" s="7" t="s">
        <v>2281</v>
      </c>
      <c r="D135" s="7" t="s">
        <v>5041</v>
      </c>
      <c r="E135" s="681" t="s">
        <v>5042</v>
      </c>
      <c r="F135" s="681" t="s">
        <v>5043</v>
      </c>
      <c r="G135" s="681" t="s">
        <v>5044</v>
      </c>
      <c r="H135" s="6" t="str">
        <f t="shared" si="6"/>
        <v>FIBA : FIBA : FIBA Europe : Valmiera Ordo</v>
      </c>
      <c r="I135" s="1631" t="s">
        <v>5045</v>
      </c>
      <c r="J135" s="1632" t="s">
        <v>5046</v>
      </c>
      <c r="K135" s="241" t="s">
        <v>21</v>
      </c>
      <c r="L135" s="11" t="s">
        <v>22</v>
      </c>
      <c r="M135" s="11" t="s">
        <v>23</v>
      </c>
      <c r="N135" s="681"/>
      <c r="O135" s="681"/>
      <c r="P135" s="681"/>
      <c r="Q135" s="681"/>
      <c r="R135" s="681"/>
      <c r="S135" s="681"/>
      <c r="T135" s="681"/>
      <c r="U135" s="681"/>
      <c r="V135" s="681"/>
      <c r="W135" s="681"/>
      <c r="X135" s="681"/>
      <c r="Y135" s="681"/>
      <c r="Z135" s="681"/>
    </row>
    <row r="136" spans="1:26" ht="13">
      <c r="A136" s="2637" t="str">
        <f t="shared" si="7"/>
        <v>10200060</v>
      </c>
      <c r="B136" s="7" t="s">
        <v>2610</v>
      </c>
      <c r="C136" s="7" t="s">
        <v>2281</v>
      </c>
      <c r="D136" s="7" t="s">
        <v>5047</v>
      </c>
      <c r="E136" s="681" t="s">
        <v>5048</v>
      </c>
      <c r="F136" s="681" t="s">
        <v>5049</v>
      </c>
      <c r="G136" s="681" t="s">
        <v>5050</v>
      </c>
      <c r="H136" s="6" t="str">
        <f t="shared" si="6"/>
        <v>FIBA : FIBA : FIBA Europe : Mogilev Borisfen</v>
      </c>
      <c r="I136" s="1633" t="s">
        <v>5051</v>
      </c>
      <c r="J136" s="240" t="s">
        <v>137</v>
      </c>
      <c r="K136" s="241" t="s">
        <v>21</v>
      </c>
      <c r="L136" s="11" t="s">
        <v>22</v>
      </c>
      <c r="M136" s="11" t="s">
        <v>23</v>
      </c>
      <c r="N136" s="681"/>
      <c r="O136" s="681"/>
      <c r="P136" s="681"/>
      <c r="Q136" s="681"/>
      <c r="R136" s="681"/>
      <c r="S136" s="681"/>
      <c r="T136" s="681"/>
      <c r="U136" s="681"/>
      <c r="V136" s="681"/>
      <c r="W136" s="681"/>
      <c r="X136" s="681"/>
      <c r="Y136" s="681"/>
      <c r="Z136" s="681"/>
    </row>
    <row r="137" spans="1:26" ht="13">
      <c r="A137" s="2637" t="str">
        <f t="shared" si="7"/>
        <v>10200061</v>
      </c>
      <c r="B137" s="7" t="s">
        <v>2610</v>
      </c>
      <c r="C137" s="7" t="s">
        <v>2281</v>
      </c>
      <c r="D137" s="7" t="s">
        <v>5052</v>
      </c>
      <c r="E137" s="681" t="s">
        <v>5053</v>
      </c>
      <c r="F137" s="681" t="s">
        <v>5054</v>
      </c>
      <c r="G137" s="681" t="s">
        <v>5054</v>
      </c>
      <c r="H137" s="6" t="str">
        <f t="shared" si="6"/>
        <v>FIBA : FIBA : FIBA Europe : Brest</v>
      </c>
      <c r="I137" s="1634" t="s">
        <v>5055</v>
      </c>
      <c r="J137" s="1635" t="s">
        <v>5056</v>
      </c>
      <c r="K137" s="1636" t="s">
        <v>5057</v>
      </c>
      <c r="L137" s="11" t="s">
        <v>22</v>
      </c>
      <c r="M137" s="11" t="s">
        <v>23</v>
      </c>
      <c r="O137" s="681"/>
      <c r="P137" s="681"/>
      <c r="Q137" s="681"/>
      <c r="R137" s="681"/>
      <c r="S137" s="681"/>
      <c r="T137" s="681"/>
      <c r="U137" s="681"/>
      <c r="V137" s="681"/>
      <c r="W137" s="681"/>
      <c r="X137" s="681"/>
      <c r="Y137" s="681"/>
      <c r="Z137" s="681"/>
    </row>
    <row r="138" spans="1:26" ht="13">
      <c r="A138" s="2637" t="str">
        <f t="shared" si="7"/>
        <v>10200062</v>
      </c>
      <c r="B138" s="7" t="s">
        <v>2610</v>
      </c>
      <c r="C138" s="7" t="s">
        <v>2281</v>
      </c>
      <c r="D138" s="7" t="s">
        <v>5058</v>
      </c>
      <c r="E138" s="681" t="s">
        <v>5059</v>
      </c>
      <c r="F138" s="681" t="s">
        <v>5060</v>
      </c>
      <c r="G138" s="681" t="s">
        <v>5061</v>
      </c>
      <c r="H138" s="6" t="str">
        <f t="shared" si="6"/>
        <v>FIBA : FIBA : FIBA Europe : GOCOR-Soj</v>
      </c>
      <c r="I138" s="1637" t="s">
        <v>5062</v>
      </c>
      <c r="J138" s="1638" t="s">
        <v>5063</v>
      </c>
      <c r="K138" s="241" t="s">
        <v>21</v>
      </c>
      <c r="L138" s="11" t="s">
        <v>22</v>
      </c>
      <c r="M138" s="11" t="s">
        <v>23</v>
      </c>
      <c r="N138" s="681"/>
      <c r="O138" s="681"/>
      <c r="P138" s="681"/>
      <c r="Q138" s="681"/>
      <c r="R138" s="681"/>
      <c r="S138" s="681"/>
      <c r="T138" s="681"/>
      <c r="U138" s="681"/>
      <c r="V138" s="681"/>
      <c r="W138" s="681"/>
      <c r="X138" s="681"/>
      <c r="Y138" s="681"/>
      <c r="Z138" s="681"/>
    </row>
    <row r="139" spans="1:26" ht="13">
      <c r="A139" s="2637" t="str">
        <f t="shared" si="7"/>
        <v>10200063</v>
      </c>
      <c r="B139" s="7" t="s">
        <v>2610</v>
      </c>
      <c r="C139" s="7" t="s">
        <v>2281</v>
      </c>
      <c r="D139" s="7" t="s">
        <v>5064</v>
      </c>
      <c r="E139" s="681" t="s">
        <v>5065</v>
      </c>
      <c r="F139" s="681" t="s">
        <v>5066</v>
      </c>
      <c r="G139" s="681" t="s">
        <v>5067</v>
      </c>
      <c r="H139" s="6" t="str">
        <f t="shared" si="6"/>
        <v>FIBA : FIBA : FIBA Europe : Grodno-93</v>
      </c>
      <c r="I139" s="1639" t="s">
        <v>5068</v>
      </c>
      <c r="J139" s="1640" t="s">
        <v>5069</v>
      </c>
      <c r="K139" s="241" t="s">
        <v>21</v>
      </c>
      <c r="L139" s="11" t="s">
        <v>22</v>
      </c>
      <c r="M139" s="11" t="s">
        <v>23</v>
      </c>
      <c r="N139" s="681"/>
      <c r="O139" s="681"/>
      <c r="P139" s="681"/>
      <c r="Q139" s="681"/>
      <c r="R139" s="681"/>
      <c r="S139" s="681"/>
      <c r="T139" s="681"/>
      <c r="U139" s="681"/>
      <c r="V139" s="681"/>
      <c r="W139" s="681"/>
      <c r="X139" s="681"/>
      <c r="Y139" s="681"/>
      <c r="Z139" s="681"/>
    </row>
    <row r="140" spans="1:26" ht="13">
      <c r="A140" s="2637" t="str">
        <f t="shared" si="7"/>
        <v>10200064</v>
      </c>
      <c r="B140" s="7" t="s">
        <v>2610</v>
      </c>
      <c r="C140" s="7" t="s">
        <v>2281</v>
      </c>
      <c r="D140" s="7" t="s">
        <v>5070</v>
      </c>
      <c r="E140" s="681" t="s">
        <v>5071</v>
      </c>
      <c r="F140" s="681" t="s">
        <v>5072</v>
      </c>
      <c r="G140" s="681" t="s">
        <v>5073</v>
      </c>
      <c r="H140" s="6" t="str">
        <f t="shared" si="6"/>
        <v>FIBA : FIBA : FIBA Europe : Impuls-BGUIR</v>
      </c>
      <c r="I140" s="1641" t="s">
        <v>5074</v>
      </c>
      <c r="J140" s="240" t="s">
        <v>137</v>
      </c>
      <c r="K140" s="241" t="s">
        <v>21</v>
      </c>
      <c r="L140" s="11" t="s">
        <v>22</v>
      </c>
      <c r="M140" s="11" t="s">
        <v>23</v>
      </c>
      <c r="N140" s="681"/>
      <c r="O140" s="681"/>
      <c r="P140" s="681"/>
      <c r="Q140" s="681"/>
      <c r="R140" s="681"/>
      <c r="S140" s="681"/>
      <c r="T140" s="681"/>
      <c r="U140" s="681"/>
      <c r="V140" s="681"/>
      <c r="W140" s="681"/>
      <c r="X140" s="681"/>
      <c r="Y140" s="681"/>
      <c r="Z140" s="681"/>
    </row>
    <row r="141" spans="1:26" ht="13">
      <c r="A141" s="2637" t="str">
        <f t="shared" si="7"/>
        <v>10200065</v>
      </c>
      <c r="B141" s="7" t="s">
        <v>2610</v>
      </c>
      <c r="C141" s="7" t="s">
        <v>2281</v>
      </c>
      <c r="D141" s="7" t="s">
        <v>5075</v>
      </c>
      <c r="E141" s="681" t="s">
        <v>1580</v>
      </c>
      <c r="F141" s="681" t="s">
        <v>5076</v>
      </c>
      <c r="G141" s="1142" t="s">
        <v>5077</v>
      </c>
      <c r="H141" s="6" t="str">
        <f t="shared" si="6"/>
        <v>FIBA : FIBA : FIBA Europe : Prinemanie-GrGU</v>
      </c>
      <c r="I141" s="1642" t="s">
        <v>5078</v>
      </c>
      <c r="J141" s="1643" t="s">
        <v>5079</v>
      </c>
      <c r="K141" s="241" t="s">
        <v>21</v>
      </c>
      <c r="L141" s="11" t="s">
        <v>22</v>
      </c>
      <c r="M141" s="11" t="s">
        <v>23</v>
      </c>
      <c r="N141" s="681"/>
      <c r="O141" s="681"/>
      <c r="P141" s="681"/>
      <c r="Q141" s="681"/>
      <c r="R141" s="681"/>
      <c r="S141" s="681"/>
      <c r="T141" s="681"/>
      <c r="U141" s="681"/>
      <c r="V141" s="681"/>
      <c r="W141" s="681"/>
      <c r="X141" s="681"/>
      <c r="Y141" s="681"/>
      <c r="Z141" s="681"/>
    </row>
    <row r="142" spans="1:26" ht="13">
      <c r="A142" s="2637" t="str">
        <f t="shared" si="7"/>
        <v>10200066</v>
      </c>
      <c r="B142" s="7" t="s">
        <v>2610</v>
      </c>
      <c r="C142" s="7" t="s">
        <v>2281</v>
      </c>
      <c r="D142" s="7" t="s">
        <v>5080</v>
      </c>
      <c r="E142" s="681" t="s">
        <v>5081</v>
      </c>
      <c r="F142" s="681" t="s">
        <v>5082</v>
      </c>
      <c r="G142" s="1142" t="s">
        <v>5082</v>
      </c>
      <c r="H142" s="6" t="str">
        <f t="shared" si="6"/>
        <v>FIBA : FIBA : FIBA Europe : SDUSHOR Minsk</v>
      </c>
      <c r="I142" s="1644" t="s">
        <v>5083</v>
      </c>
      <c r="J142" s="240" t="s">
        <v>137</v>
      </c>
      <c r="K142" s="241" t="s">
        <v>21</v>
      </c>
      <c r="L142" s="11" t="s">
        <v>22</v>
      </c>
      <c r="M142" s="11" t="s">
        <v>23</v>
      </c>
      <c r="N142" s="681"/>
      <c r="O142" s="681"/>
      <c r="P142" s="681"/>
      <c r="Q142" s="681"/>
      <c r="R142" s="681"/>
      <c r="S142" s="681"/>
      <c r="T142" s="681"/>
      <c r="U142" s="681"/>
      <c r="V142" s="681"/>
      <c r="W142" s="681"/>
      <c r="X142" s="681"/>
      <c r="Y142" s="681"/>
      <c r="Z142" s="681"/>
    </row>
    <row r="143" spans="1:26" ht="13">
      <c r="A143" s="2637" t="str">
        <f t="shared" si="7"/>
        <v>10200067</v>
      </c>
      <c r="B143" s="7" t="s">
        <v>2610</v>
      </c>
      <c r="C143" s="7" t="s">
        <v>2281</v>
      </c>
      <c r="D143" s="7" t="s">
        <v>5084</v>
      </c>
      <c r="E143" s="681" t="s">
        <v>5085</v>
      </c>
      <c r="F143" s="681" t="s">
        <v>5086</v>
      </c>
      <c r="G143" s="681" t="s">
        <v>5087</v>
      </c>
      <c r="H143" s="6" t="str">
        <f t="shared" si="6"/>
        <v>FIBA : FIBA : FIBA Europe : Vitebsk Rubon</v>
      </c>
      <c r="I143" s="1645" t="s">
        <v>5088</v>
      </c>
      <c r="J143" s="1646" t="s">
        <v>5089</v>
      </c>
      <c r="K143" s="241" t="s">
        <v>21</v>
      </c>
      <c r="L143" s="11" t="s">
        <v>22</v>
      </c>
      <c r="M143" s="11" t="s">
        <v>23</v>
      </c>
      <c r="N143" s="681"/>
      <c r="O143" s="681"/>
      <c r="P143" s="681"/>
      <c r="Q143" s="681"/>
      <c r="R143" s="681"/>
      <c r="S143" s="681"/>
      <c r="T143" s="681"/>
      <c r="U143" s="681"/>
      <c r="V143" s="681"/>
      <c r="W143" s="681"/>
      <c r="X143" s="681"/>
      <c r="Y143" s="681"/>
      <c r="Z143" s="681"/>
    </row>
    <row r="144" spans="1:26" ht="13">
      <c r="A144" s="2637" t="str">
        <f t="shared" si="7"/>
        <v>10200068</v>
      </c>
      <c r="B144" s="7" t="s">
        <v>2610</v>
      </c>
      <c r="C144" s="7" t="s">
        <v>2281</v>
      </c>
      <c r="D144" s="7" t="s">
        <v>5095</v>
      </c>
      <c r="E144" s="681" t="s">
        <v>5096</v>
      </c>
      <c r="F144" s="681" t="s">
        <v>5097</v>
      </c>
      <c r="G144" s="1142" t="s">
        <v>5097</v>
      </c>
      <c r="H144" s="6" t="str">
        <f t="shared" si="6"/>
        <v>FIBA : FIBA : FIBA Europe : Excelsior Brussels</v>
      </c>
      <c r="I144" s="1649" t="s">
        <v>5098</v>
      </c>
      <c r="J144" s="240" t="s">
        <v>137</v>
      </c>
      <c r="K144" s="241" t="s">
        <v>21</v>
      </c>
      <c r="L144" s="11" t="s">
        <v>22</v>
      </c>
      <c r="M144" s="11" t="s">
        <v>23</v>
      </c>
      <c r="N144" s="681"/>
      <c r="O144" s="681"/>
      <c r="P144" s="681"/>
      <c r="Q144" s="681"/>
      <c r="R144" s="681"/>
      <c r="S144" s="681"/>
      <c r="T144" s="681"/>
      <c r="U144" s="681"/>
      <c r="V144" s="681"/>
      <c r="W144" s="681"/>
      <c r="X144" s="681"/>
      <c r="Y144" s="681"/>
      <c r="Z144" s="681"/>
    </row>
    <row r="145" spans="1:26" ht="13">
      <c r="A145" s="2637" t="str">
        <f t="shared" si="7"/>
        <v>10200069</v>
      </c>
      <c r="B145" s="7" t="s">
        <v>2610</v>
      </c>
      <c r="C145" s="7" t="s">
        <v>2281</v>
      </c>
      <c r="D145" s="7" t="s">
        <v>5100</v>
      </c>
      <c r="E145" s="681" t="s">
        <v>5101</v>
      </c>
      <c r="F145" s="681" t="s">
        <v>5102</v>
      </c>
      <c r="G145" s="681" t="s">
        <v>5102</v>
      </c>
      <c r="H145" s="6" t="str">
        <f t="shared" si="6"/>
        <v>FIBA : FIBA : FIBA Europe : Limburg United</v>
      </c>
      <c r="I145" s="1651" t="s">
        <v>5103</v>
      </c>
      <c r="J145" s="240" t="s">
        <v>137</v>
      </c>
      <c r="K145" s="1652" t="s">
        <v>5105</v>
      </c>
      <c r="L145" s="11" t="s">
        <v>22</v>
      </c>
      <c r="M145" s="11" t="s">
        <v>23</v>
      </c>
      <c r="N145" s="681"/>
      <c r="O145" s="681"/>
      <c r="P145" s="681"/>
      <c r="Q145" s="681"/>
      <c r="R145" s="681"/>
      <c r="S145" s="681"/>
      <c r="T145" s="681"/>
      <c r="U145" s="681"/>
      <c r="V145" s="681"/>
      <c r="W145" s="681"/>
      <c r="X145" s="681"/>
      <c r="Y145" s="681"/>
      <c r="Z145" s="681"/>
    </row>
    <row r="146" spans="1:26" ht="13">
      <c r="A146" s="2637" t="str">
        <f t="shared" si="7"/>
        <v>10200070</v>
      </c>
      <c r="B146" s="7" t="s">
        <v>2610</v>
      </c>
      <c r="C146" s="7" t="s">
        <v>2281</v>
      </c>
      <c r="D146" s="7" t="s">
        <v>5106</v>
      </c>
      <c r="E146" s="681" t="s">
        <v>5107</v>
      </c>
      <c r="F146" s="681" t="s">
        <v>5108</v>
      </c>
      <c r="G146" s="1142" t="s">
        <v>5108</v>
      </c>
      <c r="H146" s="6" t="str">
        <f t="shared" si="6"/>
        <v>FIBA : FIBA : FIBA Europe : Belfius Mons-Hainaut</v>
      </c>
      <c r="I146" s="1654" t="s">
        <v>5109</v>
      </c>
      <c r="J146" s="1658" t="s">
        <v>5114</v>
      </c>
      <c r="K146" s="241" t="s">
        <v>21</v>
      </c>
      <c r="L146" s="11" t="s">
        <v>22</v>
      </c>
      <c r="M146" s="11" t="s">
        <v>23</v>
      </c>
      <c r="N146" s="681"/>
      <c r="O146" s="681"/>
      <c r="P146" s="681"/>
      <c r="Q146" s="681"/>
      <c r="R146" s="681"/>
      <c r="S146" s="681"/>
      <c r="T146" s="681"/>
      <c r="U146" s="681"/>
      <c r="V146" s="681"/>
      <c r="W146" s="681"/>
      <c r="X146" s="681"/>
      <c r="Y146" s="681"/>
      <c r="Z146" s="681"/>
    </row>
    <row r="147" spans="1:26" ht="13">
      <c r="A147" s="2637" t="str">
        <f t="shared" si="7"/>
        <v>10200071</v>
      </c>
      <c r="B147" s="7" t="s">
        <v>2610</v>
      </c>
      <c r="C147" s="7" t="s">
        <v>2281</v>
      </c>
      <c r="D147" s="7" t="s">
        <v>5130</v>
      </c>
      <c r="E147" s="681" t="s">
        <v>5131</v>
      </c>
      <c r="F147" s="681" t="s">
        <v>5132</v>
      </c>
      <c r="G147" s="1142" t="s">
        <v>5132</v>
      </c>
      <c r="H147" s="6" t="str">
        <f t="shared" si="6"/>
        <v>FIBA : FIBA : FIBA Europe : Spirou Charleroi</v>
      </c>
      <c r="I147" s="1254" t="s">
        <v>4015</v>
      </c>
      <c r="J147" s="240" t="s">
        <v>137</v>
      </c>
      <c r="K147" s="241" t="s">
        <v>21</v>
      </c>
      <c r="L147" s="11" t="s">
        <v>22</v>
      </c>
      <c r="M147" s="11" t="s">
        <v>23</v>
      </c>
      <c r="N147" s="681"/>
      <c r="O147" s="681"/>
      <c r="P147" s="681"/>
      <c r="Q147" s="681"/>
      <c r="R147" s="681"/>
      <c r="S147" s="681"/>
      <c r="T147" s="681"/>
      <c r="U147" s="681"/>
      <c r="V147" s="681"/>
      <c r="W147" s="681"/>
      <c r="X147" s="681"/>
      <c r="Y147" s="681"/>
      <c r="Z147" s="681"/>
    </row>
    <row r="148" spans="1:26" ht="13">
      <c r="A148" s="2637" t="str">
        <f t="shared" si="7"/>
        <v>10200072</v>
      </c>
      <c r="B148" s="7" t="s">
        <v>2610</v>
      </c>
      <c r="C148" s="7" t="s">
        <v>2281</v>
      </c>
      <c r="D148" s="7" t="s">
        <v>5133</v>
      </c>
      <c r="E148" s="681" t="s">
        <v>5134</v>
      </c>
      <c r="F148" s="681" t="s">
        <v>5135</v>
      </c>
      <c r="G148" s="681" t="s">
        <v>5136</v>
      </c>
      <c r="H148" s="6" t="str">
        <f t="shared" si="6"/>
        <v>FIBA : FIBA : FIBA Europe : Kangoeroes Basket Mechelen</v>
      </c>
      <c r="I148" s="1659" t="s">
        <v>5137</v>
      </c>
      <c r="J148" s="1660" t="s">
        <v>5138</v>
      </c>
      <c r="K148" s="241" t="s">
        <v>21</v>
      </c>
      <c r="L148" s="11" t="s">
        <v>22</v>
      </c>
      <c r="M148" s="11" t="s">
        <v>23</v>
      </c>
      <c r="N148" s="681"/>
      <c r="O148" s="681"/>
      <c r="P148" s="681"/>
      <c r="Q148" s="681"/>
      <c r="R148" s="681"/>
      <c r="S148" s="681"/>
      <c r="T148" s="681"/>
      <c r="U148" s="681"/>
      <c r="V148" s="681"/>
      <c r="W148" s="681"/>
      <c r="X148" s="681"/>
      <c r="Y148" s="681"/>
      <c r="Z148" s="681"/>
    </row>
    <row r="149" spans="1:26" ht="13">
      <c r="A149" s="2637" t="str">
        <f t="shared" si="7"/>
        <v>10200073</v>
      </c>
      <c r="B149" s="7" t="s">
        <v>2610</v>
      </c>
      <c r="C149" s="7" t="s">
        <v>2281</v>
      </c>
      <c r="D149" s="7" t="s">
        <v>5139</v>
      </c>
      <c r="E149" s="681" t="s">
        <v>3869</v>
      </c>
      <c r="F149" s="681" t="s">
        <v>5140</v>
      </c>
      <c r="G149" s="681" t="s">
        <v>5140</v>
      </c>
      <c r="H149" s="6" t="str">
        <f t="shared" si="6"/>
        <v>FIBA : FIBA : FIBA Europe : Liege Basket</v>
      </c>
      <c r="I149" s="1664" t="s">
        <v>5141</v>
      </c>
      <c r="J149" s="1678" t="s">
        <v>5152</v>
      </c>
      <c r="K149" s="241" t="s">
        <v>21</v>
      </c>
      <c r="L149" s="11" t="s">
        <v>22</v>
      </c>
      <c r="M149" s="11" t="s">
        <v>23</v>
      </c>
      <c r="N149" s="681"/>
      <c r="O149" s="681"/>
      <c r="P149" s="681"/>
      <c r="Q149" s="681"/>
      <c r="R149" s="681"/>
      <c r="S149" s="681"/>
      <c r="T149" s="681"/>
      <c r="U149" s="681"/>
      <c r="V149" s="681"/>
      <c r="W149" s="681"/>
      <c r="X149" s="681"/>
      <c r="Y149" s="681"/>
      <c r="Z149" s="681"/>
    </row>
    <row r="150" spans="1:26" ht="13">
      <c r="A150" s="2637" t="str">
        <f t="shared" si="7"/>
        <v>10200074</v>
      </c>
      <c r="B150" s="7" t="s">
        <v>2610</v>
      </c>
      <c r="C150" s="7" t="s">
        <v>2281</v>
      </c>
      <c r="D150" s="7" t="s">
        <v>5194</v>
      </c>
      <c r="E150" s="681" t="s">
        <v>5195</v>
      </c>
      <c r="F150" s="681" t="s">
        <v>5196</v>
      </c>
      <c r="G150" s="681" t="s">
        <v>5196</v>
      </c>
      <c r="H150" s="6" t="str">
        <f t="shared" si="6"/>
        <v>FIBA : FIBA : FIBA Europe : Okapi Aalstar</v>
      </c>
      <c r="I150" s="1681" t="s">
        <v>5198</v>
      </c>
      <c r="J150" s="1683" t="s">
        <v>5204</v>
      </c>
      <c r="K150" s="241" t="s">
        <v>21</v>
      </c>
      <c r="L150" s="11" t="s">
        <v>22</v>
      </c>
      <c r="M150" s="11" t="s">
        <v>23</v>
      </c>
      <c r="N150" s="681"/>
      <c r="O150" s="681"/>
      <c r="P150" s="681"/>
      <c r="Q150" s="681"/>
      <c r="R150" s="681"/>
      <c r="S150" s="681"/>
      <c r="T150" s="681"/>
      <c r="U150" s="681"/>
      <c r="V150" s="681"/>
      <c r="W150" s="681"/>
      <c r="X150" s="681"/>
      <c r="Y150" s="681"/>
      <c r="Z150" s="681"/>
    </row>
    <row r="151" spans="1:26" ht="13">
      <c r="A151" s="2637" t="str">
        <f t="shared" si="7"/>
        <v>10200075</v>
      </c>
      <c r="B151" s="7" t="s">
        <v>2610</v>
      </c>
      <c r="C151" s="7" t="s">
        <v>2281</v>
      </c>
      <c r="D151" s="7" t="s">
        <v>5206</v>
      </c>
      <c r="E151" s="681" t="s">
        <v>5207</v>
      </c>
      <c r="F151" s="681" t="s">
        <v>5208</v>
      </c>
      <c r="G151" s="681" t="s">
        <v>5208</v>
      </c>
      <c r="H151" s="6" t="str">
        <f t="shared" si="6"/>
        <v>FIBA : FIBA : FIBA Europe : Antwerp Giants</v>
      </c>
      <c r="I151" s="1685" t="s">
        <v>5209</v>
      </c>
      <c r="J151" s="1690" t="s">
        <v>5215</v>
      </c>
      <c r="K151" s="241" t="s">
        <v>21</v>
      </c>
      <c r="L151" s="11" t="s">
        <v>22</v>
      </c>
      <c r="M151" s="11" t="s">
        <v>23</v>
      </c>
      <c r="N151" s="681"/>
      <c r="O151" s="681"/>
      <c r="P151" s="681"/>
      <c r="Q151" s="681"/>
      <c r="R151" s="681"/>
      <c r="S151" s="681"/>
      <c r="T151" s="681"/>
      <c r="U151" s="681"/>
      <c r="V151" s="681"/>
      <c r="W151" s="681"/>
      <c r="X151" s="681"/>
      <c r="Y151" s="681"/>
      <c r="Z151" s="681"/>
    </row>
    <row r="152" spans="1:26" ht="13">
      <c r="A152" s="2637" t="str">
        <f t="shared" si="7"/>
        <v>10200076</v>
      </c>
      <c r="B152" s="7" t="s">
        <v>2610</v>
      </c>
      <c r="C152" s="7" t="s">
        <v>2281</v>
      </c>
      <c r="D152" s="7" t="s">
        <v>5231</v>
      </c>
      <c r="E152" s="681" t="s">
        <v>5232</v>
      </c>
      <c r="F152" s="681" t="s">
        <v>5233</v>
      </c>
      <c r="G152" s="681" t="s">
        <v>5233</v>
      </c>
      <c r="H152" s="6" t="str">
        <f t="shared" si="6"/>
        <v>FIBA : FIBA : FIBA Europe : Leuven Bears</v>
      </c>
      <c r="I152" s="1691" t="s">
        <v>5234</v>
      </c>
      <c r="J152" s="240" t="s">
        <v>137</v>
      </c>
      <c r="K152" s="241" t="s">
        <v>21</v>
      </c>
      <c r="L152" s="11" t="s">
        <v>22</v>
      </c>
      <c r="M152" s="11" t="s">
        <v>23</v>
      </c>
      <c r="N152" s="681"/>
      <c r="O152" s="681"/>
      <c r="P152" s="681"/>
      <c r="Q152" s="681"/>
      <c r="R152" s="681"/>
      <c r="S152" s="681"/>
      <c r="T152" s="681"/>
      <c r="U152" s="681"/>
      <c r="V152" s="681"/>
      <c r="W152" s="681"/>
      <c r="X152" s="681"/>
      <c r="Y152" s="681"/>
      <c r="Z152" s="681"/>
    </row>
    <row r="153" spans="1:26" ht="13">
      <c r="A153" s="2637" t="str">
        <f t="shared" si="7"/>
        <v>10200077</v>
      </c>
      <c r="B153" s="7" t="s">
        <v>2610</v>
      </c>
      <c r="C153" s="7" t="s">
        <v>2281</v>
      </c>
      <c r="D153" s="7" t="s">
        <v>5235</v>
      </c>
      <c r="E153" s="681" t="s">
        <v>5236</v>
      </c>
      <c r="F153" s="681" t="s">
        <v>5237</v>
      </c>
      <c r="G153" s="1142" t="s">
        <v>5237</v>
      </c>
      <c r="H153" s="6" t="str">
        <f t="shared" si="6"/>
        <v>FIBA : FIBA : FIBA Europe : BC Oostende</v>
      </c>
      <c r="I153" s="1699" t="s">
        <v>5238</v>
      </c>
      <c r="J153" s="1723" t="s">
        <v>5257</v>
      </c>
      <c r="K153" s="241" t="s">
        <v>21</v>
      </c>
      <c r="L153" s="11" t="s">
        <v>22</v>
      </c>
      <c r="M153" s="11" t="s">
        <v>23</v>
      </c>
      <c r="N153" s="681"/>
      <c r="O153" s="681"/>
      <c r="P153" s="681"/>
      <c r="Q153" s="681"/>
      <c r="R153" s="681"/>
      <c r="S153" s="681"/>
      <c r="T153" s="681"/>
      <c r="U153" s="681"/>
      <c r="V153" s="681"/>
      <c r="W153" s="681"/>
      <c r="X153" s="681"/>
      <c r="Y153" s="681"/>
      <c r="Z153" s="681"/>
    </row>
    <row r="154" spans="1:26" ht="13">
      <c r="A154" s="2637" t="str">
        <f t="shared" si="7"/>
        <v>10200078</v>
      </c>
      <c r="B154" s="7" t="s">
        <v>2610</v>
      </c>
      <c r="C154" s="7" t="s">
        <v>2281</v>
      </c>
      <c r="D154" s="7" t="s">
        <v>5337</v>
      </c>
      <c r="E154" s="681" t="s">
        <v>4147</v>
      </c>
      <c r="F154" s="681" t="s">
        <v>4148</v>
      </c>
      <c r="G154" s="681" t="s">
        <v>5338</v>
      </c>
      <c r="H154" s="6" t="str">
        <f t="shared" si="6"/>
        <v>FIBA : FIBA : FIBA Europe : BC Igokea Aleksandrovac</v>
      </c>
      <c r="I154" s="1730" t="s">
        <v>5339</v>
      </c>
      <c r="J154" s="1303" t="s">
        <v>4151</v>
      </c>
      <c r="K154" s="241" t="s">
        <v>21</v>
      </c>
      <c r="L154" s="11" t="s">
        <v>22</v>
      </c>
      <c r="M154" s="11" t="s">
        <v>23</v>
      </c>
      <c r="N154" s="681"/>
      <c r="O154" s="681"/>
      <c r="P154" s="681"/>
      <c r="Q154" s="681"/>
      <c r="R154" s="681"/>
      <c r="S154" s="681"/>
      <c r="T154" s="681"/>
      <c r="U154" s="681"/>
      <c r="V154" s="681"/>
      <c r="W154" s="681"/>
      <c r="X154" s="681"/>
      <c r="Y154" s="681"/>
      <c r="Z154" s="681"/>
    </row>
    <row r="155" spans="1:26" ht="13">
      <c r="A155" s="2637" t="str">
        <f t="shared" si="7"/>
        <v>10200079</v>
      </c>
      <c r="B155" s="7" t="s">
        <v>2610</v>
      </c>
      <c r="C155" s="7" t="s">
        <v>2281</v>
      </c>
      <c r="D155" s="7" t="s">
        <v>5358</v>
      </c>
      <c r="E155" s="681" t="s">
        <v>5359</v>
      </c>
      <c r="F155" s="681" t="s">
        <v>5360</v>
      </c>
      <c r="G155" s="681" t="s">
        <v>5361</v>
      </c>
      <c r="H155" s="6" t="str">
        <f t="shared" si="6"/>
        <v>FIBA : FIBA : FIBA Europe : HKK Kiroki Primorka</v>
      </c>
      <c r="I155" s="1095" t="s">
        <v>3620</v>
      </c>
      <c r="J155" s="240" t="s">
        <v>137</v>
      </c>
      <c r="K155" s="241" t="s">
        <v>21</v>
      </c>
      <c r="L155" s="11" t="s">
        <v>22</v>
      </c>
      <c r="M155" s="11" t="s">
        <v>23</v>
      </c>
      <c r="N155" s="681"/>
      <c r="O155" s="681"/>
      <c r="P155" s="681"/>
      <c r="Q155" s="681"/>
      <c r="R155" s="681"/>
      <c r="S155" s="681"/>
      <c r="T155" s="681"/>
      <c r="U155" s="681"/>
      <c r="V155" s="681"/>
      <c r="W155" s="681"/>
      <c r="X155" s="681"/>
      <c r="Y155" s="681"/>
      <c r="Z155" s="681"/>
    </row>
    <row r="156" spans="1:26" ht="13">
      <c r="A156" s="2637" t="str">
        <f t="shared" si="7"/>
        <v>10200080</v>
      </c>
      <c r="B156" s="7" t="s">
        <v>2610</v>
      </c>
      <c r="C156" s="7" t="s">
        <v>2281</v>
      </c>
      <c r="D156" s="7" t="s">
        <v>5363</v>
      </c>
      <c r="E156" s="681" t="s">
        <v>5364</v>
      </c>
      <c r="F156" s="681" t="s">
        <v>5365</v>
      </c>
      <c r="G156" s="681" t="s">
        <v>5366</v>
      </c>
      <c r="H156" s="6" t="str">
        <f t="shared" si="6"/>
        <v>FIBA : FIBA : FIBA Europe : HKK Zrinjski HT Mostar</v>
      </c>
      <c r="I156" s="992" t="s">
        <v>3363</v>
      </c>
      <c r="J156" s="240" t="s">
        <v>137</v>
      </c>
      <c r="K156" s="241" t="s">
        <v>21</v>
      </c>
      <c r="L156" s="11" t="s">
        <v>22</v>
      </c>
      <c r="M156" s="11" t="s">
        <v>23</v>
      </c>
      <c r="N156" s="681"/>
      <c r="O156" s="681"/>
      <c r="P156" s="681"/>
      <c r="Q156" s="681"/>
      <c r="R156" s="681"/>
      <c r="S156" s="681"/>
      <c r="T156" s="681"/>
      <c r="U156" s="681"/>
      <c r="V156" s="681"/>
      <c r="W156" s="681"/>
      <c r="X156" s="681"/>
      <c r="Y156" s="681"/>
      <c r="Z156" s="681"/>
    </row>
    <row r="157" spans="1:26" ht="13">
      <c r="A157" s="2637" t="str">
        <f t="shared" si="7"/>
        <v>10200081</v>
      </c>
      <c r="B157" s="7" t="s">
        <v>2610</v>
      </c>
      <c r="C157" s="7" t="s">
        <v>2281</v>
      </c>
      <c r="D157" s="7" t="s">
        <v>5372</v>
      </c>
      <c r="E157" s="681" t="s">
        <v>1681</v>
      </c>
      <c r="F157" s="681" t="s">
        <v>5373</v>
      </c>
      <c r="G157" s="681" t="s">
        <v>5374</v>
      </c>
      <c r="H157" s="6" t="str">
        <f t="shared" si="6"/>
        <v>FIBA : FIBA : FIBA Europe : KK Bosna-Royal Sarajevo</v>
      </c>
      <c r="I157" s="1734" t="s">
        <v>5375</v>
      </c>
      <c r="J157" s="1735" t="s">
        <v>5380</v>
      </c>
      <c r="K157" s="241" t="s">
        <v>21</v>
      </c>
      <c r="L157" s="11" t="s">
        <v>22</v>
      </c>
      <c r="M157" s="11" t="s">
        <v>23</v>
      </c>
      <c r="N157" s="681"/>
      <c r="O157" s="681"/>
      <c r="P157" s="681"/>
      <c r="Q157" s="681"/>
      <c r="R157" s="681"/>
      <c r="S157" s="681"/>
      <c r="T157" s="681"/>
      <c r="U157" s="681"/>
      <c r="V157" s="681"/>
      <c r="W157" s="681"/>
      <c r="X157" s="681"/>
      <c r="Y157" s="681"/>
      <c r="Z157" s="681"/>
    </row>
    <row r="158" spans="1:26" ht="13">
      <c r="A158" s="2637" t="str">
        <f t="shared" si="7"/>
        <v>10200082</v>
      </c>
      <c r="B158" s="7" t="s">
        <v>2610</v>
      </c>
      <c r="C158" s="7" t="s">
        <v>2281</v>
      </c>
      <c r="D158" s="7" t="s">
        <v>5382</v>
      </c>
      <c r="E158" s="681" t="s">
        <v>1928</v>
      </c>
      <c r="F158" s="681" t="s">
        <v>5383</v>
      </c>
      <c r="G158" s="681" t="s">
        <v>5384</v>
      </c>
      <c r="H158" s="6" t="str">
        <f t="shared" si="6"/>
        <v>FIBA : FIBA : FIBA Europe : KK Bratunac</v>
      </c>
      <c r="I158" s="1737" t="s">
        <v>5385</v>
      </c>
      <c r="J158" s="240" t="s">
        <v>137</v>
      </c>
      <c r="K158" s="241" t="s">
        <v>21</v>
      </c>
      <c r="L158" s="11" t="s">
        <v>22</v>
      </c>
      <c r="M158" s="11" t="s">
        <v>23</v>
      </c>
      <c r="N158" s="681"/>
      <c r="O158" s="681"/>
      <c r="P158" s="681"/>
      <c r="Q158" s="681"/>
      <c r="R158" s="681"/>
      <c r="S158" s="681"/>
      <c r="T158" s="681"/>
      <c r="U158" s="681"/>
      <c r="V158" s="681"/>
      <c r="W158" s="681"/>
      <c r="X158" s="681"/>
      <c r="Y158" s="681"/>
      <c r="Z158" s="681"/>
    </row>
    <row r="159" spans="1:26" ht="13">
      <c r="A159" s="2637" t="str">
        <f t="shared" si="7"/>
        <v>10200083</v>
      </c>
      <c r="B159" s="7" t="s">
        <v>2610</v>
      </c>
      <c r="C159" s="7" t="s">
        <v>2281</v>
      </c>
      <c r="D159" s="7" t="s">
        <v>5387</v>
      </c>
      <c r="E159" s="681" t="s">
        <v>5388</v>
      </c>
      <c r="F159" s="681" t="s">
        <v>5389</v>
      </c>
      <c r="G159" s="681" t="s">
        <v>5390</v>
      </c>
      <c r="H159" s="6" t="str">
        <f t="shared" si="6"/>
        <v>FIBA : FIBA : FIBA Europe : KK Gradina Srebrenik</v>
      </c>
      <c r="I159" s="1738" t="s">
        <v>5391</v>
      </c>
      <c r="J159" s="240" t="s">
        <v>137</v>
      </c>
      <c r="K159" s="241" t="s">
        <v>21</v>
      </c>
      <c r="L159" s="11" t="s">
        <v>22</v>
      </c>
      <c r="M159" s="11" t="s">
        <v>23</v>
      </c>
      <c r="N159" s="681"/>
      <c r="O159" s="681"/>
      <c r="P159" s="681"/>
      <c r="Q159" s="681"/>
      <c r="R159" s="681"/>
      <c r="S159" s="681"/>
      <c r="T159" s="681"/>
      <c r="U159" s="681"/>
      <c r="V159" s="681"/>
      <c r="W159" s="681"/>
      <c r="X159" s="681"/>
      <c r="Y159" s="681"/>
      <c r="Z159" s="681"/>
    </row>
    <row r="160" spans="1:26" ht="13">
      <c r="A160" s="2637" t="str">
        <f t="shared" si="7"/>
        <v>10200084</v>
      </c>
      <c r="B160" s="7" t="s">
        <v>2610</v>
      </c>
      <c r="C160" s="7" t="s">
        <v>2281</v>
      </c>
      <c r="D160" s="7" t="s">
        <v>5392</v>
      </c>
      <c r="E160" s="681" t="s">
        <v>5393</v>
      </c>
      <c r="F160" s="681" t="s">
        <v>5394</v>
      </c>
      <c r="G160" s="681" t="s">
        <v>5395</v>
      </c>
      <c r="H160" s="6" t="str">
        <f t="shared" si="6"/>
        <v>FIBA : FIBA : FIBA Europe : KK Kakanj</v>
      </c>
      <c r="I160" s="1740" t="s">
        <v>5396</v>
      </c>
      <c r="J160" s="240" t="s">
        <v>137</v>
      </c>
      <c r="K160" s="241" t="s">
        <v>21</v>
      </c>
      <c r="L160" s="11" t="s">
        <v>22</v>
      </c>
      <c r="M160" s="11" t="s">
        <v>23</v>
      </c>
      <c r="N160" s="681"/>
      <c r="O160" s="681"/>
      <c r="P160" s="681"/>
      <c r="Q160" s="681"/>
      <c r="R160" s="681"/>
      <c r="S160" s="681"/>
      <c r="T160" s="681"/>
      <c r="U160" s="681"/>
      <c r="V160" s="681"/>
      <c r="W160" s="681"/>
      <c r="X160" s="681"/>
      <c r="Y160" s="681"/>
      <c r="Z160" s="681"/>
    </row>
    <row r="161" spans="1:26" ht="13">
      <c r="A161" s="2637" t="str">
        <f t="shared" si="7"/>
        <v>10200085</v>
      </c>
      <c r="B161" s="7" t="s">
        <v>2610</v>
      </c>
      <c r="C161" s="7" t="s">
        <v>2281</v>
      </c>
      <c r="D161" s="7" t="s">
        <v>5402</v>
      </c>
      <c r="E161" s="681" t="s">
        <v>5403</v>
      </c>
      <c r="F161" s="681" t="s">
        <v>5404</v>
      </c>
      <c r="G161" s="681" t="s">
        <v>5405</v>
      </c>
      <c r="H161" s="6" t="str">
        <f t="shared" si="6"/>
        <v>FIBA : FIBA : FIBA Europe : KK Mladost Mrkonjic Grad</v>
      </c>
      <c r="I161" s="992" t="s">
        <v>3363</v>
      </c>
      <c r="J161" s="1095" t="s">
        <v>3620</v>
      </c>
      <c r="K161" s="241" t="s">
        <v>21</v>
      </c>
      <c r="L161" s="11" t="s">
        <v>22</v>
      </c>
      <c r="M161" s="11" t="s">
        <v>23</v>
      </c>
      <c r="N161" s="681"/>
      <c r="O161" s="681"/>
      <c r="P161" s="681"/>
      <c r="Q161" s="681"/>
      <c r="R161" s="681"/>
      <c r="S161" s="681"/>
      <c r="T161" s="681"/>
      <c r="U161" s="681"/>
      <c r="V161" s="681"/>
      <c r="W161" s="681"/>
      <c r="X161" s="681"/>
      <c r="Y161" s="681"/>
      <c r="Z161" s="681"/>
    </row>
    <row r="162" spans="1:26" ht="13">
      <c r="A162" s="2637" t="str">
        <f t="shared" si="7"/>
        <v>10200086</v>
      </c>
      <c r="B162" s="7" t="s">
        <v>2610</v>
      </c>
      <c r="C162" s="7" t="s">
        <v>2281</v>
      </c>
      <c r="D162" s="7" t="s">
        <v>5406</v>
      </c>
      <c r="E162" s="681" t="s">
        <v>5407</v>
      </c>
      <c r="F162" s="681" t="s">
        <v>5408</v>
      </c>
      <c r="G162" s="681" t="s">
        <v>5409</v>
      </c>
      <c r="H162" s="6" t="str">
        <f t="shared" si="6"/>
        <v>FIBA : FIBA : FIBA Europe : KK Vogosca Sarajevo</v>
      </c>
      <c r="I162" s="992" t="s">
        <v>3363</v>
      </c>
      <c r="J162" s="240" t="s">
        <v>137</v>
      </c>
      <c r="K162" s="241" t="s">
        <v>21</v>
      </c>
      <c r="L162" s="11" t="s">
        <v>22</v>
      </c>
      <c r="M162" s="11" t="s">
        <v>23</v>
      </c>
      <c r="N162" s="681"/>
      <c r="O162" s="681"/>
      <c r="P162" s="681"/>
      <c r="Q162" s="681"/>
      <c r="R162" s="681"/>
      <c r="S162" s="681"/>
      <c r="T162" s="681"/>
      <c r="U162" s="681"/>
      <c r="V162" s="681"/>
      <c r="W162" s="681"/>
      <c r="X162" s="681"/>
      <c r="Y162" s="681"/>
      <c r="Z162" s="681"/>
    </row>
    <row r="163" spans="1:26" ht="13">
      <c r="A163" s="2637" t="str">
        <f t="shared" si="7"/>
        <v>10200087</v>
      </c>
      <c r="B163" s="7" t="s">
        <v>2610</v>
      </c>
      <c r="C163" s="7" t="s">
        <v>2281</v>
      </c>
      <c r="D163" s="7" t="s">
        <v>5410</v>
      </c>
      <c r="E163" s="681" t="s">
        <v>5411</v>
      </c>
      <c r="F163" s="681" t="s">
        <v>5412</v>
      </c>
      <c r="G163" s="681" t="s">
        <v>5413</v>
      </c>
      <c r="H163" s="6" t="str">
        <f t="shared" si="6"/>
        <v>FIBA : FIBA : FIBA Europe : OKK Sloboda Tuzla</v>
      </c>
      <c r="I163" s="1301" t="s">
        <v>4142</v>
      </c>
      <c r="J163" s="1742" t="s">
        <v>5414</v>
      </c>
      <c r="K163" s="240" t="s">
        <v>137</v>
      </c>
      <c r="L163" s="11" t="s">
        <v>22</v>
      </c>
      <c r="M163" s="11" t="s">
        <v>23</v>
      </c>
      <c r="N163" s="681"/>
      <c r="O163" s="681"/>
      <c r="P163" s="681"/>
      <c r="Q163" s="681"/>
      <c r="R163" s="681"/>
      <c r="S163" s="681"/>
      <c r="T163" s="681"/>
      <c r="U163" s="681"/>
      <c r="V163" s="681"/>
      <c r="W163" s="681"/>
      <c r="X163" s="681"/>
      <c r="Y163" s="681"/>
      <c r="Z163" s="681"/>
    </row>
    <row r="164" spans="1:26" ht="13">
      <c r="A164" s="2637" t="str">
        <f t="shared" si="7"/>
        <v>10200088</v>
      </c>
      <c r="B164" s="7" t="s">
        <v>2610</v>
      </c>
      <c r="C164" s="7" t="s">
        <v>2281</v>
      </c>
      <c r="D164" s="7" t="s">
        <v>5420</v>
      </c>
      <c r="E164" s="681" t="s">
        <v>3522</v>
      </c>
      <c r="F164" s="681" t="s">
        <v>5421</v>
      </c>
      <c r="G164" s="681" t="s">
        <v>5422</v>
      </c>
      <c r="H164" s="6" t="str">
        <f t="shared" si="6"/>
        <v>FIBA : FIBA : FIBA Europe : OKK Spars Sarajevo</v>
      </c>
      <c r="I164" s="1095" t="s">
        <v>3620</v>
      </c>
      <c r="J164" s="1744" t="s">
        <v>5423</v>
      </c>
      <c r="K164" s="241" t="s">
        <v>21</v>
      </c>
      <c r="L164" s="11" t="s">
        <v>22</v>
      </c>
      <c r="M164" s="11" t="s">
        <v>23</v>
      </c>
      <c r="N164" s="681"/>
      <c r="O164" s="681"/>
      <c r="P164" s="681"/>
      <c r="Q164" s="681"/>
      <c r="R164" s="681"/>
      <c r="S164" s="681"/>
      <c r="T164" s="681"/>
      <c r="U164" s="681"/>
      <c r="V164" s="681"/>
      <c r="W164" s="681"/>
      <c r="X164" s="681"/>
      <c r="Y164" s="681"/>
      <c r="Z164" s="681"/>
    </row>
    <row r="165" spans="1:26" ht="13">
      <c r="A165" s="2637" t="str">
        <f t="shared" si="7"/>
        <v>10200089</v>
      </c>
      <c r="B165" s="7" t="s">
        <v>2610</v>
      </c>
      <c r="C165" s="7" t="s">
        <v>2281</v>
      </c>
      <c r="D165" s="7" t="s">
        <v>5424</v>
      </c>
      <c r="E165" s="681" t="s">
        <v>5425</v>
      </c>
      <c r="F165" s="681" t="s">
        <v>5426</v>
      </c>
      <c r="G165" s="681" t="s">
        <v>5427</v>
      </c>
      <c r="H165" s="6" t="str">
        <f t="shared" si="6"/>
        <v>FIBA : FIBA : FIBA Europe : SKK Student Mostar</v>
      </c>
      <c r="I165" s="1746" t="s">
        <v>5428</v>
      </c>
      <c r="J165" s="1748" t="s">
        <v>5430</v>
      </c>
      <c r="K165" s="241" t="s">
        <v>21</v>
      </c>
      <c r="L165" s="11" t="s">
        <v>22</v>
      </c>
      <c r="M165" s="11" t="s">
        <v>23</v>
      </c>
      <c r="N165" s="681"/>
      <c r="O165" s="681"/>
      <c r="P165" s="681"/>
      <c r="Q165" s="681"/>
      <c r="R165" s="681"/>
      <c r="S165" s="681"/>
      <c r="T165" s="681"/>
      <c r="U165" s="681"/>
      <c r="V165" s="681"/>
      <c r="W165" s="681"/>
      <c r="X165" s="681"/>
      <c r="Y165" s="681"/>
      <c r="Z165" s="681"/>
    </row>
    <row r="166" spans="1:26" ht="13">
      <c r="A166" s="2637" t="str">
        <f t="shared" si="7"/>
        <v>10200090</v>
      </c>
      <c r="B166" s="7" t="s">
        <v>2610</v>
      </c>
      <c r="C166" s="7" t="s">
        <v>2281</v>
      </c>
      <c r="D166" s="7" t="s">
        <v>5439</v>
      </c>
      <c r="E166" s="681" t="s">
        <v>4389</v>
      </c>
      <c r="F166" s="681" t="s">
        <v>5440</v>
      </c>
      <c r="G166" s="681" t="s">
        <v>5441</v>
      </c>
      <c r="H166" s="6" t="str">
        <f t="shared" si="6"/>
        <v>FIBA : FIBA : FIBA Europe : BC Levski Sofia</v>
      </c>
      <c r="I166" s="1751" t="s">
        <v>5443</v>
      </c>
      <c r="J166" s="1755" t="s">
        <v>5444</v>
      </c>
      <c r="K166" s="241" t="s">
        <v>21</v>
      </c>
      <c r="L166" s="11" t="s">
        <v>22</v>
      </c>
      <c r="M166" s="11" t="s">
        <v>23</v>
      </c>
      <c r="N166" s="681"/>
      <c r="O166" s="681"/>
      <c r="P166" s="681"/>
      <c r="Q166" s="681"/>
      <c r="R166" s="681"/>
      <c r="S166" s="681"/>
      <c r="T166" s="681"/>
      <c r="U166" s="681"/>
      <c r="V166" s="681"/>
      <c r="W166" s="681"/>
      <c r="X166" s="681"/>
      <c r="Y166" s="681"/>
      <c r="Z166" s="681"/>
    </row>
    <row r="167" spans="1:26" ht="13">
      <c r="A167" s="2637" t="str">
        <f t="shared" si="7"/>
        <v>10200091</v>
      </c>
      <c r="B167" s="7" t="s">
        <v>2610</v>
      </c>
      <c r="C167" s="7" t="s">
        <v>2281</v>
      </c>
      <c r="D167" s="7" t="s">
        <v>5453</v>
      </c>
      <c r="E167" s="681" t="s">
        <v>5454</v>
      </c>
      <c r="F167" s="681" t="s">
        <v>5455</v>
      </c>
      <c r="G167" s="681" t="s">
        <v>5456</v>
      </c>
      <c r="H167" s="6" t="str">
        <f t="shared" si="6"/>
        <v>FIBA : FIBA : FIBA Europe : KK Alkar</v>
      </c>
      <c r="I167" s="1756" t="s">
        <v>5457</v>
      </c>
      <c r="J167" s="240" t="s">
        <v>137</v>
      </c>
      <c r="K167" s="241" t="s">
        <v>21</v>
      </c>
      <c r="L167" s="11" t="s">
        <v>22</v>
      </c>
      <c r="M167" s="11" t="s">
        <v>23</v>
      </c>
      <c r="N167" s="681"/>
      <c r="O167" s="681"/>
      <c r="P167" s="681"/>
      <c r="Q167" s="681"/>
      <c r="R167" s="681"/>
      <c r="S167" s="681"/>
      <c r="T167" s="681"/>
      <c r="U167" s="681"/>
      <c r="V167" s="681"/>
      <c r="W167" s="681"/>
      <c r="X167" s="681"/>
      <c r="Y167" s="681"/>
      <c r="Z167" s="681"/>
    </row>
    <row r="168" spans="1:26" ht="13">
      <c r="A168" s="2637" t="str">
        <f t="shared" si="7"/>
        <v>10200092</v>
      </c>
      <c r="B168" s="7" t="s">
        <v>2610</v>
      </c>
      <c r="C168" s="7" t="s">
        <v>2281</v>
      </c>
      <c r="D168" s="7" t="s">
        <v>5458</v>
      </c>
      <c r="E168" s="681" t="s">
        <v>4036</v>
      </c>
      <c r="F168" s="681" t="s">
        <v>4037</v>
      </c>
      <c r="G168" s="681" t="s">
        <v>4038</v>
      </c>
      <c r="H168" s="6" t="str">
        <f t="shared" si="6"/>
        <v>FIBA : FIBA : FIBA Europe : KK Cedevita</v>
      </c>
      <c r="I168" s="1263" t="s">
        <v>4040</v>
      </c>
      <c r="J168" s="240" t="s">
        <v>137</v>
      </c>
      <c r="K168" s="241" t="s">
        <v>21</v>
      </c>
      <c r="L168" s="11" t="s">
        <v>22</v>
      </c>
      <c r="M168" s="11" t="s">
        <v>23</v>
      </c>
      <c r="N168" s="681"/>
      <c r="O168" s="681"/>
      <c r="P168" s="681"/>
      <c r="Q168" s="681"/>
      <c r="R168" s="681"/>
      <c r="S168" s="681"/>
      <c r="T168" s="681"/>
      <c r="U168" s="681"/>
      <c r="V168" s="681"/>
      <c r="W168" s="681"/>
      <c r="X168" s="681"/>
      <c r="Y168" s="681"/>
      <c r="Z168" s="681"/>
    </row>
    <row r="169" spans="1:26" ht="13">
      <c r="A169" s="2637" t="str">
        <f t="shared" si="7"/>
        <v>10200093</v>
      </c>
      <c r="B169" s="7" t="s">
        <v>2610</v>
      </c>
      <c r="C169" s="7" t="s">
        <v>2281</v>
      </c>
      <c r="D169" s="7" t="s">
        <v>5459</v>
      </c>
      <c r="E169" s="681" t="s">
        <v>4134</v>
      </c>
      <c r="F169" s="681" t="s">
        <v>4135</v>
      </c>
      <c r="G169" s="681" t="s">
        <v>4136</v>
      </c>
      <c r="H169" s="6" t="str">
        <f t="shared" si="6"/>
        <v>FIBA : FIBA : FIBA Europe : KK Cibona</v>
      </c>
      <c r="I169" s="1757" t="s">
        <v>5460</v>
      </c>
      <c r="J169" s="1758" t="s">
        <v>5461</v>
      </c>
      <c r="K169" s="241" t="s">
        <v>21</v>
      </c>
      <c r="L169" s="11" t="s">
        <v>22</v>
      </c>
      <c r="M169" s="11" t="s">
        <v>23</v>
      </c>
      <c r="N169" s="681"/>
      <c r="O169" s="681"/>
      <c r="P169" s="681"/>
      <c r="Q169" s="681"/>
      <c r="R169" s="681"/>
      <c r="S169" s="681"/>
      <c r="T169" s="681"/>
      <c r="U169" s="681"/>
      <c r="V169" s="681"/>
      <c r="W169" s="681"/>
      <c r="X169" s="681"/>
      <c r="Y169" s="681"/>
      <c r="Z169" s="681"/>
    </row>
    <row r="170" spans="1:26" ht="13">
      <c r="A170" s="2637" t="str">
        <f t="shared" si="7"/>
        <v>10200094</v>
      </c>
      <c r="B170" s="7" t="s">
        <v>2610</v>
      </c>
      <c r="C170" s="7" t="s">
        <v>2281</v>
      </c>
      <c r="D170" s="7" t="s">
        <v>5462</v>
      </c>
      <c r="E170" s="681" t="s">
        <v>5463</v>
      </c>
      <c r="F170" s="681" t="s">
        <v>5464</v>
      </c>
      <c r="G170" s="681" t="s">
        <v>5465</v>
      </c>
      <c r="H170" s="6" t="str">
        <f t="shared" si="6"/>
        <v>FIBA : FIBA : FIBA Europe : KK Gorica</v>
      </c>
      <c r="I170" s="1807" t="s">
        <v>5466</v>
      </c>
      <c r="J170" s="240" t="s">
        <v>137</v>
      </c>
      <c r="K170" s="241" t="s">
        <v>21</v>
      </c>
      <c r="L170" s="11" t="s">
        <v>22</v>
      </c>
      <c r="M170" s="11" t="s">
        <v>23</v>
      </c>
      <c r="N170" s="681"/>
      <c r="O170" s="681"/>
      <c r="P170" s="681"/>
      <c r="Q170" s="681"/>
      <c r="R170" s="681"/>
      <c r="S170" s="681"/>
      <c r="T170" s="681"/>
      <c r="U170" s="681"/>
      <c r="V170" s="681"/>
      <c r="W170" s="681"/>
      <c r="X170" s="681"/>
      <c r="Y170" s="681"/>
      <c r="Z170" s="681"/>
    </row>
    <row r="171" spans="1:26" ht="13">
      <c r="A171" s="2637" t="str">
        <f t="shared" si="7"/>
        <v>10200095</v>
      </c>
      <c r="B171" s="7" t="s">
        <v>2610</v>
      </c>
      <c r="C171" s="7" t="s">
        <v>2281</v>
      </c>
      <c r="D171" s="7" t="s">
        <v>5567</v>
      </c>
      <c r="E171" s="681" t="s">
        <v>1867</v>
      </c>
      <c r="F171" s="681" t="s">
        <v>5568</v>
      </c>
      <c r="G171" s="681" t="s">
        <v>5569</v>
      </c>
      <c r="H171" s="6" t="str">
        <f t="shared" si="6"/>
        <v>FIBA : FIBA : FIBA Europe : KK Split</v>
      </c>
      <c r="I171" s="1811" t="s">
        <v>5570</v>
      </c>
      <c r="J171" s="240" t="s">
        <v>137</v>
      </c>
      <c r="K171" s="241" t="s">
        <v>21</v>
      </c>
      <c r="L171" s="11" t="s">
        <v>22</v>
      </c>
      <c r="M171" s="11" t="s">
        <v>23</v>
      </c>
      <c r="N171" s="681"/>
      <c r="O171" s="681"/>
      <c r="P171" s="681"/>
      <c r="Q171" s="681"/>
      <c r="R171" s="681"/>
      <c r="S171" s="681"/>
      <c r="T171" s="681"/>
      <c r="U171" s="681"/>
      <c r="V171" s="681"/>
      <c r="W171" s="681"/>
      <c r="X171" s="681"/>
      <c r="Y171" s="681"/>
      <c r="Z171" s="681"/>
    </row>
    <row r="172" spans="1:26" ht="13">
      <c r="A172" s="2637" t="str">
        <f t="shared" si="7"/>
        <v>10200096</v>
      </c>
      <c r="B172" s="7" t="s">
        <v>2610</v>
      </c>
      <c r="C172" s="7" t="s">
        <v>2281</v>
      </c>
      <c r="D172" s="7" t="s">
        <v>5573</v>
      </c>
      <c r="E172" s="681" t="s">
        <v>5574</v>
      </c>
      <c r="F172" s="681" t="s">
        <v>5575</v>
      </c>
      <c r="G172" s="681" t="s">
        <v>5576</v>
      </c>
      <c r="H172" s="6" t="str">
        <f t="shared" si="6"/>
        <v>FIBA : FIBA : FIBA Europe : GKK Sibenik</v>
      </c>
      <c r="I172" s="1813" t="s">
        <v>5577</v>
      </c>
      <c r="J172" s="240" t="s">
        <v>137</v>
      </c>
      <c r="K172" s="241" t="s">
        <v>21</v>
      </c>
      <c r="L172" s="11" t="s">
        <v>22</v>
      </c>
      <c r="M172" s="11" t="s">
        <v>23</v>
      </c>
      <c r="N172" s="681"/>
      <c r="O172" s="681"/>
      <c r="P172" s="681"/>
      <c r="Q172" s="681"/>
      <c r="R172" s="681"/>
      <c r="S172" s="681"/>
      <c r="T172" s="681"/>
      <c r="U172" s="681"/>
      <c r="V172" s="681"/>
      <c r="W172" s="681"/>
      <c r="X172" s="681"/>
      <c r="Y172" s="681"/>
      <c r="Z172" s="681"/>
    </row>
    <row r="173" spans="1:26" ht="13">
      <c r="A173" s="2637" t="str">
        <f t="shared" si="7"/>
        <v>10200097</v>
      </c>
      <c r="B173" s="7" t="s">
        <v>2610</v>
      </c>
      <c r="C173" s="7" t="s">
        <v>2281</v>
      </c>
      <c r="D173" s="7" t="s">
        <v>5578</v>
      </c>
      <c r="E173" s="681" t="s">
        <v>5579</v>
      </c>
      <c r="F173" s="681" t="s">
        <v>5580</v>
      </c>
      <c r="G173" s="681" t="s">
        <v>5581</v>
      </c>
      <c r="H173" s="6" t="str">
        <f t="shared" si="6"/>
        <v>FIBA : FIBA : FIBA Europe : KK Vrijednosnice Osijek</v>
      </c>
      <c r="I173" s="1815" t="s">
        <v>5582</v>
      </c>
      <c r="J173" s="1820" t="s">
        <v>5585</v>
      </c>
      <c r="K173" s="241" t="s">
        <v>21</v>
      </c>
      <c r="L173" s="11" t="s">
        <v>22</v>
      </c>
      <c r="M173" s="11" t="s">
        <v>23</v>
      </c>
      <c r="N173" s="681"/>
      <c r="O173" s="681"/>
      <c r="P173" s="681"/>
      <c r="Q173" s="681"/>
      <c r="R173" s="681"/>
      <c r="S173" s="681"/>
      <c r="T173" s="681"/>
      <c r="U173" s="681"/>
      <c r="V173" s="681"/>
      <c r="W173" s="681"/>
      <c r="X173" s="681"/>
      <c r="Y173" s="681"/>
      <c r="Z173" s="681"/>
    </row>
    <row r="174" spans="1:26" ht="13">
      <c r="A174" s="2637" t="str">
        <f t="shared" si="7"/>
        <v>10200098</v>
      </c>
      <c r="B174" s="7" t="s">
        <v>2610</v>
      </c>
      <c r="C174" s="7" t="s">
        <v>2281</v>
      </c>
      <c r="D174" s="7" t="s">
        <v>5593</v>
      </c>
      <c r="E174" s="681" t="s">
        <v>5594</v>
      </c>
      <c r="F174" s="681" t="s">
        <v>5595</v>
      </c>
      <c r="G174" s="681" t="s">
        <v>5596</v>
      </c>
      <c r="H174" s="6" t="str">
        <f t="shared" si="6"/>
        <v>FIBA : FIBA : FIBA Europe : KK Zabok</v>
      </c>
      <c r="I174" s="1825" t="s">
        <v>5597</v>
      </c>
      <c r="J174" s="1839" t="s">
        <v>5604</v>
      </c>
      <c r="K174" s="241" t="s">
        <v>21</v>
      </c>
      <c r="L174" s="11" t="s">
        <v>22</v>
      </c>
      <c r="M174" s="11" t="s">
        <v>23</v>
      </c>
      <c r="N174" s="681"/>
      <c r="O174" s="681"/>
      <c r="P174" s="681"/>
      <c r="Q174" s="681"/>
      <c r="R174" s="681"/>
      <c r="S174" s="681"/>
      <c r="T174" s="681"/>
      <c r="U174" s="681"/>
      <c r="V174" s="681"/>
      <c r="W174" s="681"/>
      <c r="X174" s="681"/>
      <c r="Y174" s="681"/>
      <c r="Z174" s="681"/>
    </row>
    <row r="175" spans="1:26" ht="13">
      <c r="A175" s="2637" t="str">
        <f t="shared" si="7"/>
        <v>10200099</v>
      </c>
      <c r="B175" s="7" t="s">
        <v>2610</v>
      </c>
      <c r="C175" s="7" t="s">
        <v>2281</v>
      </c>
      <c r="D175" s="7" t="s">
        <v>5625</v>
      </c>
      <c r="E175" s="681" t="s">
        <v>4088</v>
      </c>
      <c r="F175" s="681" t="s">
        <v>4089</v>
      </c>
      <c r="G175" s="681" t="s">
        <v>4090</v>
      </c>
      <c r="H175" s="6" t="str">
        <f t="shared" si="6"/>
        <v>FIBA : FIBA : FIBA Europe : KK Zadar</v>
      </c>
      <c r="I175" s="1901" t="s">
        <v>5627</v>
      </c>
      <c r="J175" s="1926" t="s">
        <v>5768</v>
      </c>
      <c r="K175" s="241" t="s">
        <v>21</v>
      </c>
      <c r="L175" s="11" t="s">
        <v>22</v>
      </c>
      <c r="M175" s="11" t="s">
        <v>23</v>
      </c>
      <c r="N175" s="681"/>
      <c r="O175" s="681"/>
      <c r="P175" s="681"/>
      <c r="Q175" s="681"/>
      <c r="R175" s="681"/>
      <c r="S175" s="681"/>
      <c r="T175" s="681"/>
      <c r="U175" s="681"/>
      <c r="V175" s="681"/>
      <c r="W175" s="681"/>
      <c r="X175" s="681"/>
      <c r="Y175" s="681"/>
      <c r="Z175" s="681"/>
    </row>
    <row r="176" spans="1:26" ht="13">
      <c r="A176" s="2637" t="str">
        <f t="shared" si="7"/>
        <v>10200100</v>
      </c>
      <c r="B176" s="7" t="s">
        <v>2610</v>
      </c>
      <c r="C176" s="7" t="s">
        <v>2281</v>
      </c>
      <c r="D176" s="7" t="s">
        <v>1015</v>
      </c>
      <c r="E176" s="681" t="s">
        <v>5835</v>
      </c>
      <c r="F176" s="681" t="s">
        <v>5836</v>
      </c>
      <c r="G176" s="681" t="s">
        <v>5837</v>
      </c>
      <c r="H176" s="6" t="str">
        <f t="shared" si="6"/>
        <v>FIBA : FIBA : FIBA Europe : KK Adria Oil Skrljevo</v>
      </c>
      <c r="I176" s="1929" t="s">
        <v>5838</v>
      </c>
      <c r="J176" s="1934" t="s">
        <v>5847</v>
      </c>
      <c r="K176" s="241" t="s">
        <v>21</v>
      </c>
      <c r="L176" s="11" t="s">
        <v>22</v>
      </c>
      <c r="M176" s="11" t="s">
        <v>23</v>
      </c>
      <c r="N176" s="681"/>
      <c r="O176" s="681"/>
      <c r="P176" s="681"/>
      <c r="Q176" s="681"/>
      <c r="R176" s="681"/>
      <c r="S176" s="681"/>
      <c r="T176" s="681"/>
      <c r="U176" s="681"/>
      <c r="V176" s="681"/>
      <c r="W176" s="681"/>
      <c r="X176" s="681"/>
      <c r="Y176" s="681"/>
      <c r="Z176" s="681"/>
    </row>
    <row r="177" spans="1:26" ht="13">
      <c r="A177" s="2637" t="str">
        <f t="shared" si="7"/>
        <v>10200101</v>
      </c>
      <c r="B177" s="7" t="s">
        <v>2610</v>
      </c>
      <c r="C177" s="7" t="s">
        <v>2281</v>
      </c>
      <c r="D177" s="7" t="s">
        <v>1022</v>
      </c>
      <c r="E177" s="681" t="s">
        <v>106</v>
      </c>
      <c r="F177" s="681" t="s">
        <v>5853</v>
      </c>
      <c r="G177" s="681" t="s">
        <v>5854</v>
      </c>
      <c r="H177" s="6" t="str">
        <f t="shared" si="6"/>
        <v>FIBA : FIBA : FIBA Europe : KK Bosco</v>
      </c>
      <c r="I177" s="1935" t="s">
        <v>5855</v>
      </c>
      <c r="J177" s="1936" t="s">
        <v>5856</v>
      </c>
      <c r="K177" s="1937" t="s">
        <v>5857</v>
      </c>
      <c r="L177" s="11" t="s">
        <v>22</v>
      </c>
      <c r="M177" s="11" t="s">
        <v>23</v>
      </c>
      <c r="N177" s="681"/>
      <c r="O177" s="681"/>
      <c r="P177" s="681"/>
      <c r="Q177" s="681"/>
      <c r="R177" s="681"/>
      <c r="S177" s="681"/>
      <c r="T177" s="681"/>
      <c r="U177" s="681"/>
      <c r="V177" s="681"/>
      <c r="W177" s="681"/>
      <c r="X177" s="681"/>
      <c r="Y177" s="681"/>
      <c r="Z177" s="681"/>
    </row>
    <row r="178" spans="1:26" ht="13">
      <c r="A178" s="2637" t="str">
        <f t="shared" si="7"/>
        <v>10200102</v>
      </c>
      <c r="B178" s="7" t="s">
        <v>2610</v>
      </c>
      <c r="C178" s="7" t="s">
        <v>2281</v>
      </c>
      <c r="D178" s="7" t="s">
        <v>1094</v>
      </c>
      <c r="E178" s="681" t="s">
        <v>5858</v>
      </c>
      <c r="F178" s="681" t="s">
        <v>5859</v>
      </c>
      <c r="G178" s="681" t="s">
        <v>5860</v>
      </c>
      <c r="H178" s="6" t="str">
        <f t="shared" si="6"/>
        <v>FIBA : FIBA : FIBA Europe : KK Hermes Analitica</v>
      </c>
      <c r="I178" s="1938" t="s">
        <v>5861</v>
      </c>
      <c r="J178" s="240" t="s">
        <v>137</v>
      </c>
      <c r="K178" s="241" t="s">
        <v>21</v>
      </c>
      <c r="L178" s="11" t="s">
        <v>22</v>
      </c>
      <c r="M178" s="11" t="s">
        <v>23</v>
      </c>
      <c r="N178" s="681"/>
      <c r="O178" s="681"/>
      <c r="P178" s="681"/>
      <c r="Q178" s="681"/>
      <c r="R178" s="681"/>
      <c r="S178" s="681"/>
      <c r="T178" s="681"/>
      <c r="U178" s="681"/>
      <c r="V178" s="681"/>
      <c r="W178" s="681"/>
      <c r="X178" s="681"/>
      <c r="Y178" s="681"/>
      <c r="Z178" s="681"/>
    </row>
    <row r="179" spans="1:26" ht="13">
      <c r="A179" s="2637" t="str">
        <f t="shared" si="7"/>
        <v>10200103</v>
      </c>
      <c r="B179" s="7" t="s">
        <v>2610</v>
      </c>
      <c r="C179" s="7" t="s">
        <v>2281</v>
      </c>
      <c r="D179" s="7" t="s">
        <v>1186</v>
      </c>
      <c r="E179" s="681" t="s">
        <v>5862</v>
      </c>
      <c r="F179" s="681" t="s">
        <v>5863</v>
      </c>
      <c r="G179" s="681" t="s">
        <v>5864</v>
      </c>
      <c r="H179" s="6" t="str">
        <f t="shared" si="6"/>
        <v>FIBA : FIBA : FIBA Europe : BK Armex Decin</v>
      </c>
      <c r="I179" s="1939" t="s">
        <v>5865</v>
      </c>
      <c r="J179" s="1940" t="s">
        <v>5866</v>
      </c>
      <c r="K179" s="240" t="s">
        <v>137</v>
      </c>
      <c r="L179" s="11" t="s">
        <v>22</v>
      </c>
      <c r="M179" s="11" t="s">
        <v>23</v>
      </c>
      <c r="N179" s="681"/>
      <c r="O179" s="681"/>
      <c r="P179" s="681"/>
      <c r="Q179" s="681"/>
      <c r="R179" s="681"/>
      <c r="S179" s="681"/>
      <c r="T179" s="681"/>
      <c r="U179" s="681"/>
      <c r="V179" s="681"/>
      <c r="W179" s="681"/>
      <c r="X179" s="681"/>
      <c r="Y179" s="681"/>
      <c r="Z179" s="681"/>
    </row>
    <row r="180" spans="1:26" ht="13">
      <c r="A180" s="2637" t="str">
        <f t="shared" si="7"/>
        <v>10200104</v>
      </c>
      <c r="B180" s="7" t="s">
        <v>2610</v>
      </c>
      <c r="C180" s="7" t="s">
        <v>2281</v>
      </c>
      <c r="D180" s="7" t="s">
        <v>1252</v>
      </c>
      <c r="E180" s="681" t="s">
        <v>393</v>
      </c>
      <c r="F180" s="681" t="s">
        <v>5867</v>
      </c>
      <c r="G180" s="681" t="s">
        <v>5868</v>
      </c>
      <c r="H180" s="6" t="str">
        <f t="shared" si="6"/>
        <v>FIBA : FIBA : FIBA Europe : CEZ Basketball Nymburk</v>
      </c>
      <c r="I180" s="1941" t="s">
        <v>5869</v>
      </c>
      <c r="J180" s="240" t="s">
        <v>137</v>
      </c>
      <c r="K180" s="241" t="s">
        <v>21</v>
      </c>
      <c r="L180" s="11" t="s">
        <v>22</v>
      </c>
      <c r="M180" s="11" t="s">
        <v>23</v>
      </c>
      <c r="N180" s="681"/>
      <c r="O180" s="681"/>
      <c r="P180" s="681"/>
      <c r="Q180" s="681"/>
      <c r="R180" s="681"/>
      <c r="S180" s="681"/>
      <c r="T180" s="681"/>
      <c r="U180" s="681"/>
      <c r="V180" s="681"/>
      <c r="W180" s="681"/>
      <c r="X180" s="681"/>
      <c r="Y180" s="681"/>
      <c r="Z180" s="681"/>
    </row>
    <row r="181" spans="1:26" ht="13">
      <c r="A181" s="2637" t="str">
        <f t="shared" si="7"/>
        <v>10200105</v>
      </c>
      <c r="B181" s="7" t="s">
        <v>2610</v>
      </c>
      <c r="C181" s="7" t="s">
        <v>2281</v>
      </c>
      <c r="D181" s="7" t="s">
        <v>1334</v>
      </c>
      <c r="E181" s="681" t="s">
        <v>5870</v>
      </c>
      <c r="F181" s="681" t="s">
        <v>5871</v>
      </c>
      <c r="G181" s="681" t="s">
        <v>5871</v>
      </c>
      <c r="H181" s="6" t="str">
        <f t="shared" si="6"/>
        <v>FIBA : FIBA : FIBA Europe : Turi Svitavy</v>
      </c>
      <c r="I181" s="1946" t="s">
        <v>5872</v>
      </c>
      <c r="J181" s="240" t="s">
        <v>137</v>
      </c>
      <c r="K181" s="240" t="s">
        <v>137</v>
      </c>
      <c r="L181" s="11" t="s">
        <v>22</v>
      </c>
      <c r="M181" s="11" t="s">
        <v>23</v>
      </c>
      <c r="N181" s="681"/>
      <c r="O181" s="681"/>
      <c r="P181" s="681"/>
      <c r="Q181" s="681"/>
      <c r="R181" s="681"/>
      <c r="S181" s="681"/>
      <c r="T181" s="681"/>
      <c r="U181" s="681"/>
      <c r="V181" s="681"/>
      <c r="W181" s="681"/>
      <c r="X181" s="681"/>
      <c r="Y181" s="681"/>
      <c r="Z181" s="681"/>
    </row>
    <row r="182" spans="1:26" ht="13">
      <c r="A182" s="2637" t="str">
        <f t="shared" si="7"/>
        <v>10200106</v>
      </c>
      <c r="B182" s="7" t="s">
        <v>2610</v>
      </c>
      <c r="C182" s="7" t="s">
        <v>2281</v>
      </c>
      <c r="D182" s="7" t="s">
        <v>1466</v>
      </c>
      <c r="E182" s="681" t="s">
        <v>5878</v>
      </c>
      <c r="F182" s="681" t="s">
        <v>692</v>
      </c>
      <c r="G182" s="681" t="s">
        <v>5879</v>
      </c>
      <c r="H182" s="6" t="str">
        <f t="shared" si="6"/>
        <v>FIBA : FIBA : FIBA Europe : BK Lions Jindrichuv Hradec</v>
      </c>
      <c r="I182" s="1948" t="s">
        <v>5880</v>
      </c>
      <c r="J182" s="1949" t="s">
        <v>5882</v>
      </c>
      <c r="K182" s="241" t="s">
        <v>21</v>
      </c>
      <c r="L182" s="11" t="s">
        <v>22</v>
      </c>
      <c r="M182" s="11" t="s">
        <v>23</v>
      </c>
      <c r="N182" s="681"/>
      <c r="O182" s="681"/>
      <c r="P182" s="681"/>
      <c r="Q182" s="681"/>
      <c r="R182" s="681"/>
      <c r="S182" s="681"/>
      <c r="T182" s="681"/>
      <c r="U182" s="681"/>
      <c r="V182" s="681"/>
      <c r="W182" s="681"/>
      <c r="X182" s="681"/>
      <c r="Y182" s="681"/>
      <c r="Z182" s="681"/>
    </row>
    <row r="183" spans="1:26" ht="13">
      <c r="A183" s="2637" t="str">
        <f t="shared" si="7"/>
        <v>10200107</v>
      </c>
      <c r="B183" s="7" t="s">
        <v>2610</v>
      </c>
      <c r="C183" s="7" t="s">
        <v>2281</v>
      </c>
      <c r="D183" s="7" t="s">
        <v>1593</v>
      </c>
      <c r="E183" s="681" t="s">
        <v>5883</v>
      </c>
      <c r="F183" s="681" t="s">
        <v>5884</v>
      </c>
      <c r="G183" s="681" t="s">
        <v>5885</v>
      </c>
      <c r="H183" s="6" t="str">
        <f t="shared" si="6"/>
        <v>FIBA : FIBA : FIBA Europe : BC Kolin</v>
      </c>
      <c r="I183" s="1951" t="s">
        <v>5886</v>
      </c>
      <c r="J183" s="1953" t="s">
        <v>5888</v>
      </c>
      <c r="K183" s="241" t="s">
        <v>21</v>
      </c>
      <c r="L183" s="11" t="s">
        <v>22</v>
      </c>
      <c r="M183" s="11" t="s">
        <v>23</v>
      </c>
      <c r="N183" s="681"/>
      <c r="O183" s="681"/>
      <c r="P183" s="681"/>
      <c r="Q183" s="681"/>
      <c r="R183" s="681"/>
      <c r="S183" s="681"/>
      <c r="T183" s="681"/>
      <c r="U183" s="681"/>
      <c r="V183" s="681"/>
      <c r="W183" s="681"/>
      <c r="X183" s="681"/>
      <c r="Y183" s="681"/>
      <c r="Z183" s="681"/>
    </row>
    <row r="184" spans="1:26" ht="13">
      <c r="A184" s="2637" t="str">
        <f t="shared" si="7"/>
        <v>10200108</v>
      </c>
      <c r="B184" s="7" t="s">
        <v>2610</v>
      </c>
      <c r="C184" s="7" t="s">
        <v>2281</v>
      </c>
      <c r="D184" s="7" t="s">
        <v>1600</v>
      </c>
      <c r="E184" s="681" t="s">
        <v>1959</v>
      </c>
      <c r="F184" s="681" t="s">
        <v>5892</v>
      </c>
      <c r="G184" s="681" t="s">
        <v>5893</v>
      </c>
      <c r="H184" s="6" t="str">
        <f t="shared" si="6"/>
        <v>FIBA : FIBA : FIBA Europe : BK Pardubice</v>
      </c>
      <c r="I184" s="1955" t="s">
        <v>5894</v>
      </c>
      <c r="J184" s="240" t="s">
        <v>137</v>
      </c>
      <c r="K184" s="241" t="s">
        <v>21</v>
      </c>
      <c r="L184" s="11" t="s">
        <v>22</v>
      </c>
      <c r="M184" s="11" t="s">
        <v>23</v>
      </c>
      <c r="N184" s="681"/>
      <c r="O184" s="681"/>
      <c r="P184" s="681"/>
      <c r="Q184" s="681"/>
      <c r="R184" s="681"/>
      <c r="S184" s="681"/>
      <c r="T184" s="681"/>
      <c r="U184" s="681"/>
      <c r="V184" s="681"/>
      <c r="W184" s="681"/>
      <c r="X184" s="681"/>
      <c r="Y184" s="681"/>
      <c r="Z184" s="681"/>
    </row>
    <row r="185" spans="1:26" ht="13">
      <c r="A185" s="2637" t="str">
        <f t="shared" si="7"/>
        <v>10200109</v>
      </c>
      <c r="B185" s="7" t="s">
        <v>2610</v>
      </c>
      <c r="C185" s="7" t="s">
        <v>2281</v>
      </c>
      <c r="D185" s="7" t="s">
        <v>1606</v>
      </c>
      <c r="E185" s="681" t="s">
        <v>5896</v>
      </c>
      <c r="F185" s="681" t="s">
        <v>5897</v>
      </c>
      <c r="G185" s="681" t="s">
        <v>5898</v>
      </c>
      <c r="H185" s="6" t="str">
        <f t="shared" si="6"/>
        <v>FIBA : FIBA : FIBA Europe : BC Brno</v>
      </c>
      <c r="I185" s="1957" t="s">
        <v>5899</v>
      </c>
      <c r="J185" s="240" t="s">
        <v>137</v>
      </c>
      <c r="K185" s="241" t="s">
        <v>21</v>
      </c>
      <c r="L185" s="11" t="s">
        <v>22</v>
      </c>
      <c r="M185" s="11" t="s">
        <v>23</v>
      </c>
      <c r="N185" s="681"/>
      <c r="O185" s="681"/>
      <c r="P185" s="681"/>
      <c r="Q185" s="681"/>
      <c r="R185" s="681"/>
      <c r="S185" s="681"/>
      <c r="T185" s="681"/>
      <c r="U185" s="681"/>
      <c r="V185" s="681"/>
      <c r="W185" s="681"/>
      <c r="X185" s="681"/>
      <c r="Y185" s="681"/>
      <c r="Z185" s="681"/>
    </row>
    <row r="186" spans="1:26" ht="13">
      <c r="A186" s="2637" t="str">
        <f t="shared" si="7"/>
        <v>10200110</v>
      </c>
      <c r="B186" s="7" t="s">
        <v>2610</v>
      </c>
      <c r="C186" s="7" t="s">
        <v>2281</v>
      </c>
      <c r="D186" s="7" t="s">
        <v>1613</v>
      </c>
      <c r="E186" s="681" t="s">
        <v>5905</v>
      </c>
      <c r="F186" s="681" t="s">
        <v>5906</v>
      </c>
      <c r="G186" s="681" t="s">
        <v>5907</v>
      </c>
      <c r="H186" s="6" t="str">
        <f t="shared" si="6"/>
        <v>FIBA : FIBA : FIBA Europe : BK Nova Hut Ostrava</v>
      </c>
      <c r="I186" s="1958" t="s">
        <v>5908</v>
      </c>
      <c r="J186" s="1959" t="s">
        <v>5909</v>
      </c>
      <c r="K186" s="241" t="s">
        <v>21</v>
      </c>
      <c r="L186" s="11" t="s">
        <v>22</v>
      </c>
      <c r="M186" s="11" t="s">
        <v>23</v>
      </c>
      <c r="N186" s="681"/>
      <c r="O186" s="681"/>
      <c r="P186" s="681"/>
      <c r="Q186" s="681"/>
      <c r="R186" s="681"/>
      <c r="S186" s="681"/>
      <c r="T186" s="681"/>
      <c r="U186" s="681"/>
      <c r="V186" s="681"/>
      <c r="W186" s="681"/>
      <c r="X186" s="681"/>
      <c r="Y186" s="681"/>
      <c r="Z186" s="681"/>
    </row>
    <row r="187" spans="1:26" ht="13">
      <c r="A187" s="2637" t="str">
        <f t="shared" si="7"/>
        <v>10200111</v>
      </c>
      <c r="B187" s="7" t="s">
        <v>2610</v>
      </c>
      <c r="C187" s="7" t="s">
        <v>2281</v>
      </c>
      <c r="D187" s="7" t="s">
        <v>1619</v>
      </c>
      <c r="E187" s="681" t="s">
        <v>5910</v>
      </c>
      <c r="F187" s="681" t="s">
        <v>5911</v>
      </c>
      <c r="G187" s="681" t="s">
        <v>5911</v>
      </c>
      <c r="H187" s="6" t="str">
        <f t="shared" si="6"/>
        <v>FIBA : FIBA : FIBA Europe : BK Opava</v>
      </c>
      <c r="I187" s="1960" t="s">
        <v>5912</v>
      </c>
      <c r="J187" s="1961" t="s">
        <v>5913</v>
      </c>
      <c r="K187" s="241" t="s">
        <v>21</v>
      </c>
      <c r="L187" s="11" t="s">
        <v>22</v>
      </c>
      <c r="M187" s="11" t="s">
        <v>23</v>
      </c>
      <c r="N187" s="681"/>
      <c r="O187" s="681"/>
      <c r="P187" s="681"/>
      <c r="Q187" s="681"/>
      <c r="R187" s="681"/>
      <c r="S187" s="681"/>
      <c r="T187" s="681"/>
      <c r="U187" s="681"/>
      <c r="V187" s="681"/>
      <c r="W187" s="681"/>
      <c r="X187" s="681"/>
      <c r="Y187" s="681"/>
      <c r="Z187" s="681"/>
    </row>
    <row r="188" spans="1:26" ht="13">
      <c r="A188" s="2637" t="str">
        <f t="shared" si="7"/>
        <v>10200112</v>
      </c>
      <c r="B188" s="7" t="s">
        <v>2610</v>
      </c>
      <c r="C188" s="7" t="s">
        <v>2281</v>
      </c>
      <c r="D188" s="7" t="s">
        <v>1626</v>
      </c>
      <c r="E188" s="681" t="s">
        <v>5115</v>
      </c>
      <c r="F188" s="681" t="s">
        <v>5914</v>
      </c>
      <c r="G188" s="681" t="s">
        <v>5915</v>
      </c>
      <c r="H188" s="6" t="str">
        <f t="shared" si="6"/>
        <v>FIBA : FIBA : FIBA Europe : Sluneta Usti nad Labem</v>
      </c>
      <c r="I188" s="1962" t="s">
        <v>5916</v>
      </c>
      <c r="J188" s="240" t="s">
        <v>137</v>
      </c>
      <c r="K188" s="241" t="s">
        <v>21</v>
      </c>
      <c r="L188" s="11" t="s">
        <v>22</v>
      </c>
      <c r="M188" s="11" t="s">
        <v>23</v>
      </c>
      <c r="N188" s="681"/>
      <c r="O188" s="681"/>
      <c r="P188" s="681"/>
      <c r="Q188" s="681"/>
      <c r="R188" s="681"/>
      <c r="S188" s="681"/>
      <c r="T188" s="681"/>
      <c r="U188" s="681"/>
      <c r="V188" s="681"/>
      <c r="W188" s="681"/>
      <c r="X188" s="681"/>
      <c r="Y188" s="681"/>
      <c r="Z188" s="681"/>
    </row>
    <row r="189" spans="1:26" ht="13">
      <c r="A189" s="2637" t="str">
        <f t="shared" si="7"/>
        <v>10200113</v>
      </c>
      <c r="B189" s="7" t="s">
        <v>2610</v>
      </c>
      <c r="C189" s="7" t="s">
        <v>2281</v>
      </c>
      <c r="D189" s="7" t="s">
        <v>1633</v>
      </c>
      <c r="E189" s="681" t="s">
        <v>5917</v>
      </c>
      <c r="F189" s="681" t="s">
        <v>5918</v>
      </c>
      <c r="G189" s="681" t="s">
        <v>5918</v>
      </c>
      <c r="H189" s="6" t="str">
        <f t="shared" si="6"/>
        <v>FIBA : FIBA : FIBA Europe : USK Praha</v>
      </c>
      <c r="I189" s="1963" t="s">
        <v>5919</v>
      </c>
      <c r="J189" s="1964" t="s">
        <v>5920</v>
      </c>
      <c r="K189" s="1965" t="s">
        <v>5921</v>
      </c>
      <c r="L189" s="11" t="s">
        <v>22</v>
      </c>
      <c r="M189" s="11" t="s">
        <v>23</v>
      </c>
      <c r="N189" s="681"/>
      <c r="O189" s="681"/>
      <c r="P189" s="681"/>
      <c r="Q189" s="681"/>
      <c r="R189" s="681"/>
      <c r="S189" s="681"/>
      <c r="T189" s="681"/>
      <c r="U189" s="681"/>
      <c r="V189" s="681"/>
      <c r="W189" s="681"/>
      <c r="X189" s="681"/>
      <c r="Y189" s="681"/>
      <c r="Z189" s="681"/>
    </row>
    <row r="190" spans="1:26" ht="13">
      <c r="A190" s="2637" t="str">
        <f t="shared" si="7"/>
        <v>10200114</v>
      </c>
      <c r="B190" s="7" t="s">
        <v>2610</v>
      </c>
      <c r="C190" s="7" t="s">
        <v>2281</v>
      </c>
      <c r="D190" s="7" t="s">
        <v>1641</v>
      </c>
      <c r="E190" s="681" t="s">
        <v>5764</v>
      </c>
      <c r="F190" s="681" t="s">
        <v>5922</v>
      </c>
      <c r="G190" s="681" t="s">
        <v>5922</v>
      </c>
      <c r="H190" s="6" t="str">
        <f t="shared" si="6"/>
        <v>FIBA : FIBA : FIBA Europe : BK Olomoucko</v>
      </c>
      <c r="I190" s="1966" t="s">
        <v>5923</v>
      </c>
      <c r="J190" s="1981" t="s">
        <v>5924</v>
      </c>
      <c r="K190" s="241" t="s">
        <v>21</v>
      </c>
      <c r="L190" s="11" t="s">
        <v>22</v>
      </c>
      <c r="M190" s="11" t="s">
        <v>23</v>
      </c>
      <c r="N190" s="681"/>
      <c r="O190" s="681"/>
      <c r="P190" s="681"/>
      <c r="Q190" s="681"/>
      <c r="R190" s="681"/>
      <c r="S190" s="681"/>
      <c r="T190" s="681"/>
      <c r="U190" s="681"/>
      <c r="V190" s="681"/>
      <c r="W190" s="681"/>
      <c r="X190" s="681"/>
      <c r="Y190" s="681"/>
      <c r="Z190" s="681"/>
    </row>
    <row r="191" spans="1:26" ht="13">
      <c r="A191" s="2637" t="str">
        <f t="shared" si="7"/>
        <v>10200115</v>
      </c>
      <c r="B191" s="7" t="s">
        <v>2610</v>
      </c>
      <c r="C191" s="7" t="s">
        <v>2281</v>
      </c>
      <c r="D191" s="7" t="s">
        <v>1648</v>
      </c>
      <c r="E191" s="681" t="s">
        <v>5986</v>
      </c>
      <c r="F191" s="681" t="s">
        <v>5987</v>
      </c>
      <c r="G191" s="681" t="s">
        <v>5987</v>
      </c>
      <c r="H191" s="6" t="str">
        <f t="shared" si="6"/>
        <v>FIBA : FIBA : FIBA Europe : Bakken Bears</v>
      </c>
      <c r="I191" s="2009" t="s">
        <v>5988</v>
      </c>
      <c r="J191" s="2010" t="s">
        <v>6022</v>
      </c>
      <c r="K191" s="2011" t="s">
        <v>6023</v>
      </c>
      <c r="L191" s="11" t="s">
        <v>22</v>
      </c>
      <c r="M191" s="11" t="s">
        <v>23</v>
      </c>
      <c r="N191" s="681"/>
      <c r="O191" s="681"/>
      <c r="P191" s="681"/>
      <c r="Q191" s="681"/>
      <c r="R191" s="681"/>
      <c r="S191" s="681"/>
      <c r="T191" s="681"/>
      <c r="U191" s="681"/>
      <c r="V191" s="681"/>
      <c r="W191" s="681"/>
      <c r="X191" s="681"/>
      <c r="Y191" s="681"/>
      <c r="Z191" s="681"/>
    </row>
    <row r="192" spans="1:26" ht="13">
      <c r="A192" s="2637" t="str">
        <f t="shared" si="7"/>
        <v>10200116</v>
      </c>
      <c r="B192" s="7" t="s">
        <v>2610</v>
      </c>
      <c r="C192" s="7" t="s">
        <v>2281</v>
      </c>
      <c r="D192" s="7" t="s">
        <v>1655</v>
      </c>
      <c r="E192" s="681" t="s">
        <v>6024</v>
      </c>
      <c r="F192" s="681" t="s">
        <v>6025</v>
      </c>
      <c r="G192" s="681" t="s">
        <v>6026</v>
      </c>
      <c r="H192" s="6" t="str">
        <f t="shared" si="6"/>
        <v>FIBA : FIBA : FIBA Europe : BMS Herlev Wolfpack</v>
      </c>
      <c r="I192" s="2012" t="s">
        <v>6027</v>
      </c>
      <c r="J192" s="240" t="s">
        <v>137</v>
      </c>
      <c r="K192" s="241" t="s">
        <v>21</v>
      </c>
      <c r="L192" s="11" t="s">
        <v>22</v>
      </c>
      <c r="M192" s="11" t="s">
        <v>23</v>
      </c>
      <c r="N192" s="681"/>
      <c r="O192" s="681"/>
      <c r="P192" s="681"/>
      <c r="Q192" s="681"/>
      <c r="R192" s="681"/>
      <c r="S192" s="681"/>
      <c r="T192" s="681"/>
      <c r="U192" s="681"/>
      <c r="V192" s="681"/>
      <c r="W192" s="681"/>
      <c r="X192" s="681"/>
      <c r="Y192" s="681"/>
      <c r="Z192" s="681"/>
    </row>
    <row r="193" spans="1:26" ht="13">
      <c r="A193" s="2637" t="str">
        <f t="shared" si="7"/>
        <v>10200117</v>
      </c>
      <c r="B193" s="7" t="s">
        <v>2610</v>
      </c>
      <c r="C193" s="7" t="s">
        <v>2281</v>
      </c>
      <c r="D193" s="7" t="s">
        <v>1661</v>
      </c>
      <c r="E193" s="681" t="s">
        <v>6028</v>
      </c>
      <c r="F193" s="681" t="s">
        <v>6028</v>
      </c>
      <c r="G193" s="681" t="s">
        <v>6029</v>
      </c>
      <c r="H193" s="6" t="str">
        <f t="shared" si="6"/>
        <v>FIBA : FIBA : FIBA Europe : Elite Basketball Akademi Aarhus</v>
      </c>
      <c r="I193" s="2013" t="s">
        <v>6030</v>
      </c>
      <c r="J193" s="2014" t="s">
        <v>6031</v>
      </c>
      <c r="K193" s="241" t="s">
        <v>21</v>
      </c>
      <c r="L193" s="11" t="s">
        <v>22</v>
      </c>
      <c r="M193" s="11" t="s">
        <v>23</v>
      </c>
      <c r="N193" s="681"/>
      <c r="O193" s="681"/>
      <c r="P193" s="681"/>
      <c r="Q193" s="681"/>
      <c r="R193" s="681"/>
      <c r="S193" s="681"/>
      <c r="T193" s="681"/>
      <c r="U193" s="681"/>
      <c r="V193" s="681"/>
      <c r="W193" s="681"/>
      <c r="X193" s="681"/>
      <c r="Y193" s="681"/>
      <c r="Z193" s="681"/>
    </row>
    <row r="194" spans="1:26" ht="13">
      <c r="A194" s="2637" t="str">
        <f t="shared" si="7"/>
        <v>10200118</v>
      </c>
      <c r="B194" s="7" t="s">
        <v>2610</v>
      </c>
      <c r="C194" s="7" t="s">
        <v>2281</v>
      </c>
      <c r="D194" s="7" t="s">
        <v>1669</v>
      </c>
      <c r="E194" s="681" t="s">
        <v>6032</v>
      </c>
      <c r="F194" s="681" t="s">
        <v>6033</v>
      </c>
      <c r="G194" s="681" t="s">
        <v>6034</v>
      </c>
      <c r="H194" s="6" t="str">
        <f t="shared" si="6"/>
        <v>FIBA : FIBA : FIBA Europe : Horsens IC</v>
      </c>
      <c r="I194" s="1254" t="s">
        <v>4015</v>
      </c>
      <c r="J194" s="2015" t="s">
        <v>6035</v>
      </c>
      <c r="K194" s="241" t="s">
        <v>21</v>
      </c>
      <c r="L194" s="11" t="s">
        <v>22</v>
      </c>
      <c r="M194" s="11" t="s">
        <v>23</v>
      </c>
      <c r="N194" s="681"/>
      <c r="O194" s="681"/>
      <c r="P194" s="681"/>
      <c r="Q194" s="681"/>
      <c r="R194" s="681"/>
      <c r="S194" s="681"/>
      <c r="T194" s="681"/>
      <c r="U194" s="681"/>
      <c r="V194" s="681"/>
      <c r="W194" s="681"/>
      <c r="X194" s="681"/>
      <c r="Y194" s="681"/>
      <c r="Z194" s="681"/>
    </row>
    <row r="195" spans="1:26" ht="13">
      <c r="A195" s="2637" t="str">
        <f t="shared" ref="A195:A199" si="8">_xlfn.CONCAT(B195:D195)</f>
        <v>10200119</v>
      </c>
      <c r="B195" s="7" t="s">
        <v>2610</v>
      </c>
      <c r="C195" s="7" t="s">
        <v>2281</v>
      </c>
      <c r="D195" s="7" t="s">
        <v>1674</v>
      </c>
      <c r="E195" s="681" t="s">
        <v>6036</v>
      </c>
      <c r="F195" s="681" t="s">
        <v>6037</v>
      </c>
      <c r="G195" s="1142" t="s">
        <v>6037</v>
      </c>
      <c r="H195" s="6" t="str">
        <f t="shared" si="6"/>
        <v>FIBA : FIBA : FIBA Europe : Randers Cimbria</v>
      </c>
      <c r="I195" s="2016" t="s">
        <v>6038</v>
      </c>
      <c r="J195" s="2017" t="s">
        <v>6039</v>
      </c>
      <c r="K195" s="241" t="s">
        <v>21</v>
      </c>
      <c r="L195" s="11" t="s">
        <v>22</v>
      </c>
      <c r="M195" s="11" t="s">
        <v>23</v>
      </c>
      <c r="N195" s="681"/>
      <c r="O195" s="681"/>
      <c r="P195" s="681"/>
      <c r="Q195" s="681"/>
      <c r="R195" s="681"/>
      <c r="S195" s="681"/>
      <c r="T195" s="681"/>
      <c r="U195" s="681"/>
      <c r="V195" s="681"/>
      <c r="W195" s="681"/>
      <c r="X195" s="681"/>
      <c r="Y195" s="681"/>
      <c r="Z195" s="681"/>
    </row>
    <row r="196" spans="1:26" ht="13">
      <c r="A196" s="2637" t="str">
        <f t="shared" si="8"/>
        <v>10200120</v>
      </c>
      <c r="B196" s="7" t="s">
        <v>2610</v>
      </c>
      <c r="C196" s="7" t="s">
        <v>2281</v>
      </c>
      <c r="D196" s="7" t="s">
        <v>1680</v>
      </c>
      <c r="E196" s="681" t="s">
        <v>6040</v>
      </c>
      <c r="F196" s="681" t="s">
        <v>6041</v>
      </c>
      <c r="G196" s="681" t="s">
        <v>6042</v>
      </c>
      <c r="H196" s="6" t="str">
        <f t="shared" si="6"/>
        <v>FIBA : FIBA : FIBA Europe : Stevnsgade Copenhagen</v>
      </c>
      <c r="I196" s="2018" t="s">
        <v>6043</v>
      </c>
      <c r="J196" s="240" t="s">
        <v>137</v>
      </c>
      <c r="K196" s="241" t="s">
        <v>21</v>
      </c>
      <c r="L196" s="11" t="s">
        <v>22</v>
      </c>
      <c r="M196" s="11" t="s">
        <v>23</v>
      </c>
      <c r="N196" s="681"/>
      <c r="O196" s="681"/>
      <c r="P196" s="681"/>
      <c r="Q196" s="681"/>
      <c r="R196" s="681"/>
      <c r="S196" s="681"/>
      <c r="T196" s="681"/>
      <c r="U196" s="681"/>
      <c r="V196" s="681"/>
      <c r="W196" s="681"/>
      <c r="X196" s="681"/>
      <c r="Y196" s="681"/>
      <c r="Z196" s="681"/>
    </row>
    <row r="197" spans="1:26" ht="13">
      <c r="A197" s="2637" t="str">
        <f t="shared" si="8"/>
        <v>10200121</v>
      </c>
      <c r="B197" s="7" t="s">
        <v>2610</v>
      </c>
      <c r="C197" s="7" t="s">
        <v>2281</v>
      </c>
      <c r="D197" s="7" t="s">
        <v>1687</v>
      </c>
      <c r="E197" s="681" t="s">
        <v>6044</v>
      </c>
      <c r="F197" s="681" t="s">
        <v>6045</v>
      </c>
      <c r="G197" s="1142" t="s">
        <v>6045</v>
      </c>
      <c r="H197" s="6" t="str">
        <f t="shared" si="6"/>
        <v>FIBA : FIBA : FIBA Europe : Svendborg Rabbits</v>
      </c>
      <c r="I197" s="2019" t="s">
        <v>6046</v>
      </c>
      <c r="J197" s="1683" t="s">
        <v>5204</v>
      </c>
      <c r="K197" s="240" t="s">
        <v>137</v>
      </c>
      <c r="L197" s="11" t="s">
        <v>22</v>
      </c>
      <c r="M197" s="11" t="s">
        <v>23</v>
      </c>
      <c r="N197" s="681"/>
      <c r="O197" s="681"/>
      <c r="P197" s="681"/>
      <c r="Q197" s="681"/>
      <c r="R197" s="681"/>
      <c r="S197" s="681"/>
      <c r="T197" s="681"/>
      <c r="U197" s="681"/>
      <c r="V197" s="681"/>
      <c r="W197" s="681"/>
      <c r="X197" s="681"/>
      <c r="Y197" s="681"/>
      <c r="Z197" s="681"/>
    </row>
    <row r="198" spans="1:26" ht="13">
      <c r="A198" s="2637" t="str">
        <f t="shared" si="8"/>
        <v>10200122</v>
      </c>
      <c r="B198" s="7" t="s">
        <v>2610</v>
      </c>
      <c r="C198" s="7" t="s">
        <v>2281</v>
      </c>
      <c r="D198" s="7" t="s">
        <v>1694</v>
      </c>
      <c r="E198" s="681" t="s">
        <v>6047</v>
      </c>
      <c r="F198" s="681" t="s">
        <v>6047</v>
      </c>
      <c r="G198" s="681" t="s">
        <v>6048</v>
      </c>
      <c r="H198" s="6" t="str">
        <f t="shared" si="6"/>
        <v>FIBA : FIBA : FIBA Europe : Team Fog Naestved</v>
      </c>
      <c r="I198" s="2020" t="s">
        <v>6049</v>
      </c>
      <c r="J198" s="240" t="s">
        <v>137</v>
      </c>
      <c r="K198" s="241" t="s">
        <v>21</v>
      </c>
      <c r="L198" s="11" t="s">
        <v>22</v>
      </c>
      <c r="M198" s="11" t="s">
        <v>23</v>
      </c>
      <c r="N198" s="681"/>
      <c r="O198" s="681"/>
      <c r="P198" s="681"/>
      <c r="Q198" s="681"/>
      <c r="R198" s="681"/>
      <c r="S198" s="681"/>
      <c r="T198" s="681"/>
      <c r="U198" s="681"/>
      <c r="V198" s="681"/>
      <c r="W198" s="681"/>
      <c r="X198" s="681"/>
      <c r="Y198" s="681"/>
      <c r="Z198" s="681"/>
    </row>
    <row r="199" spans="1:26" ht="13">
      <c r="A199" s="2637" t="str">
        <f t="shared" si="8"/>
        <v>10200123</v>
      </c>
      <c r="B199" s="7" t="s">
        <v>2610</v>
      </c>
      <c r="C199" s="7" t="s">
        <v>2281</v>
      </c>
      <c r="D199" s="7" t="s">
        <v>1701</v>
      </c>
      <c r="E199" s="681" t="s">
        <v>6054</v>
      </c>
      <c r="F199" s="681" t="s">
        <v>6054</v>
      </c>
      <c r="G199" s="681" t="s">
        <v>6055</v>
      </c>
      <c r="H199" s="6" t="str">
        <f t="shared" si="6"/>
        <v>FIBA : FIBA : FIBA Europe : Vaerlose BBK</v>
      </c>
      <c r="I199" s="2024" t="s">
        <v>6056</v>
      </c>
      <c r="J199" s="2029" t="s">
        <v>6063</v>
      </c>
      <c r="K199" s="240" t="s">
        <v>137</v>
      </c>
      <c r="L199" s="11" t="s">
        <v>22</v>
      </c>
      <c r="M199" s="11" t="s">
        <v>23</v>
      </c>
      <c r="N199" s="681"/>
      <c r="O199" s="681"/>
      <c r="P199" s="681"/>
      <c r="Q199" s="681"/>
      <c r="R199" s="681"/>
      <c r="S199" s="681"/>
      <c r="T199" s="681"/>
      <c r="U199" s="681"/>
      <c r="V199" s="681"/>
      <c r="W199" s="681"/>
      <c r="X199" s="681"/>
      <c r="Y199" s="681"/>
      <c r="Z199" s="6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NBA</vt:lpstr>
      <vt:lpstr>NFL</vt:lpstr>
      <vt:lpstr>MLB</vt:lpstr>
      <vt:lpstr>NHL</vt:lpstr>
      <vt:lpstr>WNBA</vt:lpstr>
      <vt:lpstr>NCAA_Mens_Div_I_Basketball</vt:lpstr>
      <vt:lpstr>NCAA Football - FBS</vt:lpstr>
      <vt:lpstr>Men's Soccer</vt:lpstr>
      <vt:lpstr>International Men's 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Schupak</cp:lastModifiedBy>
  <dcterms:created xsi:type="dcterms:W3CDTF">2019-08-30T19:40:55Z</dcterms:created>
  <dcterms:modified xsi:type="dcterms:W3CDTF">2019-09-26T15:21:10Z</dcterms:modified>
</cp:coreProperties>
</file>