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ile\UsersJ$\jrs150\Home\Desktop\Masters\uav-control\UAV_Controller_v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E45" i="1"/>
  <c r="E46" i="1"/>
  <c r="E48" i="1" s="1"/>
  <c r="M23" i="1"/>
  <c r="E47" i="1"/>
  <c r="E50" i="1" l="1"/>
  <c r="E51" i="1" s="1"/>
  <c r="E49" i="1"/>
  <c r="D32" i="1"/>
  <c r="D31" i="1"/>
  <c r="K33" i="1" l="1"/>
  <c r="K32" i="1"/>
  <c r="L30" i="1"/>
  <c r="L26" i="1"/>
  <c r="J26" i="1" l="1"/>
  <c r="M26" i="1"/>
  <c r="L23" i="1"/>
  <c r="K15" i="1"/>
  <c r="K14" i="1"/>
  <c r="J15" i="1"/>
  <c r="F13" i="1"/>
  <c r="F20" i="1" s="1"/>
  <c r="F17" i="1"/>
  <c r="F18" i="1"/>
  <c r="F19" i="1"/>
  <c r="F14" i="1"/>
  <c r="F15" i="1"/>
  <c r="F16" i="1"/>
</calcChain>
</file>

<file path=xl/sharedStrings.xml><?xml version="1.0" encoding="utf-8"?>
<sst xmlns="http://schemas.openxmlformats.org/spreadsheetml/2006/main" count="67" uniqueCount="63">
  <si>
    <t>Type</t>
  </si>
  <si>
    <t>Byte</t>
  </si>
  <si>
    <t>Short</t>
  </si>
  <si>
    <t>Int</t>
  </si>
  <si>
    <t>Long</t>
  </si>
  <si>
    <t>Float</t>
  </si>
  <si>
    <t>Double</t>
  </si>
  <si>
    <t>Logging</t>
  </si>
  <si>
    <t>Amount</t>
  </si>
  <si>
    <t>int</t>
  </si>
  <si>
    <t>long</t>
  </si>
  <si>
    <t>bytes</t>
  </si>
  <si>
    <t>double</t>
  </si>
  <si>
    <t>float</t>
  </si>
  <si>
    <t>Bytes</t>
  </si>
  <si>
    <t>short</t>
  </si>
  <si>
    <t>char</t>
  </si>
  <si>
    <t>Total Bytes</t>
  </si>
  <si>
    <t>Time per byte (ms)</t>
  </si>
  <si>
    <t>Baud Rate (BPS)</t>
  </si>
  <si>
    <t>Buffer overrun time (ms)</t>
  </si>
  <si>
    <t>LogTest8</t>
  </si>
  <si>
    <t>Logging Test Name</t>
  </si>
  <si>
    <t>Logs per Second</t>
  </si>
  <si>
    <t>Bytes per Log</t>
  </si>
  <si>
    <t>Total Bytes/Second</t>
  </si>
  <si>
    <t>Total bytes/second/4</t>
  </si>
  <si>
    <t>OpenLog</t>
  </si>
  <si>
    <t>Receive buffer size</t>
  </si>
  <si>
    <t>Buffer write time</t>
  </si>
  <si>
    <t>250ms</t>
  </si>
  <si>
    <t>512 bytes</t>
  </si>
  <si>
    <t>(cannot exceed 512 bytes)</t>
  </si>
  <si>
    <t>\/</t>
  </si>
  <si>
    <t>(cannot exceed ~2000 bytes/s)</t>
  </si>
  <si>
    <t>Future Potential</t>
  </si>
  <si>
    <t>Baud=38400</t>
  </si>
  <si>
    <t>Logs per Second (Approx)</t>
  </si>
  <si>
    <t>Main Loop Delay</t>
  </si>
  <si>
    <t>Baud = 115200</t>
  </si>
  <si>
    <t>No. of millis to send a single log:</t>
  </si>
  <si>
    <t>Percent of processing time:</t>
  </si>
  <si>
    <t>Time taken logging each second</t>
  </si>
  <si>
    <t>Then @57600:</t>
  </si>
  <si>
    <t>Maximum</t>
  </si>
  <si>
    <t>512 bytes / 250ms</t>
  </si>
  <si>
    <t>66 bytes per log</t>
  </si>
  <si>
    <t>Current max is 30 logs per second</t>
  </si>
  <si>
    <t>Halve the bytes per log then double to 60 logs per second!</t>
  </si>
  <si>
    <t>Lastest Data</t>
  </si>
  <si>
    <t>Baud Rate</t>
  </si>
  <si>
    <t>Loop Frequency (ms)</t>
  </si>
  <si>
    <t>Loop Interval</t>
  </si>
  <si>
    <t>Bytes sent</t>
  </si>
  <si>
    <t>Sending Time (ms)</t>
  </si>
  <si>
    <t>Sendint Time Tot</t>
  </si>
  <si>
    <t>Bytes per second</t>
  </si>
  <si>
    <t>Loop Rate (loops/s)</t>
  </si>
  <si>
    <t>Log Rate (logs/s)</t>
  </si>
  <si>
    <t>Bytes per second / 4</t>
  </si>
  <si>
    <t>Control Loop Length(ms)</t>
  </si>
  <si>
    <t>Percent of CTRL LOOP</t>
  </si>
  <si>
    <t>Percent of LOGGING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</si>
</sst>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53"/>
  <sheetViews>
    <sheetView tabSelected="1" topLeftCell="A22" workbookViewId="0">
      <selection activeCell="F45" sqref="F45"/>
    </sheetView>
  </sheetViews>
  <sheetFormatPr defaultRowHeight="15" x14ac:dyDescent="0.25"/>
  <cols>
    <col min="4" max="4" width="22.28515625" customWidth="1"/>
    <col min="5" max="5" width="14.28515625" customWidth="1"/>
    <col min="6" max="6" width="18.7109375" customWidth="1"/>
    <col min="9" max="9" width="16.85546875" customWidth="1"/>
    <col min="10" max="10" width="23.42578125" customWidth="1"/>
    <col min="11" max="11" width="23.5703125" customWidth="1"/>
    <col min="12" max="12" width="28.5703125" customWidth="1"/>
    <col min="13" max="13" width="27.7109375" customWidth="1"/>
    <col min="14" max="14" width="22.7109375" customWidth="1"/>
  </cols>
  <sheetData>
    <row r="3" spans="3:11" x14ac:dyDescent="0.25">
      <c r="C3" s="1" t="s">
        <v>0</v>
      </c>
      <c r="F3" s="1" t="s">
        <v>27</v>
      </c>
      <c r="H3" s="1"/>
    </row>
    <row r="4" spans="3:11" x14ac:dyDescent="0.25">
      <c r="C4" t="s">
        <v>1</v>
      </c>
      <c r="D4" s="2">
        <v>1</v>
      </c>
      <c r="F4" t="s">
        <v>28</v>
      </c>
      <c r="G4" t="s">
        <v>31</v>
      </c>
    </row>
    <row r="5" spans="3:11" x14ac:dyDescent="0.25">
      <c r="C5" t="s">
        <v>2</v>
      </c>
      <c r="D5" s="2">
        <v>2</v>
      </c>
      <c r="F5" t="s">
        <v>29</v>
      </c>
      <c r="G5" t="s">
        <v>30</v>
      </c>
    </row>
    <row r="6" spans="3:11" x14ac:dyDescent="0.25">
      <c r="C6" t="s">
        <v>3</v>
      </c>
      <c r="D6" s="2">
        <v>2</v>
      </c>
    </row>
    <row r="7" spans="3:11" x14ac:dyDescent="0.25">
      <c r="C7" t="s">
        <v>4</v>
      </c>
      <c r="D7" s="2">
        <v>4</v>
      </c>
    </row>
    <row r="8" spans="3:11" x14ac:dyDescent="0.25">
      <c r="C8" t="s">
        <v>5</v>
      </c>
      <c r="D8" s="2">
        <v>4</v>
      </c>
    </row>
    <row r="9" spans="3:11" x14ac:dyDescent="0.25">
      <c r="C9" t="s">
        <v>6</v>
      </c>
      <c r="D9" s="2">
        <v>8</v>
      </c>
    </row>
    <row r="10" spans="3:11" x14ac:dyDescent="0.25">
      <c r="C10" t="s">
        <v>16</v>
      </c>
      <c r="D10" s="2">
        <v>1</v>
      </c>
    </row>
    <row r="12" spans="3:11" x14ac:dyDescent="0.25">
      <c r="C12" s="3" t="s">
        <v>7</v>
      </c>
      <c r="D12" s="3" t="s">
        <v>8</v>
      </c>
      <c r="E12" s="3" t="s">
        <v>14</v>
      </c>
      <c r="F12" s="3" t="s">
        <v>17</v>
      </c>
      <c r="I12" s="3" t="s">
        <v>19</v>
      </c>
      <c r="J12" s="3" t="s">
        <v>18</v>
      </c>
      <c r="K12" s="3" t="s">
        <v>20</v>
      </c>
    </row>
    <row r="13" spans="3:11" x14ac:dyDescent="0.25">
      <c r="C13" s="5" t="s">
        <v>16</v>
      </c>
      <c r="D13" s="2">
        <v>13</v>
      </c>
      <c r="E13" s="2">
        <v>1</v>
      </c>
      <c r="F13">
        <f>D13*E13</f>
        <v>13</v>
      </c>
      <c r="I13" s="2">
        <v>9600</v>
      </c>
      <c r="J13" s="2">
        <v>1.04</v>
      </c>
      <c r="K13" s="2">
        <v>532</v>
      </c>
    </row>
    <row r="14" spans="3:11" x14ac:dyDescent="0.25">
      <c r="C14" s="5" t="s">
        <v>9</v>
      </c>
      <c r="D14" s="2">
        <v>1</v>
      </c>
      <c r="E14" s="2">
        <v>2</v>
      </c>
      <c r="F14">
        <f t="shared" ref="F14:F16" si="0">D14*E14</f>
        <v>2</v>
      </c>
      <c r="I14" s="2">
        <v>19200</v>
      </c>
      <c r="J14" s="2">
        <v>0.52</v>
      </c>
      <c r="K14" s="2">
        <f>532/2</f>
        <v>266</v>
      </c>
    </row>
    <row r="15" spans="3:11" x14ac:dyDescent="0.25">
      <c r="C15" s="5" t="s">
        <v>10</v>
      </c>
      <c r="D15" s="2">
        <v>1</v>
      </c>
      <c r="E15" s="2">
        <v>4</v>
      </c>
      <c r="F15">
        <f t="shared" si="0"/>
        <v>4</v>
      </c>
      <c r="I15" s="2">
        <v>38400</v>
      </c>
      <c r="J15" s="2">
        <f>0.52/2</f>
        <v>0.26</v>
      </c>
      <c r="K15" s="2">
        <f>266/2</f>
        <v>133</v>
      </c>
    </row>
    <row r="16" spans="3:11" x14ac:dyDescent="0.25">
      <c r="C16" s="5" t="s">
        <v>11</v>
      </c>
      <c r="D16" s="2">
        <v>1</v>
      </c>
      <c r="E16" s="2">
        <v>1</v>
      </c>
      <c r="F16">
        <f t="shared" si="0"/>
        <v>1</v>
      </c>
      <c r="I16" s="2">
        <v>57600</v>
      </c>
      <c r="J16" s="2">
        <v>0.17399999999999999</v>
      </c>
      <c r="K16" s="2">
        <v>88</v>
      </c>
    </row>
    <row r="17" spans="3:14" x14ac:dyDescent="0.25">
      <c r="C17" s="5" t="s">
        <v>12</v>
      </c>
      <c r="D17" s="2">
        <v>3</v>
      </c>
      <c r="E17" s="2">
        <v>8</v>
      </c>
      <c r="F17">
        <f>D17*E17</f>
        <v>24</v>
      </c>
      <c r="I17" s="2">
        <v>115200</v>
      </c>
      <c r="J17" s="2">
        <v>8.6999999999999994E-2</v>
      </c>
      <c r="K17" s="2">
        <v>44</v>
      </c>
    </row>
    <row r="18" spans="3:14" x14ac:dyDescent="0.25">
      <c r="C18" s="5" t="s">
        <v>13</v>
      </c>
      <c r="D18" s="2">
        <v>3</v>
      </c>
      <c r="E18" s="2">
        <v>4</v>
      </c>
      <c r="F18">
        <f>D18*E18</f>
        <v>12</v>
      </c>
      <c r="I18" s="2"/>
      <c r="J18" s="2"/>
      <c r="K18" s="2"/>
    </row>
    <row r="19" spans="3:14" x14ac:dyDescent="0.25">
      <c r="C19" s="5" t="s">
        <v>15</v>
      </c>
      <c r="D19" s="2">
        <v>5</v>
      </c>
      <c r="E19" s="2">
        <v>2</v>
      </c>
      <c r="F19">
        <f>D19*E19</f>
        <v>10</v>
      </c>
    </row>
    <row r="20" spans="3:14" x14ac:dyDescent="0.25">
      <c r="C20" s="6"/>
      <c r="D20" s="6"/>
      <c r="E20" s="6"/>
      <c r="F20" s="6">
        <f>SUM(F13:F19)</f>
        <v>66</v>
      </c>
      <c r="L20" s="2" t="s">
        <v>34</v>
      </c>
      <c r="M20" s="2" t="s">
        <v>32</v>
      </c>
    </row>
    <row r="21" spans="3:14" x14ac:dyDescent="0.25">
      <c r="L21" s="2" t="s">
        <v>33</v>
      </c>
      <c r="M21" s="2" t="s">
        <v>33</v>
      </c>
    </row>
    <row r="22" spans="3:14" x14ac:dyDescent="0.25">
      <c r="I22" s="3" t="s">
        <v>22</v>
      </c>
      <c r="J22" s="3" t="s">
        <v>23</v>
      </c>
      <c r="K22" s="3" t="s">
        <v>24</v>
      </c>
      <c r="L22" s="3" t="s">
        <v>25</v>
      </c>
      <c r="M22" s="3" t="s">
        <v>26</v>
      </c>
      <c r="N22" s="1"/>
    </row>
    <row r="23" spans="3:14" x14ac:dyDescent="0.25">
      <c r="I23" s="4" t="s">
        <v>21</v>
      </c>
      <c r="J23" s="2">
        <v>27.5106</v>
      </c>
      <c r="K23" s="2">
        <v>66</v>
      </c>
      <c r="L23" s="2">
        <f>J23*K23</f>
        <v>1815.6995999999999</v>
      </c>
      <c r="M23">
        <f>L23/4</f>
        <v>453.92489999999998</v>
      </c>
    </row>
    <row r="25" spans="3:14" x14ac:dyDescent="0.25">
      <c r="I25" s="3" t="s">
        <v>35</v>
      </c>
      <c r="J25" s="3" t="s">
        <v>37</v>
      </c>
      <c r="K25" s="3" t="s">
        <v>24</v>
      </c>
    </row>
    <row r="26" spans="3:14" x14ac:dyDescent="0.25">
      <c r="I26" s="4" t="s">
        <v>36</v>
      </c>
      <c r="J26" s="2">
        <f>27.5106*2</f>
        <v>55.0212</v>
      </c>
      <c r="K26" s="2">
        <v>33</v>
      </c>
      <c r="L26">
        <f>J26*K26</f>
        <v>1815.6995999999999</v>
      </c>
      <c r="M26">
        <f>L26/4</f>
        <v>453.92489999999998</v>
      </c>
    </row>
    <row r="27" spans="3:14" x14ac:dyDescent="0.25">
      <c r="D27" s="1" t="s">
        <v>44</v>
      </c>
      <c r="I27" s="3"/>
    </row>
    <row r="28" spans="3:14" x14ac:dyDescent="0.25">
      <c r="D28" t="s">
        <v>45</v>
      </c>
    </row>
    <row r="29" spans="3:14" x14ac:dyDescent="0.25">
      <c r="D29" t="s">
        <v>46</v>
      </c>
      <c r="I29" s="1" t="s">
        <v>38</v>
      </c>
    </row>
    <row r="30" spans="3:14" x14ac:dyDescent="0.25">
      <c r="I30" s="7" t="s">
        <v>39</v>
      </c>
      <c r="J30" s="2">
        <v>20</v>
      </c>
      <c r="K30" s="2">
        <v>66</v>
      </c>
      <c r="L30">
        <f>J30*K30</f>
        <v>1320</v>
      </c>
    </row>
    <row r="31" spans="3:14" x14ac:dyDescent="0.25">
      <c r="D31">
        <f>512/66</f>
        <v>7.7575757575757578</v>
      </c>
    </row>
    <row r="32" spans="3:14" x14ac:dyDescent="0.25">
      <c r="D32">
        <f>512/66*4</f>
        <v>31.030303030303031</v>
      </c>
      <c r="I32" t="s">
        <v>40</v>
      </c>
      <c r="K32">
        <f>0.087*66</f>
        <v>5.742</v>
      </c>
    </row>
    <row r="33" spans="3:11" x14ac:dyDescent="0.25">
      <c r="C33" t="s">
        <v>47</v>
      </c>
      <c r="I33" t="s">
        <v>42</v>
      </c>
      <c r="K33">
        <f>20*K32</f>
        <v>114.84</v>
      </c>
    </row>
    <row r="34" spans="3:11" x14ac:dyDescent="0.25">
      <c r="C34" t="s">
        <v>48</v>
      </c>
      <c r="I34" t="s">
        <v>41</v>
      </c>
      <c r="K34" s="8">
        <v>0.115</v>
      </c>
    </row>
    <row r="35" spans="3:11" x14ac:dyDescent="0.25">
      <c r="J35" t="s">
        <v>43</v>
      </c>
      <c r="K35" s="9">
        <v>0.23</v>
      </c>
    </row>
    <row r="39" spans="3:11" x14ac:dyDescent="0.25">
      <c r="D39" s="1" t="s">
        <v>49</v>
      </c>
      <c r="I39" s="1"/>
    </row>
    <row r="40" spans="3:11" x14ac:dyDescent="0.25">
      <c r="D40" s="10" t="s">
        <v>50</v>
      </c>
      <c r="E40">
        <v>19200</v>
      </c>
    </row>
    <row r="41" spans="3:11" x14ac:dyDescent="0.25">
      <c r="D41" s="10" t="s">
        <v>18</v>
      </c>
      <c r="E41" s="7">
        <v>0.52</v>
      </c>
      <c r="I41" s="7"/>
    </row>
    <row r="42" spans="3:11" x14ac:dyDescent="0.25">
      <c r="D42" s="10" t="s">
        <v>51</v>
      </c>
      <c r="E42">
        <v>10</v>
      </c>
    </row>
    <row r="43" spans="3:11" x14ac:dyDescent="0.25">
      <c r="D43" s="10" t="s">
        <v>52</v>
      </c>
      <c r="E43">
        <v>5</v>
      </c>
    </row>
    <row r="44" spans="3:11" x14ac:dyDescent="0.25">
      <c r="D44" s="10" t="s">
        <v>53</v>
      </c>
      <c r="E44">
        <v>37</v>
      </c>
    </row>
    <row r="45" spans="3:11" x14ac:dyDescent="0.25">
      <c r="D45" s="10" t="s">
        <v>57</v>
      </c>
      <c r="E45">
        <f>1000/E42</f>
        <v>100</v>
      </c>
    </row>
    <row r="46" spans="3:11" x14ac:dyDescent="0.25">
      <c r="D46" s="10" t="s">
        <v>58</v>
      </c>
      <c r="E46">
        <f>E45/E43</f>
        <v>20</v>
      </c>
    </row>
    <row r="47" spans="3:11" x14ac:dyDescent="0.25">
      <c r="D47" s="10" t="s">
        <v>54</v>
      </c>
      <c r="E47">
        <f>E41*E44</f>
        <v>19.240000000000002</v>
      </c>
    </row>
    <row r="48" spans="3:11" x14ac:dyDescent="0.25">
      <c r="D48" s="10" t="s">
        <v>55</v>
      </c>
      <c r="E48">
        <f>E47*E46</f>
        <v>384.80000000000007</v>
      </c>
    </row>
    <row r="49" spans="4:5" x14ac:dyDescent="0.25">
      <c r="D49" s="10" t="s">
        <v>62</v>
      </c>
      <c r="E49">
        <f>(E47*E46)/1000</f>
        <v>0.38480000000000009</v>
      </c>
    </row>
    <row r="50" spans="4:5" x14ac:dyDescent="0.25">
      <c r="D50" s="10" t="s">
        <v>56</v>
      </c>
      <c r="E50">
        <f>E44*E46</f>
        <v>740</v>
      </c>
    </row>
    <row r="51" spans="4:5" x14ac:dyDescent="0.25">
      <c r="D51" s="10" t="s">
        <v>59</v>
      </c>
      <c r="E51">
        <f>E50/4</f>
        <v>185</v>
      </c>
    </row>
    <row r="52" spans="4:5" x14ac:dyDescent="0.25">
      <c r="D52" s="10" t="s">
        <v>60</v>
      </c>
      <c r="E52">
        <v>3</v>
      </c>
    </row>
    <row r="53" spans="4:5" x14ac:dyDescent="0.25">
      <c r="D53" s="10" t="s">
        <v>61</v>
      </c>
      <c r="E53">
        <f>E52*E45/1000</f>
        <v>0.3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Canterbury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Spyker</dc:creator>
  <cp:lastModifiedBy>Jamie Spyker</cp:lastModifiedBy>
  <dcterms:created xsi:type="dcterms:W3CDTF">2016-08-11T02:02:23Z</dcterms:created>
  <dcterms:modified xsi:type="dcterms:W3CDTF">2016-08-17T04:05:47Z</dcterms:modified>
</cp:coreProperties>
</file>