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bookViews>
    <workbookView xWindow="0" yWindow="0" windowWidth="17364" windowHeight="6066"/>
  </bookViews>
  <sheets>
    <sheet name="Foglio1" sheetId="1" r:id="rId1"/>
  </sheets>
  <calcPr calcId="171027"/>
</workbook>
</file>

<file path=xl/calcChain.xml><?xml version="1.0" encoding="utf-8"?>
<calcChain xmlns="http://schemas.openxmlformats.org/spreadsheetml/2006/main">
  <c r="L11" i="1" l="1"/>
  <c r="F11" i="1"/>
  <c r="O10" i="1"/>
  <c r="L10" i="1"/>
  <c r="F10" i="1"/>
  <c r="O9" i="1"/>
  <c r="L9" i="1"/>
  <c r="I9" i="1"/>
  <c r="F9" i="1"/>
  <c r="O8" i="1"/>
  <c r="L8" i="1"/>
  <c r="I8" i="1"/>
  <c r="F8" i="1"/>
  <c r="O7" i="1"/>
  <c r="L7" i="1"/>
  <c r="I7" i="1"/>
  <c r="F7" i="1"/>
  <c r="O6" i="1"/>
  <c r="L6" i="1"/>
  <c r="I6" i="1"/>
  <c r="F6" i="1"/>
  <c r="O5" i="1"/>
  <c r="L5" i="1"/>
  <c r="I5" i="1"/>
  <c r="F5" i="1"/>
  <c r="O4" i="1"/>
  <c r="L4" i="1"/>
  <c r="I4" i="1"/>
  <c r="F4" i="1"/>
</calcChain>
</file>

<file path=xl/sharedStrings.xml><?xml version="1.0" encoding="utf-8"?>
<sst xmlns="http://schemas.openxmlformats.org/spreadsheetml/2006/main" count="54" uniqueCount="31">
  <si>
    <t>MATRIX</t>
  </si>
  <si>
    <t>#RIGHE</t>
  </si>
  <si>
    <t>DEF. POS.</t>
  </si>
  <si>
    <t>WINDOWS 10 HOME**</t>
  </si>
  <si>
    <t>UBUNTU 16.04 LTS**</t>
  </si>
  <si>
    <t>MATLAB*</t>
  </si>
  <si>
    <t>OCTAVE*</t>
  </si>
  <si>
    <t>EXEC. TIME(s)</t>
  </si>
  <si>
    <t>RAM (Gb) ****</t>
  </si>
  <si>
    <t>REL. ERROR</t>
  </si>
  <si>
    <t>cfd1</t>
  </si>
  <si>
    <t>sì</t>
  </si>
  <si>
    <t>shallow_water1</t>
  </si>
  <si>
    <t>parabolic_fem</t>
  </si>
  <si>
    <t>G3_circuit</t>
  </si>
  <si>
    <t>ex19</t>
  </si>
  <si>
    <t>no</t>
  </si>
  <si>
    <t>water_tank</t>
  </si>
  <si>
    <t>torso1</t>
  </si>
  <si>
    <t>PR02R</t>
  </si>
  <si>
    <t>NC***</t>
  </si>
  <si>
    <t>* media di 5 differenti esecuzioni</t>
  </si>
  <si>
    <r>
      <rPr>
        <b/>
        <sz val="10"/>
        <rFont val="Arial"/>
      </rPr>
      <t xml:space="preserve">**** RAM: </t>
    </r>
    <r>
      <rPr>
        <i/>
        <sz val="10"/>
        <rFont val="Arial"/>
      </rPr>
      <t>massimo incremento della RAM durante l'esecuzione</t>
    </r>
  </si>
  <si>
    <t>** computer: intel i5 1.20-1.40Ghz, 8gb di RAM, 64 bit</t>
  </si>
  <si>
    <t>*** NC = non computato (esecuzione che termina in errore)</t>
  </si>
  <si>
    <r>
      <rPr>
        <b/>
        <sz val="10"/>
        <rFont val="Arial"/>
      </rPr>
      <t xml:space="preserve">OSS: </t>
    </r>
    <r>
      <rPr>
        <sz val="10"/>
        <color rgb="FF000000"/>
        <rFont val="Arial"/>
      </rPr>
      <t>su Win10 finisce in 393s, ma satura l'intera RAM e scrive su buona parte del disco, motivo per il quale si incrementa così tanto il tempo</t>
    </r>
  </si>
  <si>
    <t>mentre su Ubuntu, nella partizione utilizzata, non si dispone di abbastanza disco libero per poter fare la stessa operazione</t>
  </si>
  <si>
    <t xml:space="preserve">--&gt; tutti gli altri dati considerati non saturano mai l'intera RAM </t>
  </si>
  <si>
    <t>Cholesky decomposition --&gt; O(n^2)</t>
  </si>
  <si>
    <t>NON DEF. POS.</t>
  </si>
  <si>
    <t>LU factorization / others --&gt; O(n^3)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</si>
</sst>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4" borderId="7" xfId="0" applyFont="1" applyFill="1" applyBorder="1" applyAlignment="1">
      <alignment horizontal="center"/>
    </xf>
    <xf numFmtId="11" fontId="1" fillId="4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1" fontId="1" fillId="2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1" fontId="1" fillId="5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1" fontId="1" fillId="3" borderId="7" xfId="0" applyNumberFormat="1" applyFont="1" applyFill="1" applyBorder="1" applyAlignment="1">
      <alignment horizontal="center"/>
    </xf>
    <xf numFmtId="0" fontId="1" fillId="0" borderId="7" xfId="0" applyFont="1" applyBorder="1" applyAlignment="1"/>
    <xf numFmtId="0" fontId="1" fillId="6" borderId="7" xfId="0" applyFont="1" applyFill="1" applyBorder="1" applyAlignment="1"/>
    <xf numFmtId="0" fontId="1" fillId="4" borderId="7" xfId="0" applyFont="1" applyFill="1" applyBorder="1" applyAlignment="1"/>
    <xf numFmtId="11" fontId="1" fillId="4" borderId="7" xfId="0" applyNumberFormat="1" applyFont="1" applyFill="1" applyBorder="1" applyAlignment="1"/>
    <xf numFmtId="0" fontId="1" fillId="2" borderId="7" xfId="0" applyFont="1" applyFill="1" applyBorder="1" applyAlignment="1"/>
    <xf numFmtId="11" fontId="1" fillId="2" borderId="7" xfId="0" applyNumberFormat="1" applyFont="1" applyFill="1" applyBorder="1"/>
    <xf numFmtId="0" fontId="1" fillId="5" borderId="7" xfId="0" applyFont="1" applyFill="1" applyBorder="1" applyAlignment="1">
      <alignment horizontal="right"/>
    </xf>
    <xf numFmtId="0" fontId="1" fillId="5" borderId="7" xfId="0" applyFont="1" applyFill="1" applyBorder="1" applyAlignment="1"/>
    <xf numFmtId="11" fontId="1" fillId="5" borderId="7" xfId="0" applyNumberFormat="1" applyFont="1" applyFill="1" applyBorder="1"/>
    <xf numFmtId="0" fontId="1" fillId="3" borderId="7" xfId="0" applyFont="1" applyFill="1" applyBorder="1" applyAlignment="1"/>
    <xf numFmtId="11" fontId="1" fillId="3" borderId="7" xfId="0" applyNumberFormat="1" applyFont="1" applyFill="1" applyBorder="1"/>
    <xf numFmtId="11" fontId="1" fillId="4" borderId="7" xfId="0" applyNumberFormat="1" applyFont="1" applyFill="1" applyBorder="1"/>
    <xf numFmtId="0" fontId="1" fillId="7" borderId="7" xfId="0" applyFont="1" applyFill="1" applyBorder="1" applyAlignment="1"/>
    <xf numFmtId="11" fontId="1" fillId="2" borderId="7" xfId="0" applyNumberFormat="1" applyFont="1" applyFill="1" applyBorder="1" applyAlignment="1"/>
    <xf numFmtId="0" fontId="2" fillId="0" borderId="7" xfId="0" applyFont="1" applyBorder="1" applyAlignment="1"/>
    <xf numFmtId="0" fontId="2" fillId="0" borderId="4" xfId="0" applyFont="1" applyBorder="1" applyAlignment="1">
      <alignment horizontal="right"/>
    </xf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11" fontId="2" fillId="4" borderId="4" xfId="0" applyNumberFormat="1" applyFont="1" applyFill="1" applyBorder="1" applyAlignment="1"/>
    <xf numFmtId="0" fontId="2" fillId="2" borderId="4" xfId="0" applyFont="1" applyFill="1" applyBorder="1" applyAlignment="1"/>
    <xf numFmtId="11" fontId="2" fillId="2" borderId="4" xfId="0" applyNumberFormat="1" applyFont="1" applyFill="1" applyBorder="1" applyAlignment="1"/>
    <xf numFmtId="0" fontId="2" fillId="5" borderId="4" xfId="0" applyFont="1" applyFill="1" applyBorder="1" applyAlignment="1">
      <alignment horizontal="right"/>
    </xf>
    <xf numFmtId="0" fontId="2" fillId="5" borderId="4" xfId="0" applyFont="1" applyFill="1" applyBorder="1" applyAlignment="1"/>
    <xf numFmtId="11" fontId="2" fillId="5" borderId="4" xfId="0" applyNumberFormat="1" applyFont="1" applyFill="1" applyBorder="1" applyAlignment="1"/>
    <xf numFmtId="0" fontId="2" fillId="3" borderId="4" xfId="0" applyFont="1" applyFill="1" applyBorder="1" applyAlignment="1"/>
    <xf numFmtId="11" fontId="2" fillId="3" borderId="4" xfId="0" applyNumberFormat="1" applyFont="1" applyFill="1" applyBorder="1" applyAlignment="1"/>
    <xf numFmtId="0" fontId="2" fillId="0" borderId="0" xfId="0" applyFont="1" applyAlignment="1"/>
    <xf numFmtId="0" fontId="2" fillId="0" borderId="6" xfId="0" applyFont="1" applyBorder="1" applyAlignment="1"/>
    <xf numFmtId="0" fontId="2" fillId="0" borderId="8" xfId="0" applyFont="1" applyBorder="1" applyAlignment="1">
      <alignment horizontal="right"/>
    </xf>
    <xf numFmtId="0" fontId="2" fillId="7" borderId="8" xfId="0" applyFont="1" applyFill="1" applyBorder="1" applyAlignment="1"/>
    <xf numFmtId="0" fontId="2" fillId="4" borderId="7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11" fontId="2" fillId="4" borderId="8" xfId="0" applyNumberFormat="1" applyFont="1" applyFill="1" applyBorder="1" applyAlignment="1"/>
    <xf numFmtId="0" fontId="2" fillId="2" borderId="8" xfId="0" applyFont="1" applyFill="1" applyBorder="1" applyAlignment="1"/>
    <xf numFmtId="11" fontId="2" fillId="2" borderId="8" xfId="0" applyNumberFormat="1" applyFont="1" applyFill="1" applyBorder="1" applyAlignment="1"/>
    <xf numFmtId="0" fontId="2" fillId="5" borderId="8" xfId="0" applyFont="1" applyFill="1" applyBorder="1" applyAlignment="1">
      <alignment horizontal="right"/>
    </xf>
    <xf numFmtId="11" fontId="2" fillId="5" borderId="8" xfId="0" applyNumberFormat="1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11" fontId="2" fillId="3" borderId="8" xfId="0" applyNumberFormat="1" applyFont="1" applyFill="1" applyBorder="1" applyAlignment="1">
      <alignment horizontal="right"/>
    </xf>
    <xf numFmtId="0" fontId="1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5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tabSelected="1" workbookViewId="0">
      <selection sqref="A1:A3"/>
    </sheetView>
  </sheetViews>
  <sheetFormatPr defaultColWidth="14.44140625" defaultRowHeight="15.75" customHeight="1" x14ac:dyDescent="0.4"/>
  <cols>
    <col min="1" max="1" width="13.71875" customWidth="1"/>
    <col min="2" max="2" width="8.109375" customWidth="1"/>
    <col min="3" max="3" width="9.5546875" customWidth="1"/>
    <col min="4" max="4" width="13.27734375" customWidth="1"/>
    <col min="5" max="5" width="12.83203125" customWidth="1"/>
    <col min="6" max="6" width="12.44140625" customWidth="1"/>
    <col min="7" max="7" width="13.83203125" customWidth="1"/>
    <col min="8" max="8" width="12.83203125" customWidth="1"/>
    <col min="9" max="9" width="12.44140625" customWidth="1"/>
    <col min="10" max="10" width="13.71875" customWidth="1"/>
    <col min="11" max="11" width="12.83203125" customWidth="1"/>
    <col min="12" max="12" width="12.44140625" customWidth="1"/>
    <col min="13" max="13" width="13.83203125" customWidth="1"/>
    <col min="14" max="14" width="12.83203125" customWidth="1"/>
    <col min="15" max="15" width="12.44140625" customWidth="1"/>
  </cols>
  <sheetData>
    <row r="1" spans="1:26" ht="15.75" customHeight="1" x14ac:dyDescent="0.4">
      <c r="A1" s="60" t="s">
        <v>0</v>
      </c>
      <c r="B1" s="60" t="s">
        <v>1</v>
      </c>
      <c r="C1" s="60" t="s">
        <v>2</v>
      </c>
      <c r="D1" s="54" t="s">
        <v>3</v>
      </c>
      <c r="E1" s="52"/>
      <c r="F1" s="52"/>
      <c r="G1" s="52"/>
      <c r="H1" s="52"/>
      <c r="I1" s="63"/>
      <c r="J1" s="59" t="s">
        <v>4</v>
      </c>
      <c r="K1" s="52"/>
      <c r="L1" s="52"/>
      <c r="M1" s="52"/>
      <c r="N1" s="52"/>
      <c r="O1" s="52"/>
    </row>
    <row r="2" spans="1:26" ht="15.75" customHeight="1" x14ac:dyDescent="0.4">
      <c r="A2" s="61"/>
      <c r="B2" s="61"/>
      <c r="C2" s="61"/>
      <c r="D2" s="53" t="s">
        <v>5</v>
      </c>
      <c r="E2" s="52"/>
      <c r="F2" s="52"/>
      <c r="G2" s="54" t="s">
        <v>6</v>
      </c>
      <c r="H2" s="52"/>
      <c r="I2" s="52"/>
      <c r="J2" s="51" t="s">
        <v>5</v>
      </c>
      <c r="K2" s="52"/>
      <c r="L2" s="52"/>
      <c r="M2" s="59" t="s">
        <v>6</v>
      </c>
      <c r="N2" s="52"/>
      <c r="O2" s="52"/>
    </row>
    <row r="3" spans="1:26" ht="15.75" customHeight="1" x14ac:dyDescent="0.4">
      <c r="A3" s="61"/>
      <c r="B3" s="62"/>
      <c r="C3" s="62"/>
      <c r="D3" s="1" t="s">
        <v>7</v>
      </c>
      <c r="E3" s="1" t="s">
        <v>8</v>
      </c>
      <c r="F3" s="2" t="s">
        <v>9</v>
      </c>
      <c r="G3" s="3" t="s">
        <v>7</v>
      </c>
      <c r="H3" s="3" t="s">
        <v>8</v>
      </c>
      <c r="I3" s="4" t="s">
        <v>9</v>
      </c>
      <c r="J3" s="5" t="s">
        <v>7</v>
      </c>
      <c r="K3" s="5" t="s">
        <v>8</v>
      </c>
      <c r="L3" s="6" t="s">
        <v>9</v>
      </c>
      <c r="M3" s="7" t="s">
        <v>7</v>
      </c>
      <c r="N3" s="7" t="s">
        <v>8</v>
      </c>
      <c r="O3" s="8" t="s">
        <v>9</v>
      </c>
    </row>
    <row r="4" spans="1:26" ht="15.75" customHeight="1" x14ac:dyDescent="0.4">
      <c r="A4" s="9" t="s">
        <v>10</v>
      </c>
      <c r="B4" s="9">
        <v>70656</v>
      </c>
      <c r="C4" s="10" t="s">
        <v>11</v>
      </c>
      <c r="D4" s="11">
        <v>1.9480999999999999</v>
      </c>
      <c r="E4" s="11">
        <v>0.28439999999999999</v>
      </c>
      <c r="F4" s="12">
        <f>1.2527*10^-13</f>
        <v>1.2527000000000001E-13</v>
      </c>
      <c r="G4" s="13">
        <v>2.3576000000000001</v>
      </c>
      <c r="H4" s="13">
        <v>0.28489999999999999</v>
      </c>
      <c r="I4" s="14">
        <f>4.41776*10^-14</f>
        <v>4.4177600000000004E-14</v>
      </c>
      <c r="J4" s="15">
        <v>1.7704</v>
      </c>
      <c r="K4" s="16">
        <v>0.30969999999999998</v>
      </c>
      <c r="L4" s="17">
        <f>1.2527*10^-13</f>
        <v>1.2527000000000001E-13</v>
      </c>
      <c r="M4" s="18">
        <v>2.1882000000000001</v>
      </c>
      <c r="N4" s="18">
        <v>0.3619</v>
      </c>
      <c r="O4" s="19">
        <f>8.33296*10^-14</f>
        <v>8.3329599999999993E-14</v>
      </c>
    </row>
    <row r="5" spans="1:26" ht="15.75" customHeight="1" x14ac:dyDescent="0.4">
      <c r="A5" s="9" t="s">
        <v>12</v>
      </c>
      <c r="B5" s="9">
        <v>81920</v>
      </c>
      <c r="C5" s="10" t="s">
        <v>11</v>
      </c>
      <c r="D5" s="11">
        <v>0.32579999999999998</v>
      </c>
      <c r="E5" s="11">
        <v>6.4000000000000003E-3</v>
      </c>
      <c r="F5" s="20">
        <f>2.381*10^-16</f>
        <v>2.3809999999999996E-16</v>
      </c>
      <c r="G5" s="13">
        <v>0.48630000000000001</v>
      </c>
      <c r="H5" s="13">
        <v>7.1999999999999998E-3</v>
      </c>
      <c r="I5" s="14">
        <f>2.05012*10^-16</f>
        <v>2.0501200000000001E-16</v>
      </c>
      <c r="J5" s="15">
        <v>0.27260000000000001</v>
      </c>
      <c r="K5" s="16">
        <v>1.04E-2</v>
      </c>
      <c r="L5" s="17">
        <f>2.381*10^-16</f>
        <v>2.3809999999999996E-16</v>
      </c>
      <c r="M5" s="18">
        <v>0.2631</v>
      </c>
      <c r="N5" s="18">
        <v>1.0800000000000001E-2</v>
      </c>
      <c r="O5" s="19">
        <f>2.01554*10^-16</f>
        <v>2.0155400000000001E-16</v>
      </c>
    </row>
    <row r="6" spans="1:26" ht="15.75" customHeight="1" x14ac:dyDescent="0.4">
      <c r="A6" s="9" t="s">
        <v>13</v>
      </c>
      <c r="B6" s="9">
        <v>525825</v>
      </c>
      <c r="C6" s="10" t="s">
        <v>11</v>
      </c>
      <c r="D6" s="11">
        <v>2.6198000000000001</v>
      </c>
      <c r="E6" s="11">
        <v>0.3634</v>
      </c>
      <c r="F6" s="20">
        <f>1.0572*10^-12</f>
        <v>1.0572E-12</v>
      </c>
      <c r="G6" s="13">
        <v>4.1672000000000002</v>
      </c>
      <c r="H6" s="13">
        <v>0.4582</v>
      </c>
      <c r="I6" s="14">
        <f>8.23914*10^-13</f>
        <v>8.2391400000000006E-13</v>
      </c>
      <c r="J6" s="15">
        <v>2.7130000000000001</v>
      </c>
      <c r="K6" s="16">
        <v>0.28489999999999999</v>
      </c>
      <c r="L6" s="17">
        <f>1.0572*10^-12</f>
        <v>1.0572E-12</v>
      </c>
      <c r="M6" s="18">
        <v>2.89</v>
      </c>
      <c r="N6" s="18">
        <v>0.40189999999999998</v>
      </c>
      <c r="O6" s="19">
        <f>6.97774*10^-13</f>
        <v>6.9777400000000005E-13</v>
      </c>
    </row>
    <row r="7" spans="1:26" ht="15.75" customHeight="1" x14ac:dyDescent="0.4">
      <c r="A7" s="9" t="s">
        <v>14</v>
      </c>
      <c r="B7" s="9">
        <v>1585478</v>
      </c>
      <c r="C7" s="10" t="s">
        <v>11</v>
      </c>
      <c r="D7" s="11">
        <v>20.628900000000002</v>
      </c>
      <c r="E7" s="11">
        <v>2.2909999999999999</v>
      </c>
      <c r="F7" s="20">
        <f>3.2311*10^-12</f>
        <v>3.2310999999999998E-12</v>
      </c>
      <c r="G7" s="13">
        <v>26.474799999999998</v>
      </c>
      <c r="H7" s="13">
        <v>2.2277999999999998</v>
      </c>
      <c r="I7" s="14">
        <f>4.90661*10^-12</f>
        <v>4.9066099999999994E-12</v>
      </c>
      <c r="J7" s="15">
        <v>21.541699999999999</v>
      </c>
      <c r="K7" s="16">
        <v>2.2114400000000001</v>
      </c>
      <c r="L7" s="17">
        <f>3.2311 * 10^-12</f>
        <v>3.2310999999999998E-12</v>
      </c>
      <c r="M7" s="18">
        <v>23.348800000000001</v>
      </c>
      <c r="N7" s="18">
        <v>2.0975000000000001</v>
      </c>
      <c r="O7" s="19">
        <f>4.89426*10^-12</f>
        <v>4.8942599999999998E-12</v>
      </c>
    </row>
    <row r="8" spans="1:26" ht="15.75" customHeight="1" x14ac:dyDescent="0.4">
      <c r="A8" s="9" t="s">
        <v>15</v>
      </c>
      <c r="B8" s="9">
        <v>12005</v>
      </c>
      <c r="C8" s="21" t="s">
        <v>16</v>
      </c>
      <c r="D8" s="11">
        <v>0.3679</v>
      </c>
      <c r="E8" s="11">
        <v>4.1000000000000003E-3</v>
      </c>
      <c r="F8" s="20">
        <f>1.213*10^-8</f>
        <v>1.2130000000000002E-8</v>
      </c>
      <c r="G8" s="13">
        <v>0.1033</v>
      </c>
      <c r="H8" s="13">
        <v>3.7000000000000002E-3</v>
      </c>
      <c r="I8" s="14">
        <f>1.15926*10^-8</f>
        <v>1.15926E-8</v>
      </c>
      <c r="J8" s="15">
        <v>0.1641</v>
      </c>
      <c r="K8" s="16">
        <v>7.7000000000000002E-3</v>
      </c>
      <c r="L8" s="17">
        <f>1.213*10^-8</f>
        <v>1.2130000000000002E-8</v>
      </c>
      <c r="M8" s="18">
        <v>7.4300000000000005E-2</v>
      </c>
      <c r="N8" s="18">
        <v>6.1999999999999998E-3</v>
      </c>
      <c r="O8" s="19">
        <f>1.34063*10^-8</f>
        <v>1.3406300000000001E-8</v>
      </c>
    </row>
    <row r="9" spans="1:26" ht="15.75" customHeight="1" x14ac:dyDescent="0.4">
      <c r="A9" s="9" t="s">
        <v>17</v>
      </c>
      <c r="B9" s="9">
        <v>60740</v>
      </c>
      <c r="C9" s="21" t="s">
        <v>16</v>
      </c>
      <c r="D9" s="11">
        <v>51.989100000000001</v>
      </c>
      <c r="E9" s="11">
        <v>2.133</v>
      </c>
      <c r="F9" s="20">
        <f>4.8123*10^-13</f>
        <v>4.8122999999999996E-13</v>
      </c>
      <c r="G9" s="13">
        <v>54.984999999999999</v>
      </c>
      <c r="H9" s="13">
        <v>1.7222</v>
      </c>
      <c r="I9" s="22">
        <f>1.5004*10^-12</f>
        <v>1.5003999999999999E-12</v>
      </c>
      <c r="J9" s="15">
        <v>44.885100000000001</v>
      </c>
      <c r="K9" s="16">
        <v>1.617</v>
      </c>
      <c r="L9" s="17">
        <f>4.8123*10^-13</f>
        <v>4.8122999999999996E-13</v>
      </c>
      <c r="M9" s="18">
        <v>74.554000000000002</v>
      </c>
      <c r="N9" s="18">
        <v>1.452</v>
      </c>
      <c r="O9" s="19">
        <f>4.08668*10^-13</f>
        <v>4.0866800000000002E-13</v>
      </c>
    </row>
    <row r="10" spans="1:26" ht="15.75" customHeight="1" x14ac:dyDescent="0.4">
      <c r="A10" s="23" t="s">
        <v>18</v>
      </c>
      <c r="B10" s="24">
        <v>116158</v>
      </c>
      <c r="C10" s="25" t="s">
        <v>16</v>
      </c>
      <c r="D10" s="26">
        <v>30.646000000000001</v>
      </c>
      <c r="E10" s="26">
        <v>1.5958000000000001</v>
      </c>
      <c r="F10" s="27">
        <f>7.7926*10^-8</f>
        <v>7.7926000000000006E-8</v>
      </c>
      <c r="G10" s="28">
        <v>27.5227</v>
      </c>
      <c r="H10" s="28">
        <v>1.8169999999999999</v>
      </c>
      <c r="I10" s="29">
        <v>1.47214E-4</v>
      </c>
      <c r="J10" s="30">
        <v>16.036100000000001</v>
      </c>
      <c r="K10" s="31">
        <v>1.7709999999999999</v>
      </c>
      <c r="L10" s="32">
        <f>7.7926*10^-8</f>
        <v>7.7926000000000006E-8</v>
      </c>
      <c r="M10" s="33">
        <v>32.936599999999999</v>
      </c>
      <c r="N10" s="33">
        <v>1.4861</v>
      </c>
      <c r="O10" s="34">
        <f>1.78544*10^-6</f>
        <v>1.7854399999999999E-6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4">
      <c r="A11" s="36" t="s">
        <v>19</v>
      </c>
      <c r="B11" s="37">
        <v>161070</v>
      </c>
      <c r="C11" s="38" t="s">
        <v>16</v>
      </c>
      <c r="D11" s="39">
        <v>69.254099999999994</v>
      </c>
      <c r="E11" s="40">
        <v>5.0717999999999996</v>
      </c>
      <c r="F11" s="41">
        <f>7.6393*10^-9</f>
        <v>7.6393000000000011E-9</v>
      </c>
      <c r="G11" s="42" t="s">
        <v>20</v>
      </c>
      <c r="H11" s="42" t="s">
        <v>20</v>
      </c>
      <c r="I11" s="43" t="s">
        <v>20</v>
      </c>
      <c r="J11" s="44">
        <v>57.741399999999999</v>
      </c>
      <c r="K11" s="44">
        <v>2.7896000000000001</v>
      </c>
      <c r="L11" s="45">
        <f>7.6393*10^-9</f>
        <v>7.6393000000000011E-9</v>
      </c>
      <c r="M11" s="46" t="s">
        <v>20</v>
      </c>
      <c r="N11" s="46" t="s">
        <v>20</v>
      </c>
      <c r="O11" s="47" t="s">
        <v>20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3" spans="1:26" ht="15.75" customHeight="1" x14ac:dyDescent="0.45">
      <c r="A13" s="55" t="s">
        <v>21</v>
      </c>
      <c r="B13" s="56"/>
      <c r="C13" s="56"/>
      <c r="D13" s="58" t="s">
        <v>22</v>
      </c>
      <c r="E13" s="56"/>
      <c r="F13" s="56"/>
      <c r="G13" s="56"/>
      <c r="H13" s="56"/>
      <c r="M13" s="48"/>
      <c r="N13" s="48"/>
    </row>
    <row r="14" spans="1:26" ht="15.75" customHeight="1" x14ac:dyDescent="0.45">
      <c r="A14" s="57" t="s">
        <v>23</v>
      </c>
      <c r="B14" s="56"/>
      <c r="C14" s="56"/>
      <c r="D14" s="56"/>
    </row>
    <row r="15" spans="1:26" ht="15.75" customHeight="1" x14ac:dyDescent="0.45">
      <c r="A15" s="57" t="s">
        <v>24</v>
      </c>
      <c r="B15" s="56"/>
      <c r="C15" s="56"/>
      <c r="D15" s="56"/>
      <c r="E15" s="56"/>
      <c r="F15" s="58" t="s">
        <v>25</v>
      </c>
      <c r="G15" s="56"/>
      <c r="H15" s="56"/>
      <c r="I15" s="56"/>
      <c r="J15" s="56"/>
      <c r="K15" s="56"/>
      <c r="L15" s="56"/>
      <c r="M15" s="56"/>
      <c r="N15" s="56"/>
    </row>
    <row r="16" spans="1:26" ht="15.75" customHeight="1" x14ac:dyDescent="0.4">
      <c r="A16" s="48"/>
      <c r="B16" s="48"/>
      <c r="C16" s="48"/>
      <c r="D16" s="48"/>
      <c r="E16" s="48"/>
      <c r="F16" s="58" t="s">
        <v>26</v>
      </c>
      <c r="G16" s="56"/>
      <c r="H16" s="56"/>
      <c r="I16" s="56"/>
      <c r="J16" s="56"/>
      <c r="K16" s="56"/>
      <c r="L16" s="56"/>
      <c r="M16" s="56"/>
    </row>
    <row r="17" spans="1:9" ht="15.75" customHeight="1" x14ac:dyDescent="0.4">
      <c r="F17" s="58" t="s">
        <v>27</v>
      </c>
      <c r="G17" s="56"/>
      <c r="H17" s="56"/>
      <c r="I17" s="56"/>
    </row>
    <row r="18" spans="1:9" ht="15.75" customHeight="1" x14ac:dyDescent="0.4">
      <c r="A18" s="49" t="s">
        <v>2</v>
      </c>
      <c r="B18" s="58" t="s">
        <v>28</v>
      </c>
      <c r="C18" s="56"/>
      <c r="D18" s="56"/>
    </row>
    <row r="19" spans="1:9" ht="12.3" x14ac:dyDescent="0.4">
      <c r="A19" s="50" t="s">
        <v>29</v>
      </c>
      <c r="B19" s="48" t="s">
        <v>30</v>
      </c>
    </row>
  </sheetData>
  <mergeCells count="17">
    <mergeCell ref="B18:D18"/>
    <mergeCell ref="F15:N15"/>
    <mergeCell ref="F16:M16"/>
    <mergeCell ref="F17:I17"/>
    <mergeCell ref="M2:O2"/>
    <mergeCell ref="B1:B3"/>
    <mergeCell ref="C1:C3"/>
    <mergeCell ref="J1:O1"/>
    <mergeCell ref="D1:I1"/>
    <mergeCell ref="A15:E15"/>
    <mergeCell ref="J2:L2"/>
    <mergeCell ref="D2:F2"/>
    <mergeCell ref="G2:I2"/>
    <mergeCell ref="A13:C13"/>
    <mergeCell ref="A14:D14"/>
    <mergeCell ref="D13:H13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Spreafico</cp:lastModifiedBy>
  <dcterms:modified xsi:type="dcterms:W3CDTF">2018-05-28T12:06:55Z</dcterms:modified>
</cp:coreProperties>
</file>