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C6\ProySoft\Documentation\Propuesta Tecnica y Economica\"/>
    </mc:Choice>
  </mc:AlternateContent>
  <bookViews>
    <workbookView xWindow="0" yWindow="0" windowWidth="21570" windowHeight="7965" xr2:uid="{00000000-000D-0000-FFFF-FFFF00000000}"/>
  </bookViews>
  <sheets>
    <sheet name="Ejemplo" sheetId="1" r:id="rId1"/>
    <sheet name="Ejercicio" sheetId="2" r:id="rId2"/>
  </sheets>
  <calcPr calcId="171027"/>
</workbook>
</file>

<file path=xl/calcChain.xml><?xml version="1.0" encoding="utf-8"?>
<calcChain xmlns="http://schemas.openxmlformats.org/spreadsheetml/2006/main">
  <c r="J85" i="1" l="1"/>
  <c r="G73" i="1" l="1"/>
  <c r="G74" i="1"/>
  <c r="G75" i="1"/>
  <c r="G76" i="1"/>
  <c r="G77" i="1"/>
  <c r="G78" i="1"/>
  <c r="G79" i="1"/>
  <c r="G80" i="1"/>
  <c r="G81" i="1"/>
  <c r="G82" i="1"/>
  <c r="G83" i="1"/>
  <c r="G67" i="1"/>
  <c r="G68" i="1"/>
  <c r="G69" i="1"/>
  <c r="G70" i="1"/>
  <c r="G71" i="1"/>
  <c r="F73" i="1"/>
  <c r="H73" i="1" s="1"/>
  <c r="F74" i="1"/>
  <c r="H74" i="1" s="1"/>
  <c r="F75" i="1"/>
  <c r="H75" i="1" s="1"/>
  <c r="F76" i="1"/>
  <c r="H76" i="1" s="1"/>
  <c r="F77" i="1"/>
  <c r="H77" i="1" s="1"/>
  <c r="F78" i="1"/>
  <c r="F79" i="1"/>
  <c r="H79" i="1" s="1"/>
  <c r="F80" i="1"/>
  <c r="H80" i="1" s="1"/>
  <c r="F81" i="1"/>
  <c r="H81" i="1" s="1"/>
  <c r="F82" i="1"/>
  <c r="H82" i="1" s="1"/>
  <c r="F83" i="1"/>
  <c r="H83" i="1" s="1"/>
  <c r="F67" i="1"/>
  <c r="H67" i="1" s="1"/>
  <c r="F68" i="1"/>
  <c r="H68" i="1" s="1"/>
  <c r="F69" i="1"/>
  <c r="H69" i="1" s="1"/>
  <c r="F70" i="1"/>
  <c r="H70" i="1" s="1"/>
  <c r="F71" i="1"/>
  <c r="H71" i="1" s="1"/>
  <c r="G60" i="1"/>
  <c r="G61" i="1"/>
  <c r="F61" i="1"/>
  <c r="F60" i="1"/>
  <c r="G36" i="1"/>
  <c r="G37" i="1"/>
  <c r="G38" i="1"/>
  <c r="G39" i="1"/>
  <c r="F38" i="1"/>
  <c r="F36" i="1"/>
  <c r="G27" i="1"/>
  <c r="F27" i="1"/>
  <c r="H27" i="1" s="1"/>
  <c r="F21" i="1"/>
  <c r="F22" i="1"/>
  <c r="F23" i="1"/>
  <c r="F24" i="1"/>
  <c r="F26" i="1"/>
  <c r="F29" i="1"/>
  <c r="F30" i="1"/>
  <c r="F31" i="1"/>
  <c r="F32" i="1"/>
  <c r="F33" i="1"/>
  <c r="F34" i="1"/>
  <c r="F35" i="1"/>
  <c r="F37" i="1"/>
  <c r="F39" i="1"/>
  <c r="F41" i="1"/>
  <c r="F42" i="1"/>
  <c r="F44" i="1"/>
  <c r="F45" i="1"/>
  <c r="F46" i="1"/>
  <c r="F47" i="1"/>
  <c r="F48" i="1"/>
  <c r="F49" i="1"/>
  <c r="F50" i="1"/>
  <c r="F51" i="1"/>
  <c r="F52" i="1"/>
  <c r="F53" i="1"/>
  <c r="F72" i="1"/>
  <c r="F55" i="1"/>
  <c r="F56" i="1"/>
  <c r="F58" i="1"/>
  <c r="F59" i="1"/>
  <c r="F62" i="1"/>
  <c r="F64" i="1"/>
  <c r="F65" i="1"/>
  <c r="F14" i="1"/>
  <c r="F18" i="1"/>
  <c r="G18" i="1"/>
  <c r="G14" i="1"/>
  <c r="H14" i="1" s="1"/>
  <c r="G65" i="1"/>
  <c r="G41" i="1"/>
  <c r="G42" i="1"/>
  <c r="G44" i="1"/>
  <c r="G45" i="1"/>
  <c r="G46" i="1"/>
  <c r="G47" i="1"/>
  <c r="G48" i="1"/>
  <c r="G49" i="1"/>
  <c r="G50" i="1"/>
  <c r="G51" i="1"/>
  <c r="G52" i="1"/>
  <c r="G53" i="1"/>
  <c r="G72" i="1"/>
  <c r="G55" i="1"/>
  <c r="G56" i="1"/>
  <c r="G58" i="1"/>
  <c r="G59" i="1"/>
  <c r="G62" i="1"/>
  <c r="G64" i="1"/>
  <c r="H78" i="1" l="1"/>
  <c r="H60" i="1"/>
  <c r="H61" i="1"/>
  <c r="H59" i="1"/>
  <c r="H53" i="1"/>
  <c r="H51" i="1"/>
  <c r="H49" i="1"/>
  <c r="H47" i="1"/>
  <c r="H45" i="1"/>
  <c r="H65" i="1"/>
  <c r="H37" i="1"/>
  <c r="H38" i="1"/>
  <c r="H55" i="1"/>
  <c r="H72" i="1"/>
  <c r="H41" i="1"/>
  <c r="H36" i="1"/>
  <c r="H64" i="1"/>
  <c r="H62" i="1"/>
  <c r="H58" i="1"/>
  <c r="H56" i="1"/>
  <c r="H52" i="1"/>
  <c r="H50" i="1"/>
  <c r="H48" i="1"/>
  <c r="H46" i="1"/>
  <c r="H44" i="1"/>
  <c r="H42" i="1"/>
  <c r="H39" i="1"/>
  <c r="H18" i="1"/>
  <c r="G23" i="1"/>
  <c r="H23" i="1" s="1"/>
  <c r="G24" i="1"/>
  <c r="H24" i="1" s="1"/>
  <c r="G26" i="1"/>
  <c r="H26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F29" i="2"/>
  <c r="H29" i="2" s="1"/>
  <c r="F28" i="2"/>
  <c r="F30" i="2" s="1"/>
  <c r="H30" i="2" s="1"/>
  <c r="F27" i="2"/>
  <c r="H27" i="2" s="1"/>
  <c r="G25" i="2"/>
  <c r="G24" i="2"/>
  <c r="G23" i="2"/>
  <c r="G22" i="2"/>
  <c r="G21" i="2"/>
  <c r="G20" i="2"/>
  <c r="F20" i="2"/>
  <c r="H20" i="2" s="1"/>
  <c r="G19" i="2"/>
  <c r="F19" i="2"/>
  <c r="G18" i="2"/>
  <c r="F18" i="2"/>
  <c r="G17" i="2"/>
  <c r="F17" i="2"/>
  <c r="G16" i="2"/>
  <c r="F16" i="2"/>
  <c r="H16" i="2" s="1"/>
  <c r="G15" i="2"/>
  <c r="F15" i="2"/>
  <c r="G14" i="2"/>
  <c r="F14" i="2"/>
  <c r="H14" i="2" s="1"/>
  <c r="G13" i="2"/>
  <c r="F13" i="2"/>
  <c r="G12" i="2"/>
  <c r="F12" i="2"/>
  <c r="H12" i="2" s="1"/>
  <c r="G11" i="2"/>
  <c r="F11" i="2"/>
  <c r="G10" i="2"/>
  <c r="F10" i="2"/>
  <c r="H10" i="2" s="1"/>
  <c r="G9" i="2"/>
  <c r="F9" i="2"/>
  <c r="G8" i="2"/>
  <c r="F8" i="2"/>
  <c r="H8" i="2" s="1"/>
  <c r="G7" i="2"/>
  <c r="F7" i="2"/>
  <c r="G6" i="2"/>
  <c r="F6" i="2"/>
  <c r="H6" i="2" s="1"/>
  <c r="F93" i="1"/>
  <c r="H93" i="1" s="1"/>
  <c r="E92" i="1"/>
  <c r="F91" i="1"/>
  <c r="H91" i="1" s="1"/>
  <c r="G89" i="1"/>
  <c r="G88" i="1"/>
  <c r="G87" i="1"/>
  <c r="G86" i="1"/>
  <c r="G85" i="1"/>
  <c r="G22" i="1"/>
  <c r="H22" i="1" s="1"/>
  <c r="G21" i="1"/>
  <c r="H21" i="1" s="1"/>
  <c r="G19" i="1"/>
  <c r="F19" i="1"/>
  <c r="G17" i="1"/>
  <c r="F17" i="1"/>
  <c r="G16" i="1"/>
  <c r="F16" i="1"/>
  <c r="G13" i="1"/>
  <c r="F13" i="1"/>
  <c r="G12" i="1"/>
  <c r="F12" i="1"/>
  <c r="G10" i="1"/>
  <c r="F10" i="1"/>
  <c r="G9" i="1"/>
  <c r="F9" i="1"/>
  <c r="G8" i="1"/>
  <c r="F8" i="1"/>
  <c r="G7" i="1"/>
  <c r="F7" i="1"/>
  <c r="F85" i="1" l="1"/>
  <c r="F87" i="1" s="1"/>
  <c r="H87" i="1" s="1"/>
  <c r="H7" i="2"/>
  <c r="H9" i="2"/>
  <c r="H11" i="2"/>
  <c r="H13" i="2"/>
  <c r="H15" i="2"/>
  <c r="H17" i="2"/>
  <c r="H19" i="2"/>
  <c r="H18" i="2"/>
  <c r="H16" i="1"/>
  <c r="H19" i="1"/>
  <c r="H17" i="1"/>
  <c r="H8" i="1"/>
  <c r="H10" i="1"/>
  <c r="H12" i="1"/>
  <c r="H9" i="1"/>
  <c r="H13" i="1"/>
  <c r="H7" i="1"/>
  <c r="F21" i="2"/>
  <c r="H28" i="2"/>
  <c r="F88" i="1" l="1"/>
  <c r="H88" i="1" s="1"/>
  <c r="F86" i="1"/>
  <c r="H86" i="1" s="1"/>
  <c r="H85" i="1"/>
  <c r="F24" i="2"/>
  <c r="H24" i="2" s="1"/>
  <c r="F22" i="2"/>
  <c r="F23" i="2"/>
  <c r="H23" i="2" s="1"/>
  <c r="H21" i="2"/>
  <c r="F89" i="1" l="1"/>
  <c r="H89" i="1" s="1"/>
  <c r="H22" i="2"/>
  <c r="F25" i="2"/>
  <c r="H25" i="2" s="1"/>
  <c r="H31" i="2" s="1"/>
  <c r="D92" i="1" l="1"/>
  <c r="F92" i="1" s="1"/>
  <c r="F94" i="1" s="1"/>
  <c r="H94" i="1" s="1"/>
  <c r="H95" i="1" s="1"/>
  <c r="H92" i="1" l="1"/>
</calcChain>
</file>

<file path=xl/sharedStrings.xml><?xml version="1.0" encoding="utf-8"?>
<sst xmlns="http://schemas.openxmlformats.org/spreadsheetml/2006/main" count="120" uniqueCount="98">
  <si>
    <t>Coste/hora unificado</t>
  </si>
  <si>
    <t>ESTIMACIÓN DE COSTES</t>
  </si>
  <si>
    <t>ESFUERZOS</t>
  </si>
  <si>
    <t>COSTES</t>
  </si>
  <si>
    <t>Tarea/componente</t>
  </si>
  <si>
    <t>Descripción</t>
  </si>
  <si>
    <t>Requisitos relacionados</t>
  </si>
  <si>
    <t>Cantidad</t>
  </si>
  <si>
    <t>Horas/Item</t>
  </si>
  <si>
    <t>Estimación final</t>
  </si>
  <si>
    <t>Coste/hora</t>
  </si>
  <si>
    <t>Coste (€)</t>
  </si>
  <si>
    <t>TOTAL TAREAS/COMPONENTES</t>
  </si>
  <si>
    <t>Gestión</t>
  </si>
  <si>
    <t>Gestión de configuraciones</t>
  </si>
  <si>
    <t>Aseguramiento de la calidad</t>
  </si>
  <si>
    <t>TOTAL MACROS</t>
  </si>
  <si>
    <t>Otros costes</t>
  </si>
  <si>
    <t>Viajes</t>
  </si>
  <si>
    <t>Amortización equipos desarrollo</t>
  </si>
  <si>
    <t>TOTAL OTROS COSTES</t>
  </si>
  <si>
    <t>TOTAL</t>
  </si>
  <si>
    <t>Diseño base de datos</t>
  </si>
  <si>
    <t>Diseño E-R</t>
  </si>
  <si>
    <t>Normalización</t>
  </si>
  <si>
    <t>Traducción a Base de datos</t>
  </si>
  <si>
    <t>Optimización base de datos</t>
  </si>
  <si>
    <t>Registro de usuarios</t>
  </si>
  <si>
    <t>Formulario Web registro</t>
  </si>
  <si>
    <t>Formulario Android registro</t>
  </si>
  <si>
    <t>Autentificación de usuarios</t>
  </si>
  <si>
    <t>Formulario Web autentificación</t>
  </si>
  <si>
    <t>Formulario Android autentificación</t>
  </si>
  <si>
    <t>Registrar con Google</t>
  </si>
  <si>
    <t>Autentificación con Google</t>
  </si>
  <si>
    <t>Verificación de cuentas</t>
  </si>
  <si>
    <t>Subida de canciones</t>
  </si>
  <si>
    <t>Subida de canciones en Android</t>
  </si>
  <si>
    <t>Descarga de música en Android</t>
  </si>
  <si>
    <t>Sincronización</t>
  </si>
  <si>
    <t>Listas de reproducción</t>
  </si>
  <si>
    <t>Eliminar lista de repr. en Android</t>
  </si>
  <si>
    <t>Añadir/Quitar canción a lista de repr. en Android</t>
  </si>
  <si>
    <t>Crear lista de repr. en Android</t>
  </si>
  <si>
    <t>Crear lista de repr. en Web</t>
  </si>
  <si>
    <t>Añadir/Quitar canción a lista de repr. en Web</t>
  </si>
  <si>
    <t>Eliminar lista de repr. en Web</t>
  </si>
  <si>
    <t>Compartir canciones en redes sociales</t>
  </si>
  <si>
    <t>Generar listas públicas</t>
  </si>
  <si>
    <t>Ranking canciones</t>
  </si>
  <si>
    <t>Añadir Me Gusta en Android</t>
  </si>
  <si>
    <t>Añadir Me Gusta en Web</t>
  </si>
  <si>
    <t>Suscribirte a un usuario</t>
  </si>
  <si>
    <t>Suscribirte a un usuario en Android</t>
  </si>
  <si>
    <t>Suscribirte a un usuario en Web</t>
  </si>
  <si>
    <t>Reproductor</t>
  </si>
  <si>
    <t>Reproducir/Parar canciones en Android</t>
  </si>
  <si>
    <t>Reproducir/Parar canciones en Web</t>
  </si>
  <si>
    <t>Ir atrás / adelante en Android</t>
  </si>
  <si>
    <t>Ir atrás / adelante en Web</t>
  </si>
  <si>
    <t>Recomendar canciones por geolocalización</t>
  </si>
  <si>
    <t>Geolocalizar al usuario</t>
  </si>
  <si>
    <t>Crear lista de repr. en base a idioma/país</t>
  </si>
  <si>
    <t>Canciones</t>
  </si>
  <si>
    <t>Canciones favoritas</t>
  </si>
  <si>
    <t>Diseñar modelo almacenamiento canciones</t>
  </si>
  <si>
    <t>Buscar canciones</t>
  </si>
  <si>
    <t>Buscar canciones en Web</t>
  </si>
  <si>
    <t>Buscar canciones en Android</t>
  </si>
  <si>
    <t>Mostrar historial canciones en Android</t>
  </si>
  <si>
    <t>Mostrar historial canciones en Web</t>
  </si>
  <si>
    <t>Formulario subida de canciones en Web</t>
  </si>
  <si>
    <t>Guardar canción en reproducción en Android</t>
  </si>
  <si>
    <t>Guardar canción en reproducción en Web</t>
  </si>
  <si>
    <t>Suscribirte a listas de repr. en Android</t>
  </si>
  <si>
    <t>Suscribirte a listas de repr. en Web</t>
  </si>
  <si>
    <t>Compartir listas de repr. en RR.SS. en Android</t>
  </si>
  <si>
    <t>Compartir listas de repr. en RR.SS. en Web</t>
  </si>
  <si>
    <t>Añadir canción en Android</t>
  </si>
  <si>
    <t>Quitar canción en Android</t>
  </si>
  <si>
    <t>Añadir canción en Web</t>
  </si>
  <si>
    <t>Quitar canción en Web</t>
  </si>
  <si>
    <t>Backend</t>
  </si>
  <si>
    <t>Oauth Google</t>
  </si>
  <si>
    <t>Conexión con la base de datos</t>
  </si>
  <si>
    <t>Sincronizar canciones</t>
  </si>
  <si>
    <t>Carta de servicios</t>
  </si>
  <si>
    <t>Crear lista de reproducción</t>
  </si>
  <si>
    <t>Añadir/Quitar canción a lista de repr.</t>
  </si>
  <si>
    <t>Eliminar lista de repr.</t>
  </si>
  <si>
    <t>Suscribir a lista de repr.</t>
  </si>
  <si>
    <t>Añadir Me Gusta a canción</t>
  </si>
  <si>
    <t>Suscribir a un usuario</t>
  </si>
  <si>
    <t>Subir canciones (actualizar DB)</t>
  </si>
  <si>
    <t>Historial de canciones</t>
  </si>
  <si>
    <t>Añadir canción a favoritos</t>
  </si>
  <si>
    <t>Eliminar canción de favoritos</t>
  </si>
  <si>
    <t>Búsqueda e indexación de canciones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</si>
</sst>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&quot; €&quot;"/>
    <numFmt numFmtId="165" formatCode="#,##0.00&quot; &quot;[$€-C0A];[Red]&quot;-&quot;#,##0.00&quot; &quot;[$€-C0A]"/>
    <numFmt numFmtId="166" formatCode="#,##0.00&quot; € &quot;;#,##0.00&quot; € &quot;;&quot;-&quot;#&quot; € &quot;;@&quot; &quot;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sz val="10"/>
      <color theme="1"/>
      <name val="Arial1"/>
    </font>
    <font>
      <b/>
      <i/>
      <u/>
      <sz val="11"/>
      <color theme="1"/>
      <name val="Arial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2"/>
      <color rgb="FF000080"/>
      <name val="Calibri"/>
      <family val="2"/>
    </font>
    <font>
      <i/>
      <sz val="9"/>
      <color theme="1"/>
      <name val="Calibri"/>
      <family val="2"/>
    </font>
    <font>
      <sz val="12"/>
      <color theme="1"/>
      <name val="Calibri"/>
      <family val="2"/>
    </font>
    <font>
      <b/>
      <sz val="9"/>
      <color rgb="FF000080"/>
      <name val="Calibri"/>
      <family val="2"/>
    </font>
    <font>
      <b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1A1A1A"/>
      </bottom>
      <diagonal/>
    </border>
    <border>
      <left/>
      <right style="thin">
        <color rgb="FF000000"/>
      </right>
      <top style="thin">
        <color rgb="FF000000"/>
      </top>
      <bottom style="thin">
        <color rgb="FF1A1A1A"/>
      </bottom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/>
      <right/>
      <top style="thin">
        <color rgb="FF1A1A1A"/>
      </top>
      <bottom style="thin">
        <color rgb="FF1A1A1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/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/>
      <top style="thin">
        <color rgb="FF1A1A1A"/>
      </top>
      <bottom/>
      <diagonal/>
    </border>
    <border>
      <left style="thin">
        <color rgb="FF000000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000000"/>
      </right>
      <top style="thin">
        <color rgb="FF1A1A1A"/>
      </top>
      <bottom style="thin">
        <color rgb="FF1A1A1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A1A1A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1A1A1A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 style="thin">
        <color rgb="FF000000"/>
      </left>
      <right style="thin">
        <color rgb="FF1A1A1A"/>
      </right>
      <top/>
      <bottom style="thin">
        <color rgb="FF1A1A1A"/>
      </bottom>
      <diagonal/>
    </border>
    <border>
      <left style="thin">
        <color rgb="FF1A1A1A"/>
      </left>
      <right style="thin">
        <color rgb="FF000000"/>
      </right>
      <top/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/>
      <top/>
      <bottom style="thin">
        <color rgb="FF1A1A1A"/>
      </bottom>
      <diagonal/>
    </border>
    <border>
      <left style="thin">
        <color rgb="FF000000"/>
      </left>
      <right style="thin">
        <color rgb="FF1A1A1A"/>
      </right>
      <top/>
      <bottom style="thin">
        <color rgb="FF000000"/>
      </bottom>
      <diagonal/>
    </border>
    <border>
      <left style="thin">
        <color rgb="FF1A1A1A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166" fontId="1" fillId="0" borderId="0"/>
    <xf numFmtId="0" fontId="2" fillId="2" borderId="0"/>
    <xf numFmtId="0" fontId="4" fillId="0" borderId="0">
      <alignment horizontal="center"/>
    </xf>
    <xf numFmtId="0" fontId="4" fillId="0" borderId="0">
      <alignment horizontal="center" textRotation="90"/>
    </xf>
    <xf numFmtId="0" fontId="3" fillId="0" borderId="0"/>
    <xf numFmtId="0" fontId="5" fillId="0" borderId="0"/>
    <xf numFmtId="0" fontId="6" fillId="0" borderId="0"/>
    <xf numFmtId="165" fontId="6" fillId="0" borderId="0"/>
  </cellStyleXfs>
  <cellXfs count="76">
    <xf numFmtId="0" fontId="0" fillId="0" borderId="0" xfId="0"/>
    <xf numFmtId="0" fontId="7" fillId="0" borderId="0" xfId="0" applyFont="1" applyAlignment="1">
      <alignment horizontal="left" vertical="top"/>
    </xf>
    <xf numFmtId="0" fontId="7" fillId="0" borderId="0" xfId="0" applyFont="1"/>
    <xf numFmtId="0" fontId="8" fillId="10" borderId="0" xfId="0" applyFont="1" applyFill="1" applyAlignment="1">
      <alignment horizontal="left" vertical="top"/>
    </xf>
    <xf numFmtId="0" fontId="9" fillId="10" borderId="0" xfId="0" applyFont="1" applyFill="1"/>
    <xf numFmtId="0" fontId="8" fillId="10" borderId="0" xfId="0" applyFont="1" applyFill="1"/>
    <xf numFmtId="0" fontId="8" fillId="0" borderId="0" xfId="0" applyFont="1"/>
    <xf numFmtId="0" fontId="11" fillId="6" borderId="2" xfId="5" applyFont="1" applyFill="1" applyBorder="1" applyAlignment="1">
      <alignment horizontal="right" vertical="top"/>
    </xf>
    <xf numFmtId="0" fontId="8" fillId="6" borderId="3" xfId="5" applyFont="1" applyFill="1" applyBorder="1" applyAlignment="1">
      <alignment horizontal="left" vertical="top"/>
    </xf>
    <xf numFmtId="164" fontId="8" fillId="0" borderId="0" xfId="5" applyNumberFormat="1" applyFont="1"/>
    <xf numFmtId="0" fontId="8" fillId="0" borderId="0" xfId="5" applyFont="1"/>
    <xf numFmtId="0" fontId="12" fillId="7" borderId="5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 vertical="top" wrapText="1"/>
    </xf>
    <xf numFmtId="0" fontId="13" fillId="6" borderId="8" xfId="0" applyFont="1" applyFill="1" applyBorder="1" applyAlignment="1">
      <alignment horizontal="center" vertical="top" wrapText="1"/>
    </xf>
    <xf numFmtId="0" fontId="13" fillId="6" borderId="9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/>
    </xf>
    <xf numFmtId="0" fontId="9" fillId="5" borderId="1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/>
    </xf>
    <xf numFmtId="0" fontId="9" fillId="0" borderId="1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center" wrapText="1"/>
    </xf>
    <xf numFmtId="164" fontId="9" fillId="0" borderId="10" xfId="0" applyNumberFormat="1" applyFont="1" applyBorder="1"/>
    <xf numFmtId="164" fontId="9" fillId="0" borderId="13" xfId="0" applyNumberFormat="1" applyFont="1" applyBorder="1"/>
    <xf numFmtId="0" fontId="9" fillId="0" borderId="0" xfId="0" applyFont="1"/>
    <xf numFmtId="0" fontId="8" fillId="10" borderId="1" xfId="0" applyFont="1" applyFill="1" applyBorder="1" applyAlignment="1">
      <alignment horizontal="left" vertical="center" wrapText="1" indent="1"/>
    </xf>
    <xf numFmtId="0" fontId="8" fillId="0" borderId="12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8" fillId="0" borderId="14" xfId="0" applyNumberFormat="1" applyFont="1" applyBorder="1"/>
    <xf numFmtId="164" fontId="8" fillId="0" borderId="11" xfId="0" applyNumberFormat="1" applyFont="1" applyBorder="1"/>
    <xf numFmtId="164" fontId="9" fillId="0" borderId="11" xfId="0" applyNumberFormat="1" applyFont="1" applyBorder="1"/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top" wrapText="1"/>
    </xf>
    <xf numFmtId="0" fontId="8" fillId="9" borderId="15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top"/>
    </xf>
    <xf numFmtId="164" fontId="8" fillId="9" borderId="10" xfId="0" applyNumberFormat="1" applyFont="1" applyFill="1" applyBorder="1"/>
    <xf numFmtId="164" fontId="8" fillId="9" borderId="11" xfId="0" applyNumberFormat="1" applyFont="1" applyFill="1" applyBorder="1"/>
    <xf numFmtId="0" fontId="8" fillId="4" borderId="15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top"/>
    </xf>
    <xf numFmtId="9" fontId="8" fillId="4" borderId="15" xfId="0" applyNumberFormat="1" applyFont="1" applyFill="1" applyBorder="1" applyAlignment="1">
      <alignment horizontal="center" vertical="top"/>
    </xf>
    <xf numFmtId="0" fontId="8" fillId="4" borderId="15" xfId="0" applyFont="1" applyFill="1" applyBorder="1" applyAlignment="1">
      <alignment horizontal="center" vertical="top"/>
    </xf>
    <xf numFmtId="2" fontId="8" fillId="4" borderId="15" xfId="0" applyNumberFormat="1" applyFont="1" applyFill="1" applyBorder="1" applyAlignment="1">
      <alignment horizontal="center" vertical="top"/>
    </xf>
    <xf numFmtId="164" fontId="8" fillId="4" borderId="16" xfId="0" applyNumberFormat="1" applyFont="1" applyFill="1" applyBorder="1"/>
    <xf numFmtId="164" fontId="8" fillId="4" borderId="17" xfId="0" applyNumberFormat="1" applyFont="1" applyFill="1" applyBorder="1"/>
    <xf numFmtId="0" fontId="8" fillId="4" borderId="18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left" vertical="top"/>
    </xf>
    <xf numFmtId="9" fontId="8" fillId="4" borderId="18" xfId="0" applyNumberFormat="1" applyFont="1" applyFill="1" applyBorder="1" applyAlignment="1">
      <alignment horizontal="center" vertical="top"/>
    </xf>
    <xf numFmtId="0" fontId="8" fillId="4" borderId="18" xfId="0" applyFont="1" applyFill="1" applyBorder="1" applyAlignment="1">
      <alignment horizontal="center" vertical="top"/>
    </xf>
    <xf numFmtId="164" fontId="8" fillId="4" borderId="10" xfId="0" applyNumberFormat="1" applyFont="1" applyFill="1" applyBorder="1"/>
    <xf numFmtId="164" fontId="8" fillId="4" borderId="11" xfId="0" applyNumberFormat="1" applyFont="1" applyFill="1" applyBorder="1"/>
    <xf numFmtId="0" fontId="8" fillId="9" borderId="18" xfId="0" applyFont="1" applyFill="1" applyBorder="1" applyAlignment="1">
      <alignment horizontal="left" vertical="center" wrapText="1"/>
    </xf>
    <xf numFmtId="0" fontId="8" fillId="9" borderId="18" xfId="0" applyFont="1" applyFill="1" applyBorder="1" applyAlignment="1">
      <alignment horizontal="left" vertical="top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top"/>
    </xf>
    <xf numFmtId="0" fontId="9" fillId="5" borderId="18" xfId="0" applyFont="1" applyFill="1" applyBorder="1" applyAlignment="1">
      <alignment horizontal="left" vertical="center" wrapText="1"/>
    </xf>
    <xf numFmtId="0" fontId="8" fillId="5" borderId="18" xfId="0" applyFont="1" applyFill="1" applyBorder="1" applyAlignment="1">
      <alignment horizontal="left" vertical="top"/>
    </xf>
    <xf numFmtId="0" fontId="8" fillId="5" borderId="18" xfId="0" applyFont="1" applyFill="1" applyBorder="1" applyAlignment="1">
      <alignment horizontal="center" vertical="top"/>
    </xf>
    <xf numFmtId="165" fontId="8" fillId="5" borderId="18" xfId="0" applyNumberFormat="1" applyFont="1" applyFill="1" applyBorder="1" applyAlignment="1">
      <alignment horizontal="center" vertical="top"/>
    </xf>
    <xf numFmtId="165" fontId="8" fillId="5" borderId="4" xfId="0" applyNumberFormat="1" applyFont="1" applyFill="1" applyBorder="1" applyAlignment="1">
      <alignment horizontal="center" vertical="top"/>
    </xf>
    <xf numFmtId="164" fontId="8" fillId="5" borderId="10" xfId="0" applyNumberFormat="1" applyFont="1" applyFill="1" applyBorder="1"/>
    <xf numFmtId="164" fontId="8" fillId="5" borderId="11" xfId="0" applyNumberFormat="1" applyFont="1" applyFill="1" applyBorder="1"/>
    <xf numFmtId="165" fontId="8" fillId="9" borderId="18" xfId="0" applyNumberFormat="1" applyFont="1" applyFill="1" applyBorder="1" applyAlignment="1">
      <alignment horizontal="center" vertical="top"/>
    </xf>
    <xf numFmtId="0" fontId="14" fillId="3" borderId="15" xfId="0" applyFont="1" applyFill="1" applyBorder="1" applyAlignment="1">
      <alignment horizontal="left" vertical="top"/>
    </xf>
    <xf numFmtId="0" fontId="14" fillId="3" borderId="15" xfId="0" applyFont="1" applyFill="1" applyBorder="1" applyAlignment="1">
      <alignment horizontal="center" vertical="top"/>
    </xf>
    <xf numFmtId="2" fontId="14" fillId="3" borderId="19" xfId="0" applyNumberFormat="1" applyFont="1" applyFill="1" applyBorder="1" applyAlignment="1">
      <alignment horizontal="center" vertical="top"/>
    </xf>
    <xf numFmtId="0" fontId="8" fillId="3" borderId="20" xfId="0" applyFont="1" applyFill="1" applyBorder="1"/>
    <xf numFmtId="164" fontId="14" fillId="3" borderId="21" xfId="0" applyNumberFormat="1" applyFont="1" applyFill="1" applyBorder="1"/>
    <xf numFmtId="0" fontId="8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0" fontId="8" fillId="0" borderId="0" xfId="0" applyNumberFormat="1" applyFont="1" applyAlignment="1">
      <alignment horizontal="left" vertical="top"/>
    </xf>
    <xf numFmtId="0" fontId="10" fillId="6" borderId="1" xfId="6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</cellXfs>
  <cellStyles count="9">
    <cellStyle name="Euro" xfId="1" xr:uid="{00000000-0005-0000-0000-000000000000}"/>
    <cellStyle name="Excel_BuiltIn_20% - Énfasis1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Normal_plant_PO1-R2_Gestion_Oferta" xfId="5" xr:uid="{00000000-0005-0000-0000-000005000000}"/>
    <cellStyle name="Normal_plant_PO2-OR_Gestion_Requisitos" xfId="6" xr:uid="{00000000-0005-0000-0000-000006000000}"/>
    <cellStyle name="Result" xfId="7" xr:uid="{00000000-0005-0000-0000-000007000000}"/>
    <cellStyle name="Result2" xfId="8" xr:uid="{00000000-0005-0000-0000-000008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7701F83-8C2F-4AC1-8581-C75049BFE02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topLeftCell="A43" workbookViewId="0">
      <selection activeCell="K88" sqref="K88"/>
    </sheetView>
  </sheetViews>
  <sheetFormatPr baseColWidth="10" defaultRowHeight="14.25"/>
  <cols>
    <col min="1" max="1" width="31.375" customWidth="1"/>
    <col min="2" max="2" width="41" customWidth="1"/>
    <col min="3" max="20" width="10.625" customWidth="1"/>
  </cols>
  <sheetData>
    <row r="1" spans="1:20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3"/>
      <c r="B2" s="3"/>
      <c r="C2" s="3"/>
      <c r="D2" s="3"/>
      <c r="E2" s="3"/>
      <c r="F2" s="3"/>
      <c r="G2" s="4" t="s">
        <v>0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5.75">
      <c r="A3" s="73" t="s">
        <v>1</v>
      </c>
      <c r="B3" s="73"/>
      <c r="C3" s="73"/>
      <c r="D3" s="7"/>
      <c r="E3" s="7"/>
      <c r="F3" s="8"/>
      <c r="G3" s="9">
        <v>19.75</v>
      </c>
      <c r="H3" s="10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5.75">
      <c r="A4" s="74" t="s">
        <v>2</v>
      </c>
      <c r="B4" s="74"/>
      <c r="C4" s="74"/>
      <c r="D4" s="11"/>
      <c r="E4" s="11"/>
      <c r="F4" s="11"/>
      <c r="G4" s="75" t="s">
        <v>3</v>
      </c>
      <c r="H4" s="7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24">
      <c r="A5" s="12" t="s">
        <v>4</v>
      </c>
      <c r="B5" s="12" t="s">
        <v>5</v>
      </c>
      <c r="C5" s="12" t="s">
        <v>6</v>
      </c>
      <c r="D5" s="13" t="s">
        <v>7</v>
      </c>
      <c r="E5" s="13" t="s">
        <v>8</v>
      </c>
      <c r="F5" s="14" t="s">
        <v>9</v>
      </c>
      <c r="G5" s="15" t="s">
        <v>10</v>
      </c>
      <c r="H5" s="16" t="s">
        <v>11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17" t="s">
        <v>22</v>
      </c>
      <c r="B6" s="18"/>
      <c r="C6" s="19"/>
      <c r="D6" s="20"/>
      <c r="E6" s="20"/>
      <c r="F6" s="20"/>
      <c r="G6" s="21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>
      <c r="A7" s="24" t="s">
        <v>23</v>
      </c>
      <c r="B7" s="25"/>
      <c r="C7" s="26"/>
      <c r="D7" s="27">
        <v>1</v>
      </c>
      <c r="E7" s="27">
        <v>20</v>
      </c>
      <c r="F7" s="27">
        <f t="shared" ref="F7:F14" si="0">+D7*E7</f>
        <v>20</v>
      </c>
      <c r="G7" s="28">
        <f t="shared" ref="G7:G14" si="1">$G$3</f>
        <v>19.75</v>
      </c>
      <c r="H7" s="29">
        <f t="shared" ref="H7:H14" si="2">G7*F7</f>
        <v>395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>
      <c r="A8" s="24" t="s">
        <v>24</v>
      </c>
      <c r="B8" s="25"/>
      <c r="C8" s="26"/>
      <c r="D8" s="27">
        <v>1</v>
      </c>
      <c r="E8" s="27">
        <v>5</v>
      </c>
      <c r="F8" s="27">
        <f t="shared" si="0"/>
        <v>5</v>
      </c>
      <c r="G8" s="28">
        <f t="shared" si="1"/>
        <v>19.75</v>
      </c>
      <c r="H8" s="29">
        <f t="shared" si="2"/>
        <v>98.75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24" t="s">
        <v>25</v>
      </c>
      <c r="B9" s="25"/>
      <c r="C9" s="26"/>
      <c r="D9" s="27">
        <v>1</v>
      </c>
      <c r="E9" s="27">
        <v>6</v>
      </c>
      <c r="F9" s="27">
        <f t="shared" si="0"/>
        <v>6</v>
      </c>
      <c r="G9" s="28">
        <f t="shared" si="1"/>
        <v>19.75</v>
      </c>
      <c r="H9" s="29">
        <f t="shared" si="2"/>
        <v>118.5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24" t="s">
        <v>26</v>
      </c>
      <c r="B10" s="25"/>
      <c r="C10" s="26"/>
      <c r="D10" s="27">
        <v>1</v>
      </c>
      <c r="E10" s="27">
        <v>8</v>
      </c>
      <c r="F10" s="27">
        <f t="shared" si="0"/>
        <v>8</v>
      </c>
      <c r="G10" s="28">
        <f t="shared" si="1"/>
        <v>19.75</v>
      </c>
      <c r="H10" s="29">
        <f t="shared" si="2"/>
        <v>158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17" t="s">
        <v>27</v>
      </c>
      <c r="B11" s="25"/>
      <c r="C11" s="19"/>
      <c r="D11" s="27"/>
      <c r="E11" s="27"/>
      <c r="F11" s="27"/>
      <c r="G11" s="28"/>
      <c r="H11" s="2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24" t="s">
        <v>28</v>
      </c>
      <c r="B12" s="25"/>
      <c r="C12" s="26"/>
      <c r="D12" s="27">
        <v>1</v>
      </c>
      <c r="E12" s="27">
        <v>8</v>
      </c>
      <c r="F12" s="27">
        <f t="shared" si="0"/>
        <v>8</v>
      </c>
      <c r="G12" s="28">
        <f t="shared" si="1"/>
        <v>19.75</v>
      </c>
      <c r="H12" s="29">
        <f t="shared" si="2"/>
        <v>158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24" t="s">
        <v>29</v>
      </c>
      <c r="B13" s="25"/>
      <c r="C13" s="26"/>
      <c r="D13" s="27">
        <v>1</v>
      </c>
      <c r="E13" s="27">
        <v>9</v>
      </c>
      <c r="F13" s="27">
        <f t="shared" si="0"/>
        <v>9</v>
      </c>
      <c r="G13" s="28">
        <f t="shared" si="1"/>
        <v>19.75</v>
      </c>
      <c r="H13" s="29">
        <f t="shared" si="2"/>
        <v>177.75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24" t="s">
        <v>33</v>
      </c>
      <c r="B14" s="25"/>
      <c r="C14" s="26"/>
      <c r="D14" s="27">
        <v>1</v>
      </c>
      <c r="E14" s="27">
        <v>5</v>
      </c>
      <c r="F14" s="27">
        <f t="shared" si="0"/>
        <v>5</v>
      </c>
      <c r="G14" s="28">
        <f t="shared" si="1"/>
        <v>19.75</v>
      </c>
      <c r="H14" s="29">
        <f t="shared" si="2"/>
        <v>98.75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17" t="s">
        <v>30</v>
      </c>
      <c r="B15" s="18"/>
      <c r="C15" s="19"/>
      <c r="D15" s="20"/>
      <c r="E15" s="20"/>
      <c r="F15" s="27"/>
      <c r="G15" s="28"/>
      <c r="H15" s="30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>
      <c r="A16" s="24" t="s">
        <v>31</v>
      </c>
      <c r="B16" s="25"/>
      <c r="C16" s="26"/>
      <c r="D16" s="27">
        <v>1</v>
      </c>
      <c r="E16" s="27">
        <v>7</v>
      </c>
      <c r="F16" s="27">
        <f>+D16*E16</f>
        <v>7</v>
      </c>
      <c r="G16" s="28">
        <f>$G$3</f>
        <v>19.75</v>
      </c>
      <c r="H16" s="29">
        <f t="shared" ref="H16:H65" si="3">G16*F16</f>
        <v>138.25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24" t="s">
        <v>32</v>
      </c>
      <c r="B17" s="25"/>
      <c r="C17" s="26"/>
      <c r="D17" s="27">
        <v>1</v>
      </c>
      <c r="E17" s="32">
        <v>6</v>
      </c>
      <c r="F17" s="27">
        <f>+D17*E17</f>
        <v>6</v>
      </c>
      <c r="G17" s="28">
        <f>$G$3</f>
        <v>19.75</v>
      </c>
      <c r="H17" s="29">
        <f t="shared" si="3"/>
        <v>118.5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24" t="s">
        <v>34</v>
      </c>
      <c r="B18" s="25"/>
      <c r="C18" s="26"/>
      <c r="D18" s="27">
        <v>1</v>
      </c>
      <c r="E18" s="32">
        <v>5</v>
      </c>
      <c r="F18" s="27">
        <f>+D18*E18</f>
        <v>5</v>
      </c>
      <c r="G18" s="28">
        <f>$G$3</f>
        <v>19.75</v>
      </c>
      <c r="H18" s="29">
        <f t="shared" si="3"/>
        <v>98.75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17" t="s">
        <v>35</v>
      </c>
      <c r="B19" s="18"/>
      <c r="C19" s="19"/>
      <c r="D19" s="20">
        <v>1</v>
      </c>
      <c r="E19" s="20">
        <v>4</v>
      </c>
      <c r="F19" s="27">
        <f>+D19*E19</f>
        <v>4</v>
      </c>
      <c r="G19" s="30">
        <f>$G$3</f>
        <v>19.75</v>
      </c>
      <c r="H19" s="30">
        <f t="shared" si="3"/>
        <v>79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>
      <c r="A20" s="17" t="s">
        <v>36</v>
      </c>
      <c r="B20" s="18"/>
      <c r="C20" s="19"/>
      <c r="D20" s="20"/>
      <c r="E20" s="20"/>
      <c r="F20" s="27"/>
      <c r="G20" s="30"/>
      <c r="H20" s="30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>
      <c r="A21" s="24" t="s">
        <v>71</v>
      </c>
      <c r="B21" s="25"/>
      <c r="C21" s="26"/>
      <c r="D21" s="27">
        <v>1</v>
      </c>
      <c r="E21" s="27">
        <v>12</v>
      </c>
      <c r="F21" s="27">
        <f t="shared" ref="F21:F65" si="4">+D21*E21</f>
        <v>12</v>
      </c>
      <c r="G21" s="28">
        <f>$G$3</f>
        <v>19.75</v>
      </c>
      <c r="H21" s="29">
        <f t="shared" si="3"/>
        <v>237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24" t="s">
        <v>37</v>
      </c>
      <c r="B22" s="25"/>
      <c r="C22" s="26"/>
      <c r="D22" s="27">
        <v>1</v>
      </c>
      <c r="E22" s="27">
        <v>10</v>
      </c>
      <c r="F22" s="27">
        <f t="shared" si="4"/>
        <v>10</v>
      </c>
      <c r="G22" s="28">
        <f>$G$3</f>
        <v>19.75</v>
      </c>
      <c r="H22" s="29">
        <f t="shared" si="3"/>
        <v>197.5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17" t="s">
        <v>38</v>
      </c>
      <c r="B23" s="25"/>
      <c r="C23" s="26"/>
      <c r="D23" s="27">
        <v>1</v>
      </c>
      <c r="E23" s="27">
        <v>6</v>
      </c>
      <c r="F23" s="27">
        <f t="shared" si="4"/>
        <v>6</v>
      </c>
      <c r="G23" s="30">
        <f>$G$3</f>
        <v>19.75</v>
      </c>
      <c r="H23" s="30">
        <f t="shared" si="3"/>
        <v>118.5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17" t="s">
        <v>47</v>
      </c>
      <c r="B24" s="25"/>
      <c r="C24" s="26"/>
      <c r="D24" s="27">
        <v>1</v>
      </c>
      <c r="E24" s="27">
        <v>3</v>
      </c>
      <c r="F24" s="27">
        <f t="shared" si="4"/>
        <v>3</v>
      </c>
      <c r="G24" s="30">
        <f>$G$3</f>
        <v>19.75</v>
      </c>
      <c r="H24" s="30">
        <f t="shared" si="3"/>
        <v>59.25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17" t="s">
        <v>39</v>
      </c>
      <c r="B25" s="25"/>
      <c r="C25" s="26"/>
      <c r="D25" s="27"/>
      <c r="E25" s="27"/>
      <c r="F25" s="27"/>
      <c r="G25" s="30"/>
      <c r="H25" s="3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4">
      <c r="A26" s="24" t="s">
        <v>72</v>
      </c>
      <c r="B26" s="25"/>
      <c r="C26" s="26"/>
      <c r="D26" s="27">
        <v>1</v>
      </c>
      <c r="E26" s="27">
        <v>2</v>
      </c>
      <c r="F26" s="27">
        <f t="shared" si="4"/>
        <v>2</v>
      </c>
      <c r="G26" s="28">
        <f>$G$3</f>
        <v>19.75</v>
      </c>
      <c r="H26" s="29">
        <f t="shared" si="3"/>
        <v>39.5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24" t="s">
        <v>73</v>
      </c>
      <c r="B27" s="25"/>
      <c r="C27" s="26"/>
      <c r="D27" s="27">
        <v>1</v>
      </c>
      <c r="E27" s="27">
        <v>4</v>
      </c>
      <c r="F27" s="27">
        <f t="shared" si="4"/>
        <v>4</v>
      </c>
      <c r="G27" s="28">
        <f>$G$3</f>
        <v>19.75</v>
      </c>
      <c r="H27" s="29">
        <f t="shared" si="3"/>
        <v>79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17" t="s">
        <v>40</v>
      </c>
      <c r="B28" s="25"/>
      <c r="C28" s="26"/>
      <c r="D28" s="27"/>
      <c r="E28" s="27"/>
      <c r="F28" s="27"/>
      <c r="G28" s="30"/>
      <c r="H28" s="30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24" t="s">
        <v>43</v>
      </c>
      <c r="B29" s="25"/>
      <c r="C29" s="26"/>
      <c r="D29" s="27">
        <v>1</v>
      </c>
      <c r="E29" s="27">
        <v>5</v>
      </c>
      <c r="F29" s="27">
        <f t="shared" si="4"/>
        <v>5</v>
      </c>
      <c r="G29" s="28">
        <f t="shared" ref="G29:G83" si="5">$G$3</f>
        <v>19.75</v>
      </c>
      <c r="H29" s="29">
        <f t="shared" si="3"/>
        <v>98.75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>
      <c r="A30" s="24" t="s">
        <v>42</v>
      </c>
      <c r="B30" s="25"/>
      <c r="C30" s="26"/>
      <c r="D30" s="27">
        <v>1</v>
      </c>
      <c r="E30" s="27">
        <v>4</v>
      </c>
      <c r="F30" s="27">
        <f t="shared" si="4"/>
        <v>4</v>
      </c>
      <c r="G30" s="28">
        <f t="shared" si="5"/>
        <v>19.75</v>
      </c>
      <c r="H30" s="29">
        <f t="shared" si="3"/>
        <v>79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24" t="s">
        <v>41</v>
      </c>
      <c r="B31" s="25"/>
      <c r="C31" s="26"/>
      <c r="D31" s="27">
        <v>1</v>
      </c>
      <c r="E31" s="27">
        <v>4</v>
      </c>
      <c r="F31" s="27">
        <f t="shared" si="4"/>
        <v>4</v>
      </c>
      <c r="G31" s="28">
        <f t="shared" si="5"/>
        <v>19.75</v>
      </c>
      <c r="H31" s="29">
        <f t="shared" si="3"/>
        <v>79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24" t="s">
        <v>44</v>
      </c>
      <c r="B32" s="25"/>
      <c r="C32" s="26"/>
      <c r="D32" s="27">
        <v>1</v>
      </c>
      <c r="E32" s="27">
        <v>7</v>
      </c>
      <c r="F32" s="27">
        <f t="shared" si="4"/>
        <v>7</v>
      </c>
      <c r="G32" s="28">
        <f t="shared" si="5"/>
        <v>19.75</v>
      </c>
      <c r="H32" s="29">
        <f t="shared" si="3"/>
        <v>138.25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4">
      <c r="A33" s="24" t="s">
        <v>45</v>
      </c>
      <c r="B33" s="25"/>
      <c r="C33" s="26"/>
      <c r="D33" s="27">
        <v>1</v>
      </c>
      <c r="E33" s="27">
        <v>6</v>
      </c>
      <c r="F33" s="27">
        <f t="shared" si="4"/>
        <v>6</v>
      </c>
      <c r="G33" s="28">
        <f t="shared" si="5"/>
        <v>19.75</v>
      </c>
      <c r="H33" s="29">
        <f t="shared" si="3"/>
        <v>118.5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>
      <c r="A34" s="24" t="s">
        <v>46</v>
      </c>
      <c r="B34" s="25"/>
      <c r="C34" s="26"/>
      <c r="D34" s="27">
        <v>1</v>
      </c>
      <c r="E34" s="27">
        <v>6</v>
      </c>
      <c r="F34" s="27">
        <f t="shared" si="4"/>
        <v>6</v>
      </c>
      <c r="G34" s="28">
        <f t="shared" si="5"/>
        <v>19.75</v>
      </c>
      <c r="H34" s="29">
        <f t="shared" si="3"/>
        <v>118.5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>
      <c r="A35" s="24" t="s">
        <v>74</v>
      </c>
      <c r="B35" s="25"/>
      <c r="C35" s="26"/>
      <c r="D35" s="27">
        <v>1</v>
      </c>
      <c r="E35" s="27">
        <v>5</v>
      </c>
      <c r="F35" s="27">
        <f t="shared" si="4"/>
        <v>5</v>
      </c>
      <c r="G35" s="28">
        <f t="shared" si="5"/>
        <v>19.75</v>
      </c>
      <c r="H35" s="29">
        <f t="shared" si="3"/>
        <v>98.75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4">
      <c r="A36" s="24" t="s">
        <v>76</v>
      </c>
      <c r="B36" s="25"/>
      <c r="C36" s="26"/>
      <c r="D36" s="27">
        <v>1</v>
      </c>
      <c r="E36" s="27">
        <v>5</v>
      </c>
      <c r="F36" s="27">
        <f t="shared" si="4"/>
        <v>5</v>
      </c>
      <c r="G36" s="28">
        <f t="shared" si="5"/>
        <v>19.75</v>
      </c>
      <c r="H36" s="29">
        <f t="shared" si="3"/>
        <v>98.75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>
      <c r="A37" s="24" t="s">
        <v>75</v>
      </c>
      <c r="B37" s="25"/>
      <c r="C37" s="26"/>
      <c r="D37" s="27">
        <v>1</v>
      </c>
      <c r="E37" s="27">
        <v>7</v>
      </c>
      <c r="F37" s="27">
        <f t="shared" si="4"/>
        <v>7</v>
      </c>
      <c r="G37" s="28">
        <f t="shared" si="5"/>
        <v>19.75</v>
      </c>
      <c r="H37" s="29">
        <f t="shared" si="3"/>
        <v>138.25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>
      <c r="A38" s="24" t="s">
        <v>77</v>
      </c>
      <c r="B38" s="25"/>
      <c r="C38" s="26"/>
      <c r="D38" s="27">
        <v>1</v>
      </c>
      <c r="E38" s="27">
        <v>5</v>
      </c>
      <c r="F38" s="27">
        <f t="shared" si="4"/>
        <v>5</v>
      </c>
      <c r="G38" s="28">
        <f t="shared" si="5"/>
        <v>19.75</v>
      </c>
      <c r="H38" s="29">
        <f t="shared" si="3"/>
        <v>98.75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>
      <c r="A39" s="24" t="s">
        <v>48</v>
      </c>
      <c r="B39" s="25"/>
      <c r="C39" s="26"/>
      <c r="D39" s="27">
        <v>1</v>
      </c>
      <c r="E39" s="27">
        <v>20</v>
      </c>
      <c r="F39" s="27">
        <f t="shared" si="4"/>
        <v>20</v>
      </c>
      <c r="G39" s="28">
        <f t="shared" si="5"/>
        <v>19.75</v>
      </c>
      <c r="H39" s="29">
        <f t="shared" si="3"/>
        <v>395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17" t="s">
        <v>49</v>
      </c>
      <c r="B40" s="25"/>
      <c r="C40" s="26"/>
      <c r="D40" s="27"/>
      <c r="E40" s="27"/>
      <c r="F40" s="27"/>
      <c r="G40" s="28"/>
      <c r="H40" s="2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>
      <c r="A41" s="24" t="s">
        <v>50</v>
      </c>
      <c r="B41" s="25"/>
      <c r="C41" s="26"/>
      <c r="D41" s="27">
        <v>1</v>
      </c>
      <c r="E41" s="27">
        <v>5</v>
      </c>
      <c r="F41" s="27">
        <f t="shared" si="4"/>
        <v>5</v>
      </c>
      <c r="G41" s="28">
        <f t="shared" si="5"/>
        <v>19.75</v>
      </c>
      <c r="H41" s="29">
        <f t="shared" si="3"/>
        <v>98.75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>
      <c r="A42" s="24" t="s">
        <v>51</v>
      </c>
      <c r="B42" s="25"/>
      <c r="C42" s="26"/>
      <c r="D42" s="27">
        <v>1</v>
      </c>
      <c r="E42" s="27">
        <v>7</v>
      </c>
      <c r="F42" s="27">
        <f t="shared" si="4"/>
        <v>7</v>
      </c>
      <c r="G42" s="28">
        <f t="shared" si="5"/>
        <v>19.75</v>
      </c>
      <c r="H42" s="29">
        <f t="shared" si="3"/>
        <v>138.25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>
      <c r="A43" s="17" t="s">
        <v>52</v>
      </c>
      <c r="B43" s="25"/>
      <c r="C43" s="26"/>
      <c r="D43" s="27"/>
      <c r="E43" s="27"/>
      <c r="F43" s="27"/>
      <c r="G43" s="28"/>
      <c r="H43" s="2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>
      <c r="A44" s="24" t="s">
        <v>53</v>
      </c>
      <c r="B44" s="25"/>
      <c r="C44" s="26"/>
      <c r="D44" s="27">
        <v>1</v>
      </c>
      <c r="E44" s="27">
        <v>7</v>
      </c>
      <c r="F44" s="27">
        <f t="shared" si="4"/>
        <v>7</v>
      </c>
      <c r="G44" s="28">
        <f t="shared" si="5"/>
        <v>19.75</v>
      </c>
      <c r="H44" s="29">
        <f t="shared" si="3"/>
        <v>138.25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>
      <c r="A45" s="24" t="s">
        <v>54</v>
      </c>
      <c r="B45" s="25"/>
      <c r="C45" s="26"/>
      <c r="D45" s="27">
        <v>1</v>
      </c>
      <c r="E45" s="27">
        <v>8</v>
      </c>
      <c r="F45" s="27">
        <f t="shared" si="4"/>
        <v>8</v>
      </c>
      <c r="G45" s="28">
        <f t="shared" si="5"/>
        <v>19.75</v>
      </c>
      <c r="H45" s="29">
        <f t="shared" si="3"/>
        <v>158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>
      <c r="A46" s="17" t="s">
        <v>55</v>
      </c>
      <c r="B46" s="25"/>
      <c r="C46" s="26"/>
      <c r="D46" s="27"/>
      <c r="E46" s="27"/>
      <c r="F46" s="27">
        <f t="shared" si="4"/>
        <v>0</v>
      </c>
      <c r="G46" s="28">
        <f t="shared" si="5"/>
        <v>19.75</v>
      </c>
      <c r="H46" s="29">
        <f t="shared" si="3"/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>
      <c r="A47" s="24" t="s">
        <v>56</v>
      </c>
      <c r="B47" s="25"/>
      <c r="C47" s="26"/>
      <c r="D47" s="27">
        <v>1</v>
      </c>
      <c r="E47" s="27">
        <v>6</v>
      </c>
      <c r="F47" s="27">
        <f t="shared" si="4"/>
        <v>6</v>
      </c>
      <c r="G47" s="28">
        <f t="shared" si="5"/>
        <v>19.75</v>
      </c>
      <c r="H47" s="29">
        <f t="shared" si="3"/>
        <v>118.5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>
      <c r="A48" s="24" t="s">
        <v>57</v>
      </c>
      <c r="B48" s="25"/>
      <c r="C48" s="26"/>
      <c r="D48" s="27">
        <v>1</v>
      </c>
      <c r="E48" s="27">
        <v>8</v>
      </c>
      <c r="F48" s="27">
        <f t="shared" si="4"/>
        <v>8</v>
      </c>
      <c r="G48" s="28">
        <f t="shared" si="5"/>
        <v>19.75</v>
      </c>
      <c r="H48" s="29">
        <f t="shared" si="3"/>
        <v>158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>
      <c r="A49" s="24" t="s">
        <v>58</v>
      </c>
      <c r="B49" s="25"/>
      <c r="C49" s="26"/>
      <c r="D49" s="27">
        <v>1</v>
      </c>
      <c r="E49" s="27">
        <v>6</v>
      </c>
      <c r="F49" s="27">
        <f t="shared" si="4"/>
        <v>6</v>
      </c>
      <c r="G49" s="28">
        <f t="shared" si="5"/>
        <v>19.75</v>
      </c>
      <c r="H49" s="29">
        <f t="shared" si="3"/>
        <v>118.5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>
      <c r="A50" s="24" t="s">
        <v>59</v>
      </c>
      <c r="B50" s="25"/>
      <c r="C50" s="26"/>
      <c r="D50" s="27">
        <v>1</v>
      </c>
      <c r="E50" s="27">
        <v>8</v>
      </c>
      <c r="F50" s="27">
        <f t="shared" si="4"/>
        <v>8</v>
      </c>
      <c r="G50" s="28">
        <f t="shared" si="5"/>
        <v>19.75</v>
      </c>
      <c r="H50" s="29">
        <f t="shared" si="3"/>
        <v>158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>
      <c r="A51" s="17" t="s">
        <v>60</v>
      </c>
      <c r="B51" s="25"/>
      <c r="C51" s="26"/>
      <c r="D51" s="27"/>
      <c r="E51" s="27"/>
      <c r="F51" s="27">
        <f t="shared" si="4"/>
        <v>0</v>
      </c>
      <c r="G51" s="28">
        <f t="shared" si="5"/>
        <v>19.75</v>
      </c>
      <c r="H51" s="29">
        <f t="shared" si="3"/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>
      <c r="A52" s="24" t="s">
        <v>61</v>
      </c>
      <c r="B52" s="25"/>
      <c r="C52" s="26"/>
      <c r="D52" s="27">
        <v>1</v>
      </c>
      <c r="E52" s="27">
        <v>7</v>
      </c>
      <c r="F52" s="27">
        <f t="shared" si="4"/>
        <v>7</v>
      </c>
      <c r="G52" s="28">
        <f t="shared" si="5"/>
        <v>19.75</v>
      </c>
      <c r="H52" s="29">
        <f t="shared" si="3"/>
        <v>138.25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>
      <c r="A53" s="24" t="s">
        <v>62</v>
      </c>
      <c r="B53" s="25"/>
      <c r="C53" s="26"/>
      <c r="D53" s="27">
        <v>1</v>
      </c>
      <c r="E53" s="27">
        <v>20</v>
      </c>
      <c r="F53" s="27">
        <f t="shared" si="4"/>
        <v>20</v>
      </c>
      <c r="G53" s="28">
        <f t="shared" si="5"/>
        <v>19.75</v>
      </c>
      <c r="H53" s="29">
        <f t="shared" si="3"/>
        <v>395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>
      <c r="A54" s="17" t="s">
        <v>63</v>
      </c>
      <c r="B54" s="25"/>
      <c r="C54" s="26"/>
      <c r="D54" s="27"/>
      <c r="E54" s="27"/>
      <c r="F54" s="27"/>
      <c r="G54" s="28"/>
      <c r="H54" s="2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>
      <c r="A55" s="24" t="s">
        <v>69</v>
      </c>
      <c r="B55" s="25"/>
      <c r="C55" s="26"/>
      <c r="D55" s="27">
        <v>1</v>
      </c>
      <c r="E55" s="27">
        <v>8</v>
      </c>
      <c r="F55" s="27">
        <f t="shared" si="4"/>
        <v>8</v>
      </c>
      <c r="G55" s="28">
        <f t="shared" si="5"/>
        <v>19.75</v>
      </c>
      <c r="H55" s="29">
        <f t="shared" si="3"/>
        <v>158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>
      <c r="A56" s="24" t="s">
        <v>70</v>
      </c>
      <c r="B56" s="25"/>
      <c r="C56" s="26"/>
      <c r="D56" s="27">
        <v>1</v>
      </c>
      <c r="E56" s="27">
        <v>10</v>
      </c>
      <c r="F56" s="27">
        <f t="shared" si="4"/>
        <v>10</v>
      </c>
      <c r="G56" s="28">
        <f t="shared" si="5"/>
        <v>19.75</v>
      </c>
      <c r="H56" s="29">
        <f t="shared" si="3"/>
        <v>197.5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>
      <c r="A57" s="17" t="s">
        <v>64</v>
      </c>
      <c r="B57" s="25"/>
      <c r="C57" s="26"/>
      <c r="D57" s="27"/>
      <c r="E57" s="27"/>
      <c r="F57" s="27"/>
      <c r="G57" s="28"/>
      <c r="H57" s="2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>
      <c r="A58" s="24" t="s">
        <v>78</v>
      </c>
      <c r="B58" s="25"/>
      <c r="C58" s="26"/>
      <c r="D58" s="27">
        <v>1</v>
      </c>
      <c r="E58" s="27">
        <v>5</v>
      </c>
      <c r="F58" s="27">
        <f t="shared" si="4"/>
        <v>5</v>
      </c>
      <c r="G58" s="28">
        <f t="shared" si="5"/>
        <v>19.75</v>
      </c>
      <c r="H58" s="29">
        <f t="shared" si="3"/>
        <v>98.75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>
      <c r="A59" s="24" t="s">
        <v>79</v>
      </c>
      <c r="B59" s="25"/>
      <c r="C59" s="26"/>
      <c r="D59" s="27">
        <v>1</v>
      </c>
      <c r="E59" s="27">
        <v>5</v>
      </c>
      <c r="F59" s="27">
        <f t="shared" si="4"/>
        <v>5</v>
      </c>
      <c r="G59" s="28">
        <f t="shared" si="5"/>
        <v>19.75</v>
      </c>
      <c r="H59" s="29">
        <f t="shared" si="3"/>
        <v>98.75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>
      <c r="A60" s="24" t="s">
        <v>80</v>
      </c>
      <c r="B60" s="25"/>
      <c r="C60" s="26"/>
      <c r="D60" s="27">
        <v>1</v>
      </c>
      <c r="E60" s="27">
        <v>7</v>
      </c>
      <c r="F60" s="27">
        <f t="shared" si="4"/>
        <v>7</v>
      </c>
      <c r="G60" s="28">
        <f t="shared" si="5"/>
        <v>19.75</v>
      </c>
      <c r="H60" s="29">
        <f t="shared" si="3"/>
        <v>138.25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24" t="s">
        <v>81</v>
      </c>
      <c r="B61" s="25"/>
      <c r="C61" s="26"/>
      <c r="D61" s="27">
        <v>1</v>
      </c>
      <c r="E61" s="27">
        <v>7</v>
      </c>
      <c r="F61" s="27">
        <f t="shared" si="4"/>
        <v>7</v>
      </c>
      <c r="G61" s="28">
        <f t="shared" si="5"/>
        <v>19.75</v>
      </c>
      <c r="H61" s="29">
        <f t="shared" si="3"/>
        <v>138.25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>
      <c r="A62" s="17" t="s">
        <v>65</v>
      </c>
      <c r="B62" s="25"/>
      <c r="C62" s="26"/>
      <c r="D62" s="27">
        <v>1</v>
      </c>
      <c r="E62" s="27">
        <v>20</v>
      </c>
      <c r="F62" s="27">
        <f t="shared" si="4"/>
        <v>20</v>
      </c>
      <c r="G62" s="28">
        <f t="shared" si="5"/>
        <v>19.75</v>
      </c>
      <c r="H62" s="29">
        <f t="shared" si="3"/>
        <v>395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>
      <c r="A63" s="17" t="s">
        <v>66</v>
      </c>
      <c r="B63" s="25"/>
      <c r="C63" s="26"/>
      <c r="D63" s="27"/>
      <c r="E63" s="27"/>
      <c r="F63" s="27"/>
      <c r="G63" s="28"/>
      <c r="H63" s="2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>
      <c r="A64" s="24" t="s">
        <v>68</v>
      </c>
      <c r="B64" s="25"/>
      <c r="C64" s="26"/>
      <c r="D64" s="27">
        <v>1</v>
      </c>
      <c r="E64" s="27">
        <v>15</v>
      </c>
      <c r="F64" s="27">
        <f t="shared" si="4"/>
        <v>15</v>
      </c>
      <c r="G64" s="28">
        <f t="shared" si="5"/>
        <v>19.75</v>
      </c>
      <c r="H64" s="29">
        <f t="shared" si="3"/>
        <v>296.25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>
      <c r="A65" s="24" t="s">
        <v>67</v>
      </c>
      <c r="B65" s="25"/>
      <c r="C65" s="26"/>
      <c r="D65" s="27">
        <v>1</v>
      </c>
      <c r="E65" s="27">
        <v>20</v>
      </c>
      <c r="F65" s="27">
        <f t="shared" si="4"/>
        <v>20</v>
      </c>
      <c r="G65" s="28">
        <f t="shared" si="5"/>
        <v>19.75</v>
      </c>
      <c r="H65" s="29">
        <f t="shared" si="3"/>
        <v>395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>
      <c r="A66" s="17" t="s">
        <v>82</v>
      </c>
      <c r="B66" s="25"/>
      <c r="C66" s="26"/>
      <c r="D66" s="27"/>
      <c r="E66" s="27"/>
      <c r="F66" s="27"/>
      <c r="G66" s="28"/>
      <c r="H66" s="2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>
      <c r="A67" s="24" t="s">
        <v>86</v>
      </c>
      <c r="B67" s="25"/>
      <c r="C67" s="26"/>
      <c r="D67" s="27">
        <v>1</v>
      </c>
      <c r="E67" s="27">
        <v>6</v>
      </c>
      <c r="F67" s="27">
        <f t="shared" ref="F67:F71" si="6">+D67*E67</f>
        <v>6</v>
      </c>
      <c r="G67" s="28">
        <f t="shared" si="5"/>
        <v>19.75</v>
      </c>
      <c r="H67" s="29">
        <f t="shared" ref="H67:H83" si="7">G67*F67</f>
        <v>118.5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>
      <c r="A68" s="24" t="s">
        <v>27</v>
      </c>
      <c r="B68" s="25"/>
      <c r="C68" s="26"/>
      <c r="D68" s="27">
        <v>1</v>
      </c>
      <c r="E68" s="27">
        <v>4</v>
      </c>
      <c r="F68" s="27">
        <f t="shared" si="6"/>
        <v>4</v>
      </c>
      <c r="G68" s="28">
        <f t="shared" si="5"/>
        <v>19.75</v>
      </c>
      <c r="H68" s="29">
        <f t="shared" si="7"/>
        <v>79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>
      <c r="A69" s="24" t="s">
        <v>30</v>
      </c>
      <c r="B69" s="25"/>
      <c r="C69" s="26"/>
      <c r="D69" s="27">
        <v>1</v>
      </c>
      <c r="E69" s="27">
        <v>4</v>
      </c>
      <c r="F69" s="27">
        <f t="shared" si="6"/>
        <v>4</v>
      </c>
      <c r="G69" s="28">
        <f t="shared" si="5"/>
        <v>19.75</v>
      </c>
      <c r="H69" s="29">
        <f t="shared" si="7"/>
        <v>79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>
      <c r="A70" s="24" t="s">
        <v>83</v>
      </c>
      <c r="B70" s="25"/>
      <c r="C70" s="26"/>
      <c r="D70" s="27">
        <v>1</v>
      </c>
      <c r="E70" s="27">
        <v>7</v>
      </c>
      <c r="F70" s="27">
        <f t="shared" si="6"/>
        <v>7</v>
      </c>
      <c r="G70" s="28">
        <f t="shared" si="5"/>
        <v>19.75</v>
      </c>
      <c r="H70" s="29">
        <f t="shared" si="7"/>
        <v>138.25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>
      <c r="A71" s="24" t="s">
        <v>84</v>
      </c>
      <c r="B71" s="25"/>
      <c r="C71" s="26"/>
      <c r="D71" s="27">
        <v>1</v>
      </c>
      <c r="E71" s="27">
        <v>10</v>
      </c>
      <c r="F71" s="27">
        <f t="shared" si="6"/>
        <v>10</v>
      </c>
      <c r="G71" s="28">
        <f t="shared" si="5"/>
        <v>19.75</v>
      </c>
      <c r="H71" s="29">
        <f t="shared" si="7"/>
        <v>197.5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>
      <c r="A72" s="24" t="s">
        <v>93</v>
      </c>
      <c r="B72" s="25"/>
      <c r="C72" s="26"/>
      <c r="D72" s="27">
        <v>1</v>
      </c>
      <c r="E72" s="27">
        <v>12</v>
      </c>
      <c r="F72" s="27">
        <f>+D72*E72</f>
        <v>12</v>
      </c>
      <c r="G72" s="28">
        <f t="shared" si="5"/>
        <v>19.75</v>
      </c>
      <c r="H72" s="29">
        <f>G72*F72</f>
        <v>237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>
      <c r="A73" s="24" t="s">
        <v>85</v>
      </c>
      <c r="B73" s="25"/>
      <c r="C73" s="26"/>
      <c r="D73" s="27">
        <v>1</v>
      </c>
      <c r="E73" s="27">
        <v>5</v>
      </c>
      <c r="F73" s="27">
        <f t="shared" ref="F73:F83" si="8">+D73*E73</f>
        <v>5</v>
      </c>
      <c r="G73" s="28">
        <f t="shared" si="5"/>
        <v>19.75</v>
      </c>
      <c r="H73" s="29">
        <f t="shared" si="7"/>
        <v>98.75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>
      <c r="A74" s="24" t="s">
        <v>87</v>
      </c>
      <c r="B74" s="25"/>
      <c r="C74" s="26"/>
      <c r="D74" s="27">
        <v>1</v>
      </c>
      <c r="E74" s="27">
        <v>3</v>
      </c>
      <c r="F74" s="27">
        <f t="shared" si="8"/>
        <v>3</v>
      </c>
      <c r="G74" s="28">
        <f t="shared" si="5"/>
        <v>19.75</v>
      </c>
      <c r="H74" s="29">
        <f t="shared" si="7"/>
        <v>59.25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>
      <c r="A75" s="24" t="s">
        <v>88</v>
      </c>
      <c r="B75" s="25"/>
      <c r="C75" s="26"/>
      <c r="D75" s="27">
        <v>1</v>
      </c>
      <c r="E75" s="27">
        <v>4</v>
      </c>
      <c r="F75" s="27">
        <f t="shared" si="8"/>
        <v>4</v>
      </c>
      <c r="G75" s="28">
        <f t="shared" si="5"/>
        <v>19.75</v>
      </c>
      <c r="H75" s="29">
        <f t="shared" si="7"/>
        <v>79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>
      <c r="A76" s="24" t="s">
        <v>89</v>
      </c>
      <c r="B76" s="25"/>
      <c r="C76" s="26"/>
      <c r="D76" s="27">
        <v>1</v>
      </c>
      <c r="E76" s="27">
        <v>3</v>
      </c>
      <c r="F76" s="27">
        <f t="shared" si="8"/>
        <v>3</v>
      </c>
      <c r="G76" s="28">
        <f t="shared" si="5"/>
        <v>19.75</v>
      </c>
      <c r="H76" s="29">
        <f t="shared" si="7"/>
        <v>59.25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>
      <c r="A77" s="24" t="s">
        <v>90</v>
      </c>
      <c r="B77" s="25"/>
      <c r="C77" s="26"/>
      <c r="D77" s="27">
        <v>1</v>
      </c>
      <c r="E77" s="27">
        <v>4</v>
      </c>
      <c r="F77" s="27">
        <f t="shared" si="8"/>
        <v>4</v>
      </c>
      <c r="G77" s="28">
        <f t="shared" si="5"/>
        <v>19.75</v>
      </c>
      <c r="H77" s="29">
        <f t="shared" si="7"/>
        <v>79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>
      <c r="A78" s="24" t="s">
        <v>91</v>
      </c>
      <c r="B78" s="25"/>
      <c r="C78" s="26"/>
      <c r="D78" s="27">
        <v>1</v>
      </c>
      <c r="E78" s="27">
        <v>5</v>
      </c>
      <c r="F78" s="27">
        <f t="shared" si="8"/>
        <v>5</v>
      </c>
      <c r="G78" s="28">
        <f t="shared" si="5"/>
        <v>19.75</v>
      </c>
      <c r="H78" s="29">
        <f t="shared" si="7"/>
        <v>98.75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>
      <c r="A79" s="24" t="s">
        <v>92</v>
      </c>
      <c r="B79" s="25"/>
      <c r="C79" s="26"/>
      <c r="D79" s="27">
        <v>1</v>
      </c>
      <c r="E79" s="27">
        <v>6</v>
      </c>
      <c r="F79" s="27">
        <f t="shared" si="8"/>
        <v>6</v>
      </c>
      <c r="G79" s="28">
        <f t="shared" si="5"/>
        <v>19.75</v>
      </c>
      <c r="H79" s="29">
        <f t="shared" si="7"/>
        <v>118.5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>
      <c r="A80" s="24" t="s">
        <v>94</v>
      </c>
      <c r="B80" s="25"/>
      <c r="C80" s="26"/>
      <c r="D80" s="27">
        <v>1</v>
      </c>
      <c r="E80" s="27">
        <v>8</v>
      </c>
      <c r="F80" s="27">
        <f t="shared" si="8"/>
        <v>8</v>
      </c>
      <c r="G80" s="28">
        <f t="shared" si="5"/>
        <v>19.75</v>
      </c>
      <c r="H80" s="29">
        <f t="shared" si="7"/>
        <v>158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>
      <c r="A81" s="24" t="s">
        <v>95</v>
      </c>
      <c r="B81" s="25"/>
      <c r="C81" s="26"/>
      <c r="D81" s="27">
        <v>1</v>
      </c>
      <c r="E81" s="27">
        <v>5</v>
      </c>
      <c r="F81" s="27">
        <f t="shared" si="8"/>
        <v>5</v>
      </c>
      <c r="G81" s="28">
        <f t="shared" si="5"/>
        <v>19.75</v>
      </c>
      <c r="H81" s="29">
        <f t="shared" si="7"/>
        <v>98.75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>
      <c r="A82" s="24" t="s">
        <v>96</v>
      </c>
      <c r="B82" s="25"/>
      <c r="C82" s="26"/>
      <c r="D82" s="27">
        <v>1</v>
      </c>
      <c r="E82" s="27">
        <v>5</v>
      </c>
      <c r="F82" s="27">
        <f t="shared" si="8"/>
        <v>5</v>
      </c>
      <c r="G82" s="28">
        <f t="shared" si="5"/>
        <v>19.75</v>
      </c>
      <c r="H82" s="29">
        <f t="shared" si="7"/>
        <v>98.75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>
      <c r="A83" s="24" t="s">
        <v>97</v>
      </c>
      <c r="B83" s="25"/>
      <c r="C83" s="26"/>
      <c r="D83" s="27">
        <v>1</v>
      </c>
      <c r="E83" s="27">
        <v>30</v>
      </c>
      <c r="F83" s="27">
        <f t="shared" si="8"/>
        <v>30</v>
      </c>
      <c r="G83" s="28">
        <f t="shared" si="5"/>
        <v>19.75</v>
      </c>
      <c r="H83" s="29">
        <f t="shared" si="7"/>
        <v>592.5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>
      <c r="A84" s="33"/>
      <c r="B84" s="25"/>
      <c r="C84" s="26"/>
      <c r="D84" s="27"/>
      <c r="E84" s="27"/>
      <c r="F84" s="27"/>
      <c r="G84" s="28"/>
      <c r="H84" s="2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>
      <c r="A85" s="34" t="s">
        <v>12</v>
      </c>
      <c r="B85" s="35"/>
      <c r="C85" s="36"/>
      <c r="D85" s="37"/>
      <c r="E85" s="37"/>
      <c r="F85" s="37">
        <f>SUM(F6:F83)</f>
        <v>494</v>
      </c>
      <c r="G85" s="38">
        <f>$G$3</f>
        <v>19.75</v>
      </c>
      <c r="H85" s="39">
        <f>F85*G85</f>
        <v>9756.5</v>
      </c>
      <c r="I85" s="6"/>
      <c r="J85" s="6">
        <f>F85+F89</f>
        <v>627.38</v>
      </c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>
      <c r="A86" s="40" t="s">
        <v>13</v>
      </c>
      <c r="B86" s="41"/>
      <c r="C86" s="41"/>
      <c r="D86" s="42">
        <v>0.15</v>
      </c>
      <c r="E86" s="43"/>
      <c r="F86" s="44">
        <f>+D86*F85</f>
        <v>74.099999999999994</v>
      </c>
      <c r="G86" s="45">
        <f>$G$3</f>
        <v>19.75</v>
      </c>
      <c r="H86" s="46">
        <f>F86*G86</f>
        <v>1463.4749999999999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>
      <c r="A87" s="47" t="s">
        <v>14</v>
      </c>
      <c r="B87" s="48"/>
      <c r="C87" s="48"/>
      <c r="D87" s="49">
        <v>0.05</v>
      </c>
      <c r="E87" s="50"/>
      <c r="F87" s="44">
        <f>+D87*F85</f>
        <v>24.700000000000003</v>
      </c>
      <c r="G87" s="51">
        <f>$G$3</f>
        <v>19.75</v>
      </c>
      <c r="H87" s="52">
        <f>F87*G87</f>
        <v>487.82500000000005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>
      <c r="A88" s="47" t="s">
        <v>15</v>
      </c>
      <c r="B88" s="48"/>
      <c r="C88" s="48"/>
      <c r="D88" s="49">
        <v>7.0000000000000007E-2</v>
      </c>
      <c r="E88" s="50"/>
      <c r="F88" s="44">
        <f>+D88*F85</f>
        <v>34.580000000000005</v>
      </c>
      <c r="G88" s="51">
        <f>$G$3</f>
        <v>19.75</v>
      </c>
      <c r="H88" s="52">
        <f>F88*G88</f>
        <v>682.95500000000015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>
      <c r="A89" s="53" t="s">
        <v>16</v>
      </c>
      <c r="B89" s="54"/>
      <c r="C89" s="55"/>
      <c r="D89" s="56"/>
      <c r="E89" s="56"/>
      <c r="F89" s="56">
        <f>SUM(F86:F88)</f>
        <v>133.38</v>
      </c>
      <c r="G89" s="38">
        <f>$G$3</f>
        <v>19.75</v>
      </c>
      <c r="H89" s="39">
        <f>F89*G89</f>
        <v>2634.2550000000001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>
      <c r="A90" s="57" t="s">
        <v>17</v>
      </c>
      <c r="B90" s="58"/>
      <c r="C90" s="58"/>
      <c r="D90" s="59"/>
      <c r="E90" s="60"/>
      <c r="F90" s="61"/>
      <c r="G90" s="62"/>
      <c r="H90" s="63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>
      <c r="A91" s="58" t="s">
        <v>18</v>
      </c>
      <c r="B91" s="58"/>
      <c r="C91" s="58"/>
      <c r="D91" s="59">
        <v>6</v>
      </c>
      <c r="E91" s="60">
        <v>123</v>
      </c>
      <c r="F91" s="61">
        <f>+E91*D91</f>
        <v>738</v>
      </c>
      <c r="G91" s="62"/>
      <c r="H91" s="63">
        <f>+F91</f>
        <v>738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>
      <c r="A92" s="58" t="s">
        <v>19</v>
      </c>
      <c r="B92" s="58"/>
      <c r="C92" s="58"/>
      <c r="D92" s="59">
        <f>+F89+F85</f>
        <v>627.38</v>
      </c>
      <c r="E92" s="60">
        <f>+(400/(1800*4))</f>
        <v>5.5555555555555552E-2</v>
      </c>
      <c r="F92" s="61">
        <f>+E92*D92</f>
        <v>34.854444444444439</v>
      </c>
      <c r="G92" s="62"/>
      <c r="H92" s="63">
        <f>+F92</f>
        <v>34.854444444444439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>
      <c r="A93" s="58"/>
      <c r="B93" s="58"/>
      <c r="C93" s="58"/>
      <c r="D93" s="59"/>
      <c r="E93" s="60"/>
      <c r="F93" s="61">
        <f>+E93*D93</f>
        <v>0</v>
      </c>
      <c r="G93" s="62"/>
      <c r="H93" s="63">
        <f>+F93</f>
        <v>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53" t="s">
        <v>20</v>
      </c>
      <c r="B94" s="54"/>
      <c r="C94" s="55"/>
      <c r="D94" s="56"/>
      <c r="E94" s="56"/>
      <c r="F94" s="64">
        <f>SUM(F91:F93)</f>
        <v>772.85444444444443</v>
      </c>
      <c r="G94" s="38"/>
      <c r="H94" s="39">
        <f>+F94</f>
        <v>772.85444444444443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5.75">
      <c r="A95" s="65" t="s">
        <v>21</v>
      </c>
      <c r="B95" s="65"/>
      <c r="C95" s="65"/>
      <c r="D95" s="66"/>
      <c r="E95" s="66"/>
      <c r="F95" s="67"/>
      <c r="G95" s="68"/>
      <c r="H95" s="69">
        <f>+H94+H89+H85</f>
        <v>13163.609444444444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>
      <c r="A96" s="70"/>
      <c r="B96" s="70"/>
      <c r="C96" s="70"/>
      <c r="D96" s="70"/>
      <c r="E96" s="70"/>
      <c r="F96" s="7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>
      <c r="A97" s="70"/>
      <c r="B97" s="70"/>
      <c r="C97" s="70"/>
      <c r="D97" s="70"/>
      <c r="E97" s="70"/>
      <c r="F97" s="7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>
      <c r="A98" s="70"/>
      <c r="B98" s="71"/>
      <c r="C98" s="70"/>
      <c r="D98" s="70"/>
      <c r="E98" s="70"/>
      <c r="F98" s="7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>
      <c r="A99" s="70"/>
      <c r="B99" s="72"/>
      <c r="C99" s="70"/>
      <c r="D99" s="70"/>
      <c r="E99" s="70"/>
      <c r="F99" s="7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>
      <c r="A100" s="70"/>
      <c r="B100" s="71"/>
      <c r="C100" s="70"/>
      <c r="D100" s="70"/>
      <c r="E100" s="70"/>
      <c r="F100" s="7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</sheetData>
  <mergeCells count="3">
    <mergeCell ref="A3:C3"/>
    <mergeCell ref="A4:C4"/>
    <mergeCell ref="G4:H4"/>
  </mergeCells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workbookViewId="0"/>
  </sheetViews>
  <sheetFormatPr baseColWidth="10" defaultRowHeight="14.25"/>
  <cols>
    <col min="1" max="1" width="31.375" customWidth="1"/>
    <col min="2" max="2" width="41" customWidth="1"/>
    <col min="3" max="20" width="10.625" customWidth="1"/>
  </cols>
  <sheetData>
    <row r="1" spans="1:20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70"/>
      <c r="B2" s="70"/>
      <c r="C2" s="70"/>
      <c r="D2" s="70"/>
      <c r="E2" s="70"/>
      <c r="F2" s="70"/>
      <c r="G2" s="23" t="s">
        <v>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5.75">
      <c r="A3" s="73" t="s">
        <v>1</v>
      </c>
      <c r="B3" s="73"/>
      <c r="C3" s="73"/>
      <c r="D3" s="7"/>
      <c r="E3" s="7"/>
      <c r="F3" s="8"/>
      <c r="G3" s="9">
        <v>18.5</v>
      </c>
      <c r="H3" s="10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5.75">
      <c r="A4" s="74" t="s">
        <v>2</v>
      </c>
      <c r="B4" s="74"/>
      <c r="C4" s="74"/>
      <c r="D4" s="11"/>
      <c r="E4" s="11"/>
      <c r="F4" s="11"/>
      <c r="G4" s="75" t="s">
        <v>3</v>
      </c>
      <c r="H4" s="7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24">
      <c r="A5" s="12" t="s">
        <v>4</v>
      </c>
      <c r="B5" s="12" t="s">
        <v>5</v>
      </c>
      <c r="C5" s="12" t="s">
        <v>6</v>
      </c>
      <c r="D5" s="13" t="s">
        <v>7</v>
      </c>
      <c r="E5" s="13" t="s">
        <v>8</v>
      </c>
      <c r="F5" s="14" t="s">
        <v>9</v>
      </c>
      <c r="G5" s="15" t="s">
        <v>10</v>
      </c>
      <c r="H5" s="16" t="s">
        <v>11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17"/>
      <c r="B6" s="18"/>
      <c r="C6" s="19"/>
      <c r="D6" s="20"/>
      <c r="E6" s="20"/>
      <c r="F6" s="27">
        <f>+E6*D6</f>
        <v>0</v>
      </c>
      <c r="G6" s="28">
        <f t="shared" ref="G6:G25" si="0">$G$3</f>
        <v>18.5</v>
      </c>
      <c r="H6" s="29">
        <f t="shared" ref="H6:H20" si="1">G6*F6</f>
        <v>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>
      <c r="A7" s="24"/>
      <c r="B7" s="25"/>
      <c r="C7" s="26"/>
      <c r="D7" s="27"/>
      <c r="E7" s="27"/>
      <c r="F7" s="27">
        <f t="shared" ref="F7:F20" si="2">+D7*E7</f>
        <v>0</v>
      </c>
      <c r="G7" s="28">
        <f t="shared" si="0"/>
        <v>18.5</v>
      </c>
      <c r="H7" s="29">
        <f t="shared" si="1"/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>
      <c r="A8" s="24"/>
      <c r="B8" s="25"/>
      <c r="C8" s="26"/>
      <c r="D8" s="27"/>
      <c r="E8" s="27"/>
      <c r="F8" s="27">
        <f t="shared" si="2"/>
        <v>0</v>
      </c>
      <c r="G8" s="28">
        <f t="shared" si="0"/>
        <v>18.5</v>
      </c>
      <c r="H8" s="29">
        <f t="shared" si="1"/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24"/>
      <c r="B9" s="25"/>
      <c r="C9" s="26"/>
      <c r="D9" s="27"/>
      <c r="E9" s="27"/>
      <c r="F9" s="27">
        <f t="shared" si="2"/>
        <v>0</v>
      </c>
      <c r="G9" s="28">
        <f t="shared" si="0"/>
        <v>18.5</v>
      </c>
      <c r="H9" s="29">
        <f t="shared" si="1"/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24"/>
      <c r="B10" s="25"/>
      <c r="C10" s="26"/>
      <c r="D10" s="27"/>
      <c r="E10" s="27"/>
      <c r="F10" s="27">
        <f t="shared" si="2"/>
        <v>0</v>
      </c>
      <c r="G10" s="28">
        <f t="shared" si="0"/>
        <v>18.5</v>
      </c>
      <c r="H10" s="29">
        <f t="shared" si="1"/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24"/>
      <c r="B11" s="25"/>
      <c r="C11" s="26"/>
      <c r="D11" s="27"/>
      <c r="E11" s="27"/>
      <c r="F11" s="27">
        <f t="shared" si="2"/>
        <v>0</v>
      </c>
      <c r="G11" s="28">
        <f t="shared" si="0"/>
        <v>18.5</v>
      </c>
      <c r="H11" s="29">
        <f t="shared" si="1"/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24"/>
      <c r="B12" s="25"/>
      <c r="C12" s="26"/>
      <c r="D12" s="27"/>
      <c r="E12" s="27"/>
      <c r="F12" s="27">
        <f t="shared" si="2"/>
        <v>0</v>
      </c>
      <c r="G12" s="28">
        <f t="shared" si="0"/>
        <v>18.5</v>
      </c>
      <c r="H12" s="29">
        <f t="shared" si="1"/>
        <v>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24"/>
      <c r="B13" s="25"/>
      <c r="C13" s="26"/>
      <c r="D13" s="27"/>
      <c r="E13" s="27"/>
      <c r="F13" s="27">
        <f t="shared" si="2"/>
        <v>0</v>
      </c>
      <c r="G13" s="28">
        <f t="shared" si="0"/>
        <v>18.5</v>
      </c>
      <c r="H13" s="29">
        <f t="shared" si="1"/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17"/>
      <c r="B14" s="18"/>
      <c r="C14" s="19"/>
      <c r="D14" s="20"/>
      <c r="E14" s="20"/>
      <c r="F14" s="27">
        <f t="shared" si="2"/>
        <v>0</v>
      </c>
      <c r="G14" s="28">
        <f t="shared" si="0"/>
        <v>18.5</v>
      </c>
      <c r="H14" s="29">
        <f t="shared" si="1"/>
        <v>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>
      <c r="A15" s="24"/>
      <c r="B15" s="25"/>
      <c r="C15" s="26"/>
      <c r="D15" s="27"/>
      <c r="E15" s="27"/>
      <c r="F15" s="27">
        <f t="shared" si="2"/>
        <v>0</v>
      </c>
      <c r="G15" s="28">
        <f t="shared" si="0"/>
        <v>18.5</v>
      </c>
      <c r="H15" s="29">
        <f t="shared" si="1"/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24"/>
      <c r="B16" s="25"/>
      <c r="C16" s="26"/>
      <c r="D16" s="31"/>
      <c r="E16" s="32"/>
      <c r="F16" s="27">
        <f t="shared" si="2"/>
        <v>0</v>
      </c>
      <c r="G16" s="28">
        <f t="shared" si="0"/>
        <v>18.5</v>
      </c>
      <c r="H16" s="29">
        <f t="shared" si="1"/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17"/>
      <c r="B17" s="18"/>
      <c r="C17" s="19"/>
      <c r="D17" s="20"/>
      <c r="E17" s="20"/>
      <c r="F17" s="27">
        <f t="shared" si="2"/>
        <v>0</v>
      </c>
      <c r="G17" s="28">
        <f t="shared" si="0"/>
        <v>18.5</v>
      </c>
      <c r="H17" s="29">
        <f t="shared" si="1"/>
        <v>0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>
      <c r="A18" s="17"/>
      <c r="B18" s="18"/>
      <c r="C18" s="19"/>
      <c r="D18" s="20"/>
      <c r="E18" s="20"/>
      <c r="F18" s="27">
        <f t="shared" si="2"/>
        <v>0</v>
      </c>
      <c r="G18" s="28">
        <f t="shared" si="0"/>
        <v>18.5</v>
      </c>
      <c r="H18" s="29">
        <f t="shared" si="1"/>
        <v>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>
      <c r="A19" s="33"/>
      <c r="B19" s="25"/>
      <c r="C19" s="26"/>
      <c r="D19" s="27"/>
      <c r="E19" s="27"/>
      <c r="F19" s="27">
        <f t="shared" si="2"/>
        <v>0</v>
      </c>
      <c r="G19" s="28">
        <f t="shared" si="0"/>
        <v>18.5</v>
      </c>
      <c r="H19" s="29">
        <f t="shared" si="1"/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33"/>
      <c r="B20" s="25"/>
      <c r="C20" s="26"/>
      <c r="D20" s="27"/>
      <c r="E20" s="27"/>
      <c r="F20" s="27">
        <f t="shared" si="2"/>
        <v>0</v>
      </c>
      <c r="G20" s="28">
        <f t="shared" si="0"/>
        <v>18.5</v>
      </c>
      <c r="H20" s="29">
        <f t="shared" si="1"/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34" t="s">
        <v>12</v>
      </c>
      <c r="B21" s="35"/>
      <c r="C21" s="36"/>
      <c r="D21" s="37"/>
      <c r="E21" s="37"/>
      <c r="F21" s="37">
        <f>SUM(F6:F20)</f>
        <v>0</v>
      </c>
      <c r="G21" s="38">
        <f t="shared" si="0"/>
        <v>18.5</v>
      </c>
      <c r="H21" s="39">
        <f>F21*G21</f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40" t="s">
        <v>13</v>
      </c>
      <c r="B22" s="41"/>
      <c r="C22" s="41"/>
      <c r="D22" s="42">
        <v>0.15</v>
      </c>
      <c r="E22" s="43"/>
      <c r="F22" s="44">
        <f>+D22*F21</f>
        <v>0</v>
      </c>
      <c r="G22" s="45">
        <f t="shared" si="0"/>
        <v>18.5</v>
      </c>
      <c r="H22" s="46">
        <f>F22*G22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47" t="s">
        <v>14</v>
      </c>
      <c r="B23" s="48"/>
      <c r="C23" s="48"/>
      <c r="D23" s="49">
        <v>0.05</v>
      </c>
      <c r="E23" s="50"/>
      <c r="F23" s="44">
        <f>+D23*F21</f>
        <v>0</v>
      </c>
      <c r="G23" s="51">
        <f t="shared" si="0"/>
        <v>18.5</v>
      </c>
      <c r="H23" s="52">
        <f>F23*G23</f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47" t="s">
        <v>15</v>
      </c>
      <c r="B24" s="48"/>
      <c r="C24" s="48"/>
      <c r="D24" s="49">
        <v>7.0000000000000007E-2</v>
      </c>
      <c r="E24" s="50"/>
      <c r="F24" s="44">
        <f>+D24*F21</f>
        <v>0</v>
      </c>
      <c r="G24" s="51">
        <f t="shared" si="0"/>
        <v>18.5</v>
      </c>
      <c r="H24" s="52">
        <f>F24*G24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53" t="s">
        <v>16</v>
      </c>
      <c r="B25" s="54"/>
      <c r="C25" s="55"/>
      <c r="D25" s="56"/>
      <c r="E25" s="56"/>
      <c r="F25" s="56">
        <f>SUM(F22:F24)</f>
        <v>0</v>
      </c>
      <c r="G25" s="38">
        <f t="shared" si="0"/>
        <v>18.5</v>
      </c>
      <c r="H25" s="39">
        <f>F25*G25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57" t="s">
        <v>17</v>
      </c>
      <c r="B26" s="58"/>
      <c r="C26" s="58"/>
      <c r="D26" s="59"/>
      <c r="E26" s="60"/>
      <c r="F26" s="61"/>
      <c r="G26" s="62"/>
      <c r="H26" s="6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58"/>
      <c r="B27" s="58"/>
      <c r="C27" s="58"/>
      <c r="D27" s="59"/>
      <c r="E27" s="60"/>
      <c r="F27" s="61">
        <f>+E27*D27</f>
        <v>0</v>
      </c>
      <c r="G27" s="62"/>
      <c r="H27" s="63">
        <f>+F27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58"/>
      <c r="B28" s="58"/>
      <c r="C28" s="58"/>
      <c r="D28" s="59"/>
      <c r="E28" s="60"/>
      <c r="F28" s="61">
        <f>+E28*D28</f>
        <v>0</v>
      </c>
      <c r="G28" s="62"/>
      <c r="H28" s="63">
        <f>+F28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58"/>
      <c r="B29" s="58"/>
      <c r="C29" s="58"/>
      <c r="D29" s="59"/>
      <c r="E29" s="60"/>
      <c r="F29" s="61">
        <f>+E29*D29</f>
        <v>0</v>
      </c>
      <c r="G29" s="62"/>
      <c r="H29" s="63">
        <f>+F29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53" t="s">
        <v>20</v>
      </c>
      <c r="B30" s="54"/>
      <c r="C30" s="55"/>
      <c r="D30" s="56"/>
      <c r="E30" s="56"/>
      <c r="F30" s="64">
        <f>SUM(F28:F29)</f>
        <v>0</v>
      </c>
      <c r="G30" s="38"/>
      <c r="H30" s="39">
        <f>+F30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5.75">
      <c r="A31" s="65" t="s">
        <v>21</v>
      </c>
      <c r="B31" s="65"/>
      <c r="C31" s="65"/>
      <c r="D31" s="66"/>
      <c r="E31" s="66"/>
      <c r="F31" s="67"/>
      <c r="G31" s="68"/>
      <c r="H31" s="69">
        <f>+H30+H25+H21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70"/>
      <c r="B32" s="70"/>
      <c r="C32" s="70"/>
      <c r="D32" s="70"/>
      <c r="E32" s="70"/>
      <c r="F32" s="7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>
      <c r="A33" s="70"/>
      <c r="B33" s="70"/>
      <c r="C33" s="70"/>
      <c r="D33" s="70"/>
      <c r="E33" s="70"/>
      <c r="F33" s="7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>
      <c r="A34" s="70"/>
      <c r="B34" s="71"/>
      <c r="C34" s="70"/>
      <c r="D34" s="70"/>
      <c r="E34" s="70"/>
      <c r="F34" s="7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>
      <c r="A35" s="70"/>
      <c r="B35" s="72"/>
      <c r="C35" s="70"/>
      <c r="D35" s="70"/>
      <c r="E35" s="70"/>
      <c r="F35" s="7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>
      <c r="A36" s="70"/>
      <c r="B36" s="71"/>
      <c r="C36" s="70"/>
      <c r="D36" s="70"/>
      <c r="E36" s="70"/>
      <c r="F36" s="7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</sheetData>
  <mergeCells count="3">
    <mergeCell ref="A3:C3"/>
    <mergeCell ref="A4:C4"/>
    <mergeCell ref="G4:H4"/>
  </mergeCells>
  <pageMargins left="0" right="0" top="0.39370078740157477" bottom="0.39370078740157477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lAngel</dc:creator>
  <cp:lastModifiedBy>Angel</cp:lastModifiedBy>
  <cp:revision>9</cp:revision>
  <dcterms:created xsi:type="dcterms:W3CDTF">2015-02-26T10:15:42Z</dcterms:created>
  <dcterms:modified xsi:type="dcterms:W3CDTF">2018-02-19T22:37:19Z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8ffcfe40-de72-4450-aee9-c0da0139adb2</vt:lpwstr>
  </property>
</Properties>
</file>