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2\"/>
    </mc:Choice>
  </mc:AlternateContent>
  <xr:revisionPtr revIDLastSave="0" documentId="13_ncr:1_{A3061577-DC10-4812-8CA7-2260A378BAE7}" xr6:coauthVersionLast="47" xr6:coauthVersionMax="47" xr10:uidLastSave="{00000000-0000-0000-0000-000000000000}"/>
  <bookViews>
    <workbookView xWindow="-108" yWindow="-108" windowWidth="23256" windowHeight="12576" tabRatio="535" xr2:uid="{BBB29BED-96BF-5249-8910-3FADA7CE1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D35" i="1"/>
  <c r="B34" i="1" s="1"/>
  <c r="D34" i="1"/>
  <c r="F19" i="1"/>
  <c r="F20" i="1"/>
  <c r="F18" i="1"/>
  <c r="D32" i="1" s="1"/>
  <c r="J19" i="1"/>
  <c r="K19" i="1" s="1"/>
  <c r="J18" i="1"/>
  <c r="K18" i="1" s="1"/>
  <c r="L18" i="1" s="1"/>
  <c r="M18" i="1" s="1"/>
  <c r="D31" i="1" s="1"/>
  <c r="K14" i="1"/>
  <c r="H4" i="1"/>
  <c r="E5" i="1" s="1"/>
  <c r="D13" i="1"/>
  <c r="D14" i="1"/>
  <c r="D12" i="1"/>
  <c r="B31" i="1" l="1"/>
  <c r="E7" i="1"/>
  <c r="E6" i="1"/>
  <c r="J12" i="1" s="1"/>
  <c r="K12" i="1" s="1"/>
  <c r="H5" i="1"/>
  <c r="E12" i="1" s="1"/>
  <c r="E13" i="1" l="1"/>
  <c r="J15" i="1" s="1"/>
  <c r="K15" i="1" s="1"/>
  <c r="J13" i="1"/>
  <c r="K13" i="1" s="1"/>
  <c r="L12" i="1" s="1"/>
  <c r="E14" i="1"/>
  <c r="J16" i="1" l="1"/>
  <c r="K16" i="1" s="1"/>
  <c r="L15" i="1" s="1"/>
  <c r="M12" i="1" s="1"/>
  <c r="N12" i="1" s="1"/>
  <c r="B28" i="1" s="1"/>
</calcChain>
</file>

<file path=xl/sharedStrings.xml><?xml version="1.0" encoding="utf-8"?>
<sst xmlns="http://schemas.openxmlformats.org/spreadsheetml/2006/main" count="98" uniqueCount="65">
  <si>
    <t>Cost of study</t>
  </si>
  <si>
    <t>State</t>
  </si>
  <si>
    <t>P(si)</t>
  </si>
  <si>
    <r>
      <t>P(f</t>
    </r>
    <r>
      <rPr>
        <b/>
        <sz val="11"/>
        <color theme="1"/>
        <rFont val="Calibri"/>
        <family val="2"/>
      </rPr>
      <t>∣si)</t>
    </r>
  </si>
  <si>
    <t xml:space="preserve">low </t>
  </si>
  <si>
    <t>s1</t>
  </si>
  <si>
    <t>med</t>
  </si>
  <si>
    <t>s2</t>
  </si>
  <si>
    <t>high</t>
  </si>
  <si>
    <t>s3</t>
  </si>
  <si>
    <r>
      <t>P(~f</t>
    </r>
    <r>
      <rPr>
        <b/>
        <sz val="11"/>
        <color theme="1"/>
        <rFont val="Calibri"/>
        <family val="2"/>
      </rPr>
      <t>∣si)</t>
    </r>
  </si>
  <si>
    <t>Profits</t>
  </si>
  <si>
    <t>d0: No robots</t>
  </si>
  <si>
    <t>d1: Own design</t>
  </si>
  <si>
    <t>d2: License</t>
  </si>
  <si>
    <t>a) What is the optimal sequence of decisions when maximizing expected profits?</t>
  </si>
  <si>
    <t>E[Profit]</t>
  </si>
  <si>
    <t>b)</t>
  </si>
  <si>
    <t>EVPI</t>
  </si>
  <si>
    <t>c)</t>
  </si>
  <si>
    <t>EVSI</t>
  </si>
  <si>
    <t xml:space="preserve">Efficiency </t>
  </si>
  <si>
    <t>Cost increase</t>
  </si>
  <si>
    <t>d)</t>
  </si>
  <si>
    <t>Prob decrease</t>
  </si>
  <si>
    <t>Justification:</t>
  </si>
  <si>
    <t xml:space="preserve">e) </t>
  </si>
  <si>
    <t>P(Profits &lt;= 0 | Study)</t>
  </si>
  <si>
    <t>P(Profits &lt;= 0 | No study)</t>
  </si>
  <si>
    <t>f)</t>
  </si>
  <si>
    <t>What is the optimal sequence of decisions when maximizing expected utility?</t>
  </si>
  <si>
    <t>Provide the answers in the green cell areas below. You can use any other areas in the worksheet to formulate calculations, draw the decision tree, and insert the graphs</t>
  </si>
  <si>
    <t>Own design</t>
  </si>
  <si>
    <t>Using law of total probability, we can calculate P(f) and P(~f)</t>
  </si>
  <si>
    <r>
      <t>P(f</t>
    </r>
    <r>
      <rPr>
        <b/>
        <sz val="11"/>
        <color theme="1"/>
        <rFont val="Calibri"/>
        <family val="2"/>
      </rPr>
      <t>)</t>
    </r>
  </si>
  <si>
    <r>
      <t>P(~f</t>
    </r>
    <r>
      <rPr>
        <b/>
        <sz val="11"/>
        <color theme="1"/>
        <rFont val="Calibri"/>
        <family val="2"/>
      </rPr>
      <t>)</t>
    </r>
  </si>
  <si>
    <r>
      <t>P(</t>
    </r>
    <r>
      <rPr>
        <b/>
        <sz val="11"/>
        <color theme="1"/>
        <rFont val="Calibri"/>
        <family val="2"/>
      </rPr>
      <t>si|f)</t>
    </r>
  </si>
  <si>
    <t>Then on column E, using Bayes theorem, we can find the P(si|f) and P(si|~f)</t>
  </si>
  <si>
    <t>Decision table</t>
  </si>
  <si>
    <t>Market study</t>
  </si>
  <si>
    <t>Yes</t>
  </si>
  <si>
    <t>No</t>
  </si>
  <si>
    <t>Market study result</t>
  </si>
  <si>
    <t>Favourable</t>
  </si>
  <si>
    <t>Unfavourable</t>
  </si>
  <si>
    <t>License design</t>
  </si>
  <si>
    <t>Design choice</t>
  </si>
  <si>
    <t>Not enter market</t>
  </si>
  <si>
    <t>E[profit] over demand</t>
  </si>
  <si>
    <t>E[profit] after market study costs</t>
  </si>
  <si>
    <r>
      <t>P(si|~f</t>
    </r>
    <r>
      <rPr>
        <b/>
        <sz val="11"/>
        <color theme="1"/>
        <rFont val="Calibri"/>
        <family val="2"/>
      </rPr>
      <t>)</t>
    </r>
  </si>
  <si>
    <t>Max E[profit] over design choice</t>
  </si>
  <si>
    <t>E[profit] before market study</t>
  </si>
  <si>
    <t>Max E[profit] over market study</t>
  </si>
  <si>
    <t>Unknown</t>
  </si>
  <si>
    <t xml:space="preserve">1st decision: buy a market study and decide to enter the market </t>
  </si>
  <si>
    <t>2nd decision: if market study is favourable, proceed with using own design. If unfavourable, proceed with license design</t>
  </si>
  <si>
    <t>the EVPI for this decision problem to analyse the value of having perfect information on the demand before making a decision.</t>
  </si>
  <si>
    <t>Expected Profit with Perfect Information (EVwPI)</t>
  </si>
  <si>
    <t>Expected Profit without Perfect Information (EVwoPI)</t>
  </si>
  <si>
    <t>Max profit for each demand</t>
  </si>
  <si>
    <t>Expected Profit without Sample Information (EVwoSI)</t>
  </si>
  <si>
    <t>Expected Profit with Sample Information (EVwSI)</t>
  </si>
  <si>
    <t>Efficiency = EVSI/EVPI*100%</t>
  </si>
  <si>
    <t xml:space="preserve">By how much should the conditional probability P(f | s3) decrease for it to be optimal not to buy the market study?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</si>
</sst>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/>
    <xf numFmtId="0" fontId="4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6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1057855</xdr:colOff>
      <xdr:row>22</xdr:row>
      <xdr:rowOff>69242</xdr:rowOff>
    </xdr:from>
    <xdr:to>
      <xdr:col>12</xdr:col>
      <xdr:colOff>1698598</xdr:colOff>
      <xdr:row>69</xdr:row>
      <xdr:rowOff>157071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38C10D-9EFC-BEC6-6718-5DAA0E4AB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9255" y="4450742"/>
          <a:ext cx="7788303" cy="9399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2AD6-5D37-AA4E-8EB5-CBC2909E446C}">
  <dimension ref="A2:N52"/>
  <sheetViews>
    <sheetView tabSelected="1" topLeftCell="A21" zoomScaleNormal="100" workbookViewId="0">
      <selection activeCell="E46" sqref="E46"/>
    </sheetView>
  </sheetViews>
  <sheetFormatPr defaultColWidth="8.796875" defaultRowHeight="15.6" x14ac:dyDescent="0.3"/>
  <cols>
    <col min="1" max="1" width="21.69921875" customWidth="1"/>
    <col min="3" max="3" width="13.69921875" customWidth="1"/>
    <col min="4" max="4" width="16" customWidth="1"/>
    <col min="5" max="5" width="15.5" customWidth="1"/>
    <col min="6" max="6" width="42.3984375" customWidth="1"/>
    <col min="7" max="7" width="12.69921875" customWidth="1"/>
    <col min="8" max="8" width="16.19921875" customWidth="1"/>
    <col min="9" max="9" width="15.59765625" customWidth="1"/>
    <col min="10" max="10" width="25" customWidth="1"/>
    <col min="11" max="11" width="27.3984375" customWidth="1"/>
    <col min="12" max="12" width="25.796875" customWidth="1"/>
    <col min="13" max="13" width="24" customWidth="1"/>
    <col min="14" max="14" width="25.796875" customWidth="1"/>
  </cols>
  <sheetData>
    <row r="2" spans="1:14" x14ac:dyDescent="0.3">
      <c r="A2" t="s">
        <v>0</v>
      </c>
      <c r="B2" s="1">
        <v>6</v>
      </c>
      <c r="F2" t="s">
        <v>33</v>
      </c>
    </row>
    <row r="4" spans="1:14" x14ac:dyDescent="0.3">
      <c r="B4" s="2" t="s">
        <v>1</v>
      </c>
      <c r="C4" s="2" t="s">
        <v>2</v>
      </c>
      <c r="D4" s="2" t="s">
        <v>3</v>
      </c>
      <c r="E4" s="2" t="s">
        <v>36</v>
      </c>
      <c r="G4" s="2" t="s">
        <v>34</v>
      </c>
      <c r="H4" s="29">
        <f>D5*C5+D6*C6+D7*C7</f>
        <v>0.52249999999999996</v>
      </c>
    </row>
    <row r="5" spans="1:14" x14ac:dyDescent="0.3">
      <c r="A5" t="s">
        <v>4</v>
      </c>
      <c r="B5" s="4" t="s">
        <v>5</v>
      </c>
      <c r="C5" s="5">
        <v>0.2</v>
      </c>
      <c r="D5" s="5">
        <v>0.05</v>
      </c>
      <c r="E5" s="31">
        <f>(D5*C5)/$H$4</f>
        <v>1.913875598086125E-2</v>
      </c>
      <c r="G5" s="2" t="s">
        <v>35</v>
      </c>
      <c r="H5" s="29">
        <f>D12*C12+D13*C13+D14*C14</f>
        <v>0.47750000000000004</v>
      </c>
    </row>
    <row r="6" spans="1:14" x14ac:dyDescent="0.3">
      <c r="A6" t="s">
        <v>6</v>
      </c>
      <c r="B6" s="4" t="s">
        <v>7</v>
      </c>
      <c r="C6" s="5">
        <v>0.45</v>
      </c>
      <c r="D6" s="5">
        <v>0.4</v>
      </c>
      <c r="E6" s="31">
        <f t="shared" ref="E6:E7" si="0">(D6*C6)/$H$4</f>
        <v>0.34449760765550247</v>
      </c>
      <c r="F6" s="6"/>
    </row>
    <row r="7" spans="1:14" x14ac:dyDescent="0.3">
      <c r="A7" t="s">
        <v>8</v>
      </c>
      <c r="B7" s="4" t="s">
        <v>9</v>
      </c>
      <c r="C7" s="5">
        <v>0.35</v>
      </c>
      <c r="D7" s="5">
        <v>0.95</v>
      </c>
      <c r="E7" s="31">
        <f t="shared" si="0"/>
        <v>0.63636363636363635</v>
      </c>
      <c r="F7" s="6"/>
    </row>
    <row r="8" spans="1:14" ht="17.399999999999999" customHeight="1" x14ac:dyDescent="0.3">
      <c r="B8" s="7"/>
      <c r="C8" s="7"/>
      <c r="D8" s="8"/>
      <c r="E8" s="9"/>
      <c r="F8" s="30" t="s">
        <v>37</v>
      </c>
    </row>
    <row r="9" spans="1:14" x14ac:dyDescent="0.3">
      <c r="B9" s="7"/>
      <c r="C9" s="7"/>
      <c r="D9" s="3"/>
      <c r="E9" s="10"/>
      <c r="F9" s="7"/>
    </row>
    <row r="10" spans="1:14" x14ac:dyDescent="0.3">
      <c r="B10" s="7"/>
      <c r="C10" s="7"/>
      <c r="D10" s="7"/>
      <c r="E10" s="7"/>
      <c r="F10" s="7"/>
      <c r="G10" t="s">
        <v>38</v>
      </c>
    </row>
    <row r="11" spans="1:14" x14ac:dyDescent="0.3">
      <c r="B11" s="2" t="s">
        <v>1</v>
      </c>
      <c r="C11" s="2" t="s">
        <v>2</v>
      </c>
      <c r="D11" s="2" t="s">
        <v>10</v>
      </c>
      <c r="E11" s="2" t="s">
        <v>50</v>
      </c>
      <c r="F11" s="3"/>
      <c r="G11" s="33" t="s">
        <v>39</v>
      </c>
      <c r="H11" s="33" t="s">
        <v>42</v>
      </c>
      <c r="I11" s="33" t="s">
        <v>46</v>
      </c>
      <c r="J11" s="33" t="s">
        <v>48</v>
      </c>
      <c r="K11" s="33" t="s">
        <v>49</v>
      </c>
      <c r="L11" s="33" t="s">
        <v>51</v>
      </c>
      <c r="M11" s="33" t="s">
        <v>52</v>
      </c>
      <c r="N11" s="33" t="s">
        <v>53</v>
      </c>
    </row>
    <row r="12" spans="1:14" x14ac:dyDescent="0.3">
      <c r="A12" t="s">
        <v>4</v>
      </c>
      <c r="B12" s="4" t="s">
        <v>5</v>
      </c>
      <c r="C12" s="5">
        <v>0.2</v>
      </c>
      <c r="D12" s="5">
        <f>1-D5</f>
        <v>0.95</v>
      </c>
      <c r="E12" s="31">
        <f>(D12*C12)/$H$5</f>
        <v>0.39790575916230364</v>
      </c>
      <c r="F12" s="6"/>
      <c r="G12" t="s">
        <v>40</v>
      </c>
      <c r="H12" t="s">
        <v>43</v>
      </c>
      <c r="I12" t="s">
        <v>32</v>
      </c>
      <c r="J12">
        <f>SUMPRODUCT(D18:D20,E5:E7)</f>
        <v>93.492822966507177</v>
      </c>
      <c r="K12">
        <f>J12-$B$2</f>
        <v>87.492822966507177</v>
      </c>
      <c r="L12" s="34">
        <f>MAX(K12:K14)</f>
        <v>87.492822966507177</v>
      </c>
      <c r="M12" s="34">
        <f>L12*H4+L15*H5</f>
        <v>65.224999999999994</v>
      </c>
      <c r="N12" s="34">
        <f>MAX(M12,M18)</f>
        <v>65.224999999999994</v>
      </c>
    </row>
    <row r="13" spans="1:14" x14ac:dyDescent="0.3">
      <c r="A13" t="s">
        <v>6</v>
      </c>
      <c r="B13" s="4" t="s">
        <v>7</v>
      </c>
      <c r="C13" s="5">
        <v>0.45</v>
      </c>
      <c r="D13" s="5">
        <f t="shared" ref="D13:D14" si="1">1-D6</f>
        <v>0.6</v>
      </c>
      <c r="E13" s="31">
        <f t="shared" ref="E13:E14" si="2">(D13*C13)/$H$5</f>
        <v>0.56544502617801051</v>
      </c>
      <c r="F13" s="6"/>
      <c r="G13" t="s">
        <v>40</v>
      </c>
      <c r="H13" t="s">
        <v>43</v>
      </c>
      <c r="I13" t="s">
        <v>45</v>
      </c>
      <c r="J13">
        <f>SUMPRODUCT(E18:E20,E5:E7)</f>
        <v>81.578947368421055</v>
      </c>
      <c r="K13">
        <f t="shared" ref="K13:K16" si="3">J13-$B$2</f>
        <v>75.578947368421055</v>
      </c>
      <c r="L13" s="34"/>
      <c r="M13" s="34"/>
      <c r="N13" s="34"/>
    </row>
    <row r="14" spans="1:14" x14ac:dyDescent="0.3">
      <c r="A14" t="s">
        <v>8</v>
      </c>
      <c r="B14" s="4" t="s">
        <v>9</v>
      </c>
      <c r="C14" s="5">
        <v>0.35</v>
      </c>
      <c r="D14" s="5">
        <f t="shared" si="1"/>
        <v>5.0000000000000044E-2</v>
      </c>
      <c r="E14" s="31">
        <f t="shared" si="2"/>
        <v>3.6649214659685896E-2</v>
      </c>
      <c r="F14" s="6"/>
      <c r="G14" t="s">
        <v>40</v>
      </c>
      <c r="H14" t="s">
        <v>43</v>
      </c>
      <c r="I14" t="s">
        <v>47</v>
      </c>
      <c r="J14">
        <v>0</v>
      </c>
      <c r="K14">
        <f t="shared" si="3"/>
        <v>-6</v>
      </c>
      <c r="L14" s="34"/>
      <c r="M14" s="34"/>
      <c r="N14" s="34"/>
    </row>
    <row r="15" spans="1:14" x14ac:dyDescent="0.3">
      <c r="B15" s="7"/>
      <c r="C15" s="7"/>
      <c r="D15" s="7"/>
      <c r="E15" s="32"/>
      <c r="F15" s="7"/>
      <c r="G15" t="s">
        <v>40</v>
      </c>
      <c r="H15" t="s">
        <v>44</v>
      </c>
      <c r="I15" t="s">
        <v>32</v>
      </c>
      <c r="J15">
        <f>SUMPRODUCT(D18:D20,E12:E14)</f>
        <v>30.680628272251312</v>
      </c>
      <c r="K15">
        <f t="shared" si="3"/>
        <v>24.680628272251312</v>
      </c>
      <c r="L15" s="34">
        <f>MAX(K15:K17)</f>
        <v>40.858638743455501</v>
      </c>
      <c r="M15" s="34"/>
      <c r="N15" s="34"/>
    </row>
    <row r="16" spans="1:14" x14ac:dyDescent="0.3">
      <c r="B16" s="7"/>
      <c r="C16" s="7"/>
      <c r="D16" s="3"/>
      <c r="E16" s="10"/>
      <c r="F16" s="7"/>
      <c r="G16" t="s">
        <v>40</v>
      </c>
      <c r="H16" t="s">
        <v>44</v>
      </c>
      <c r="I16" t="s">
        <v>45</v>
      </c>
      <c r="J16">
        <f>SUMPRODUCT(E18:E20,E12:E14)</f>
        <v>46.858638743455501</v>
      </c>
      <c r="K16">
        <f t="shared" si="3"/>
        <v>40.858638743455501</v>
      </c>
      <c r="L16" s="34"/>
      <c r="M16" s="34"/>
      <c r="N16" s="34"/>
    </row>
    <row r="17" spans="1:14" x14ac:dyDescent="0.3">
      <c r="B17" s="11" t="s">
        <v>11</v>
      </c>
      <c r="C17" s="11" t="s">
        <v>12</v>
      </c>
      <c r="D17" s="11" t="s">
        <v>13</v>
      </c>
      <c r="E17" s="11" t="s">
        <v>14</v>
      </c>
      <c r="F17" s="11" t="s">
        <v>60</v>
      </c>
      <c r="G17" t="s">
        <v>40</v>
      </c>
      <c r="H17" t="s">
        <v>44</v>
      </c>
      <c r="I17" t="s">
        <v>47</v>
      </c>
      <c r="J17">
        <v>0</v>
      </c>
      <c r="K17">
        <v>0</v>
      </c>
      <c r="L17" s="34"/>
      <c r="M17" s="34"/>
      <c r="N17" s="34"/>
    </row>
    <row r="18" spans="1:14" x14ac:dyDescent="0.3">
      <c r="A18" t="s">
        <v>4</v>
      </c>
      <c r="B18" s="4" t="s">
        <v>5</v>
      </c>
      <c r="C18" s="12">
        <v>0</v>
      </c>
      <c r="D18" s="12">
        <v>-5</v>
      </c>
      <c r="E18" s="12">
        <v>10</v>
      </c>
      <c r="F18" s="12">
        <f>MAX(C18:E18)</f>
        <v>10</v>
      </c>
      <c r="G18" t="s">
        <v>41</v>
      </c>
      <c r="H18" s="35" t="s">
        <v>54</v>
      </c>
      <c r="I18" t="s">
        <v>32</v>
      </c>
      <c r="J18">
        <f>SUMPRODUCT(D18:D20,C5:C7)</f>
        <v>63.5</v>
      </c>
      <c r="K18">
        <f>J18</f>
        <v>63.5</v>
      </c>
      <c r="L18" s="34">
        <f>MAX(K18:K20)</f>
        <v>65</v>
      </c>
      <c r="M18" s="34">
        <f>L18</f>
        <v>65</v>
      </c>
      <c r="N18" s="34"/>
    </row>
    <row r="19" spans="1:14" x14ac:dyDescent="0.3">
      <c r="A19" t="s">
        <v>6</v>
      </c>
      <c r="B19" s="4" t="s">
        <v>7</v>
      </c>
      <c r="C19" s="12">
        <v>0</v>
      </c>
      <c r="D19" s="12">
        <v>50</v>
      </c>
      <c r="E19" s="12">
        <v>70</v>
      </c>
      <c r="F19" s="12">
        <f t="shared" ref="F19:F20" si="4">MAX(C19:E19)</f>
        <v>70</v>
      </c>
      <c r="G19" t="s">
        <v>41</v>
      </c>
      <c r="H19" s="35" t="s">
        <v>54</v>
      </c>
      <c r="I19" t="s">
        <v>45</v>
      </c>
      <c r="J19">
        <f>SUMPRODUCT(E18:E20,C5:C7)</f>
        <v>65</v>
      </c>
      <c r="K19">
        <f>J19</f>
        <v>65</v>
      </c>
      <c r="L19" s="34"/>
      <c r="M19" s="34"/>
      <c r="N19" s="34"/>
    </row>
    <row r="20" spans="1:14" x14ac:dyDescent="0.3">
      <c r="A20" t="s">
        <v>8</v>
      </c>
      <c r="B20" s="4" t="s">
        <v>9</v>
      </c>
      <c r="C20" s="12">
        <v>0</v>
      </c>
      <c r="D20" s="12">
        <v>120</v>
      </c>
      <c r="E20" s="12">
        <v>90</v>
      </c>
      <c r="F20" s="12">
        <f t="shared" si="4"/>
        <v>120</v>
      </c>
      <c r="G20" t="s">
        <v>41</v>
      </c>
      <c r="H20" s="35" t="s">
        <v>54</v>
      </c>
      <c r="I20" t="s">
        <v>47</v>
      </c>
      <c r="J20">
        <v>0</v>
      </c>
      <c r="K20">
        <v>0</v>
      </c>
      <c r="L20" s="34"/>
      <c r="M20" s="34"/>
      <c r="N20" s="34"/>
    </row>
    <row r="21" spans="1:14" x14ac:dyDescent="0.3">
      <c r="B21" s="13"/>
    </row>
    <row r="22" spans="1:14" x14ac:dyDescent="0.3">
      <c r="A22" s="28" t="s">
        <v>31</v>
      </c>
    </row>
    <row r="24" spans="1:14" x14ac:dyDescent="0.3">
      <c r="A24" t="s">
        <v>15</v>
      </c>
      <c r="B24" s="14"/>
    </row>
    <row r="25" spans="1:14" x14ac:dyDescent="0.3">
      <c r="A25" s="36" t="s">
        <v>55</v>
      </c>
      <c r="B25" s="37"/>
      <c r="C25" s="37"/>
      <c r="D25" s="37"/>
      <c r="E25" s="37"/>
      <c r="F25" s="37"/>
      <c r="G25" s="38"/>
    </row>
    <row r="26" spans="1:14" x14ac:dyDescent="0.3">
      <c r="A26" s="39" t="s">
        <v>56</v>
      </c>
      <c r="B26" s="40"/>
      <c r="C26" s="40"/>
      <c r="D26" s="40"/>
      <c r="E26" s="40"/>
      <c r="F26" s="40"/>
      <c r="G26" s="41"/>
    </row>
    <row r="28" spans="1:14" x14ac:dyDescent="0.3">
      <c r="A28" t="s">
        <v>16</v>
      </c>
      <c r="B28" s="44">
        <f>N12</f>
        <v>65.224999999999994</v>
      </c>
    </row>
    <row r="30" spans="1:14" x14ac:dyDescent="0.3">
      <c r="A30" t="s">
        <v>17</v>
      </c>
      <c r="D30" t="s">
        <v>57</v>
      </c>
    </row>
    <row r="31" spans="1:14" x14ac:dyDescent="0.3">
      <c r="A31" t="s">
        <v>18</v>
      </c>
      <c r="B31" s="44">
        <f>D32-D31</f>
        <v>10.5</v>
      </c>
      <c r="D31" s="42">
        <f>M18</f>
        <v>65</v>
      </c>
      <c r="E31" t="s">
        <v>59</v>
      </c>
    </row>
    <row r="32" spans="1:14" x14ac:dyDescent="0.3">
      <c r="D32" s="42">
        <f>SUMPRODUCT(F18:F20,C5:C7)</f>
        <v>75.5</v>
      </c>
      <c r="E32" t="s">
        <v>58</v>
      </c>
    </row>
    <row r="33" spans="1:7" x14ac:dyDescent="0.3">
      <c r="A33" t="s">
        <v>19</v>
      </c>
    </row>
    <row r="34" spans="1:7" x14ac:dyDescent="0.3">
      <c r="A34" t="s">
        <v>20</v>
      </c>
      <c r="B34" s="43">
        <f>D35-D34</f>
        <v>0.22499999999999432</v>
      </c>
      <c r="D34" s="42">
        <f>L18</f>
        <v>65</v>
      </c>
      <c r="E34" t="s">
        <v>61</v>
      </c>
    </row>
    <row r="35" spans="1:7" x14ac:dyDescent="0.3">
      <c r="A35" t="s">
        <v>21</v>
      </c>
      <c r="B35" s="23">
        <f>(B34/B31)*100</f>
        <v>2.1428571428570886</v>
      </c>
      <c r="D35" s="42">
        <f>M12</f>
        <v>65.224999999999994</v>
      </c>
      <c r="E35" t="s">
        <v>62</v>
      </c>
    </row>
    <row r="36" spans="1:7" x14ac:dyDescent="0.3">
      <c r="A36" t="s">
        <v>22</v>
      </c>
      <c r="B36" s="45">
        <f>B34</f>
        <v>0.22499999999999432</v>
      </c>
      <c r="E36" t="s">
        <v>63</v>
      </c>
    </row>
    <row r="38" spans="1:7" x14ac:dyDescent="0.3">
      <c r="A38" t="s">
        <v>23</v>
      </c>
    </row>
    <row r="39" spans="1:7" x14ac:dyDescent="0.3">
      <c r="A39" t="s">
        <v>24</v>
      </c>
      <c r="B39" s="21"/>
      <c r="D39" t="s">
        <v>64</v>
      </c>
    </row>
    <row r="40" spans="1:7" x14ac:dyDescent="0.3">
      <c r="A40" t="s">
        <v>25</v>
      </c>
    </row>
    <row r="41" spans="1:7" x14ac:dyDescent="0.3">
      <c r="A41" s="15"/>
      <c r="B41" s="16"/>
      <c r="C41" s="16"/>
      <c r="D41" s="16"/>
      <c r="E41" s="16"/>
      <c r="F41" s="16"/>
      <c r="G41" s="17"/>
    </row>
    <row r="42" spans="1:7" x14ac:dyDescent="0.3">
      <c r="A42" s="18"/>
      <c r="B42" s="19"/>
      <c r="C42" s="19"/>
      <c r="D42" s="19"/>
      <c r="E42" s="19"/>
      <c r="F42" s="19"/>
      <c r="G42" s="20"/>
    </row>
    <row r="44" spans="1:7" x14ac:dyDescent="0.3">
      <c r="A44" t="s">
        <v>26</v>
      </c>
    </row>
    <row r="45" spans="1:7" x14ac:dyDescent="0.3">
      <c r="A45" t="s">
        <v>27</v>
      </c>
      <c r="B45" s="22"/>
    </row>
    <row r="46" spans="1:7" x14ac:dyDescent="0.3">
      <c r="A46" t="s">
        <v>28</v>
      </c>
      <c r="B46" s="24"/>
    </row>
    <row r="48" spans="1:7" x14ac:dyDescent="0.3">
      <c r="A48" t="s">
        <v>29</v>
      </c>
    </row>
    <row r="49" spans="1:7" x14ac:dyDescent="0.3">
      <c r="A49" t="s">
        <v>30</v>
      </c>
    </row>
    <row r="50" spans="1:7" x14ac:dyDescent="0.3">
      <c r="A50" s="15"/>
      <c r="B50" s="16"/>
      <c r="C50" s="16"/>
      <c r="D50" s="16"/>
      <c r="E50" s="16"/>
      <c r="F50" s="16"/>
      <c r="G50" s="17"/>
    </row>
    <row r="51" spans="1:7" x14ac:dyDescent="0.3">
      <c r="A51" s="25"/>
      <c r="B51" s="26"/>
      <c r="C51" s="26"/>
      <c r="D51" s="26"/>
      <c r="E51" s="26"/>
      <c r="F51" s="26"/>
      <c r="G51" s="27"/>
    </row>
    <row r="52" spans="1:7" x14ac:dyDescent="0.3">
      <c r="A52" s="18"/>
      <c r="B52" s="19"/>
      <c r="C52" s="19"/>
      <c r="D52" s="19"/>
      <c r="E52" s="19"/>
      <c r="F52" s="19"/>
      <c r="G52" s="20"/>
    </row>
  </sheetData>
  <mergeCells count="8">
    <mergeCell ref="A25:G25"/>
    <mergeCell ref="A26:G26"/>
    <mergeCell ref="L12:L14"/>
    <mergeCell ref="L15:L17"/>
    <mergeCell ref="L18:L20"/>
    <mergeCell ref="M12:M17"/>
    <mergeCell ref="M18:M20"/>
    <mergeCell ref="N12:N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2024-01-21T17:31:19Z</dcterms:created>
  <dcterms:modified xsi:type="dcterms:W3CDTF">2024-01-28T17:09:57Z</dcterms:modified>
</cp:coreProperties>
</file>