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7777BD53-59B4-49A6-998C-69F398186481}" xr6:coauthVersionLast="47" xr6:coauthVersionMax="47" xr10:uidLastSave="{00000000-0000-0000-0000-000000000000}"/>
  <bookViews>
    <workbookView xWindow="-780" yWindow="360" windowWidth="13128" windowHeight="12012" tabRatio="478" firstSheet="1" activeTab="1" xr2:uid="{00000000-000D-0000-FFFF-FFFF00000000}"/>
  </bookViews>
  <sheets>
    <sheet name="Problem 5 Sensitivity Report 1" sheetId="17" r:id="rId1"/>
    <sheet name="Problem 5" sheetId="15" r:id="rId2"/>
  </sheets>
  <externalReferences>
    <externalReference r:id="rId3"/>
  </externalReferences>
  <definedNames>
    <definedName name="solver_adj" localSheetId="1" hidden="1">'Problem 5'!$W$106:$AH$106</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'Problem 5'!$AF$106</definedName>
    <definedName name="solver_lhs2" localSheetId="1" hidden="1">'Problem 5'!$AI$106</definedName>
    <definedName name="solver_lhs3" localSheetId="1" hidden="1">'Problem 5'!$AJ$101</definedName>
    <definedName name="solver_lhs4" localSheetId="1" hidden="1">'Problem 5'!$W$106</definedName>
    <definedName name="solver_lhs5" localSheetId="1" hidden="1">'Problem 5'!$Z$106</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nwt" localSheetId="1" hidden="1">1</definedName>
    <definedName name="solver_opt" localSheetId="1" hidden="1">'Problem 5'!$AM$101</definedName>
    <definedName name="solver_pre" localSheetId="1" hidden="1">"""""""""""""""""""""""""""""""""""""""""""""""""""""""""""""""""""""""""""""""""""""""""""""""""""""""""""""""""""""""""""""""0,000001"""""""""""""""""""""""""""""""""""""""""""""""""""""""""""""""""""""""""""""""""""""""""""""""""""""""""""""""""""""""""""""""</definedName>
    <definedName name="solver_rbv" localSheetId="1" hidden="1">1</definedName>
    <definedName name="solver_rel1" localSheetId="1" hidden="1">3</definedName>
    <definedName name="solver_rel2" localSheetId="1" hidden="1">2</definedName>
    <definedName name="solver_rel3" localSheetId="1" hidden="1">3</definedName>
    <definedName name="solver_rel4" localSheetId="1" hidden="1">1</definedName>
    <definedName name="solver_rel5" localSheetId="1" hidden="1">1</definedName>
    <definedName name="solver_rhs1" localSheetId="1" hidden="1">'Problem 5'!$AF$108</definedName>
    <definedName name="solver_rhs2" localSheetId="1" hidden="1">'Problem 5'!$AK$106</definedName>
    <definedName name="solver_rhs3" localSheetId="1" hidden="1">'Problem 5'!$AJ$104</definedName>
    <definedName name="solver_rhs4" localSheetId="1" hidden="1">'Problem 5'!$W$108</definedName>
    <definedName name="solver_rhs5" localSheetId="1" hidden="1">'Problem 5'!$Z$108</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06" i="15" l="1"/>
  <c r="AJ20" i="15"/>
  <c r="AJ21" i="15"/>
  <c r="AJ22" i="15"/>
  <c r="AJ23" i="15"/>
  <c r="AJ24" i="15"/>
  <c r="AJ25" i="15"/>
  <c r="AJ26" i="15"/>
  <c r="AJ27" i="15"/>
  <c r="AJ28" i="15"/>
  <c r="AJ29" i="15"/>
  <c r="AJ30" i="15"/>
  <c r="AJ31" i="15"/>
  <c r="AJ32" i="15"/>
  <c r="AJ33" i="15"/>
  <c r="AJ34" i="15"/>
  <c r="AJ35" i="15"/>
  <c r="AJ36" i="15"/>
  <c r="AJ37" i="15"/>
  <c r="AJ38" i="15"/>
  <c r="AJ39" i="15"/>
  <c r="AJ40" i="15"/>
  <c r="AJ41" i="15"/>
  <c r="AJ42" i="15"/>
  <c r="AJ43" i="15"/>
  <c r="AJ44" i="15"/>
  <c r="AJ45" i="15"/>
  <c r="AJ46" i="15"/>
  <c r="AJ47" i="15"/>
  <c r="AJ48" i="15"/>
  <c r="AJ49" i="15"/>
  <c r="AJ50" i="15"/>
  <c r="AJ51" i="15"/>
  <c r="AJ52" i="15"/>
  <c r="AJ53" i="15"/>
  <c r="AJ54" i="15"/>
  <c r="AJ55" i="15"/>
  <c r="AJ56" i="15"/>
  <c r="AJ57" i="15"/>
  <c r="AJ58" i="15"/>
  <c r="AJ59" i="15"/>
  <c r="AJ60" i="15"/>
  <c r="AJ61" i="15"/>
  <c r="AJ62" i="15"/>
  <c r="AJ63" i="15"/>
  <c r="AJ64" i="15"/>
  <c r="AJ65" i="15"/>
  <c r="AJ66" i="15"/>
  <c r="AJ67" i="15"/>
  <c r="AJ68" i="15"/>
  <c r="AJ69" i="15"/>
  <c r="AJ70" i="15"/>
  <c r="AJ71" i="15"/>
  <c r="AJ72" i="15"/>
  <c r="AJ73" i="15"/>
  <c r="AJ74" i="15"/>
  <c r="AJ75" i="15"/>
  <c r="AJ76" i="15"/>
  <c r="AJ77" i="15"/>
  <c r="AJ78" i="15"/>
  <c r="AJ79" i="15"/>
  <c r="AJ80" i="15"/>
  <c r="AJ81" i="15"/>
  <c r="AJ82" i="15"/>
  <c r="AJ83" i="15"/>
  <c r="AJ84" i="15"/>
  <c r="AJ85" i="15"/>
  <c r="AJ86" i="15"/>
  <c r="AJ87" i="15"/>
  <c r="AJ88" i="15"/>
  <c r="AJ89" i="15"/>
  <c r="AJ90" i="15"/>
  <c r="AJ91" i="15"/>
  <c r="AJ92" i="15"/>
  <c r="AJ93" i="15"/>
  <c r="AJ94" i="15"/>
  <c r="AJ95" i="15"/>
  <c r="AJ96" i="15"/>
  <c r="AJ97" i="15"/>
  <c r="AJ98" i="15"/>
  <c r="AJ99" i="15"/>
  <c r="AJ19" i="15"/>
  <c r="X15" i="15"/>
  <c r="W15" i="15"/>
  <c r="X14" i="15"/>
  <c r="W14" i="15"/>
  <c r="U14" i="15"/>
  <c r="V14" i="15"/>
  <c r="Y14" i="15"/>
  <c r="Z14" i="15"/>
  <c r="AA14" i="15"/>
  <c r="AB14" i="15"/>
  <c r="AC14" i="15"/>
  <c r="AD14" i="15"/>
  <c r="AE14" i="15"/>
  <c r="AF14" i="15"/>
  <c r="AG14" i="15"/>
  <c r="AH14" i="15"/>
  <c r="U15" i="15"/>
  <c r="V15" i="15"/>
  <c r="Y15" i="15"/>
  <c r="Z15" i="15"/>
  <c r="AA15" i="15"/>
  <c r="AB15" i="15"/>
  <c r="AC15" i="15"/>
  <c r="AD15" i="15"/>
  <c r="AE15" i="15"/>
  <c r="AF15" i="15"/>
  <c r="AG15" i="15"/>
  <c r="AH15" i="15"/>
  <c r="AJ101" i="15" l="1"/>
  <c r="AM25" i="15" s="1"/>
  <c r="AM86" i="15" l="1"/>
  <c r="AM67" i="15"/>
  <c r="AM95" i="15"/>
  <c r="AM42" i="15"/>
  <c r="AM89" i="15"/>
  <c r="AM55" i="15"/>
  <c r="AM60" i="15"/>
  <c r="AM20" i="15"/>
  <c r="AM48" i="15"/>
  <c r="AM19" i="15"/>
  <c r="AM36" i="15"/>
  <c r="AM50" i="15"/>
  <c r="AM46" i="15"/>
  <c r="AM74" i="15"/>
  <c r="AM31" i="15"/>
  <c r="AM58" i="15"/>
  <c r="AM61" i="15"/>
  <c r="AM29" i="15"/>
  <c r="AM92" i="15"/>
  <c r="AM76" i="15"/>
  <c r="AM54" i="15"/>
  <c r="AM45" i="15"/>
  <c r="AM77" i="15"/>
  <c r="AM82" i="15"/>
  <c r="AM80" i="15"/>
  <c r="AM88" i="15"/>
  <c r="AM68" i="15"/>
  <c r="AM41" i="15"/>
  <c r="AM93" i="15"/>
  <c r="AM79" i="15"/>
  <c r="AM28" i="15"/>
  <c r="AM71" i="15"/>
  <c r="AM39" i="15"/>
  <c r="AM91" i="15"/>
  <c r="AM97" i="15"/>
  <c r="AM73" i="15"/>
  <c r="AM24" i="15"/>
  <c r="AM62" i="15"/>
  <c r="AM34" i="15"/>
  <c r="AM65" i="15"/>
  <c r="AM40" i="15"/>
  <c r="AM59" i="15"/>
  <c r="AM53" i="15"/>
  <c r="AM81" i="15"/>
  <c r="AM47" i="15"/>
  <c r="AM56" i="15"/>
  <c r="AM33" i="15"/>
  <c r="AM35" i="15"/>
  <c r="AM44" i="15"/>
  <c r="AM85" i="15"/>
  <c r="AM57" i="15"/>
  <c r="AM37" i="15"/>
  <c r="AM99" i="15"/>
  <c r="AM32" i="15"/>
  <c r="AM87" i="15"/>
  <c r="AM26" i="15"/>
  <c r="AM43" i="15"/>
  <c r="AM96" i="15"/>
  <c r="AM75" i="15"/>
  <c r="AM90" i="15"/>
  <c r="AM51" i="15"/>
  <c r="AM70" i="15"/>
  <c r="AM23" i="15"/>
  <c r="AM84" i="15"/>
  <c r="AM63" i="15"/>
  <c r="AM78" i="15"/>
  <c r="AM94" i="15"/>
  <c r="AM21" i="15"/>
  <c r="AM72" i="15"/>
  <c r="AM98" i="15"/>
  <c r="AM66" i="15"/>
  <c r="AM38" i="15"/>
  <c r="AM64" i="15"/>
  <c r="AM52" i="15"/>
  <c r="AM27" i="15"/>
  <c r="AM69" i="15"/>
  <c r="AM22" i="15"/>
  <c r="AM83" i="15"/>
  <c r="AM49" i="15"/>
  <c r="AM30" i="15"/>
  <c r="AM101" i="15" l="1"/>
  <c r="AM102" i="15" s="1"/>
</calcChain>
</file>

<file path=xl/sharedStrings.xml><?xml version="1.0" encoding="utf-8"?>
<sst xmlns="http://schemas.openxmlformats.org/spreadsheetml/2006/main" count="99" uniqueCount="74">
  <si>
    <t>Table 1</t>
  </si>
  <si>
    <t>Date</t>
  </si>
  <si>
    <t>Monthly return (%)</t>
  </si>
  <si>
    <t>NoDur</t>
  </si>
  <si>
    <t>Durbl</t>
  </si>
  <si>
    <t>Manuf</t>
  </si>
  <si>
    <t>Enrgy</t>
  </si>
  <si>
    <t>Chems</t>
  </si>
  <si>
    <t>BusEq</t>
  </si>
  <si>
    <t>Telcm</t>
  </si>
  <si>
    <t>Utils</t>
  </si>
  <si>
    <t>Shops</t>
  </si>
  <si>
    <t>Hlth</t>
  </si>
  <si>
    <t>Money</t>
  </si>
  <si>
    <t>Other</t>
  </si>
  <si>
    <t>Expected return</t>
  </si>
  <si>
    <t>Standard deviation of return</t>
  </si>
  <si>
    <t>mean</t>
  </si>
  <si>
    <t>std</t>
  </si>
  <si>
    <t>ISM-C1004 - Business Analytics 1 - Assignment 3 (Total 28 points)</t>
  </si>
  <si>
    <t>ID</t>
  </si>
  <si>
    <t>Decision variables (wi)</t>
  </si>
  <si>
    <t>Scenario-specific return</t>
  </si>
  <si>
    <t>Mean return</t>
  </si>
  <si>
    <t>Squared deviation 
from mean return</t>
  </si>
  <si>
    <t>Variance of return</t>
  </si>
  <si>
    <t>St. Dev. of return</t>
  </si>
  <si>
    <t>Return target</t>
  </si>
  <si>
    <t>=</t>
  </si>
  <si>
    <t>&gt;=</t>
  </si>
  <si>
    <t>Return Constraint</t>
  </si>
  <si>
    <t>&lt;=</t>
  </si>
  <si>
    <t xml:space="preserve"> Constraint # Industry-Specific</t>
  </si>
  <si>
    <t>Constraint # Capital Allocation</t>
  </si>
  <si>
    <t>Worksheet: [problem5.xlsx]Problem 5</t>
  </si>
  <si>
    <t>Report Created: 27/11/2023 2.04.30</t>
  </si>
  <si>
    <t>Cell</t>
  </si>
  <si>
    <t>Name</t>
  </si>
  <si>
    <t>Variable Cells</t>
  </si>
  <si>
    <t>Constraints</t>
  </si>
  <si>
    <t>$W$106</t>
  </si>
  <si>
    <t>Decision variables (wi) NoDur</t>
  </si>
  <si>
    <t>$X$106</t>
  </si>
  <si>
    <t>Decision variables (wi) Durbl</t>
  </si>
  <si>
    <t>$Y$106</t>
  </si>
  <si>
    <t>Decision variables (wi) Manuf</t>
  </si>
  <si>
    <t>$Z$106</t>
  </si>
  <si>
    <t>Decision variables (wi) Enrgy</t>
  </si>
  <si>
    <t>$AA$106</t>
  </si>
  <si>
    <t>Decision variables (wi) Chems</t>
  </si>
  <si>
    <t>$AB$106</t>
  </si>
  <si>
    <t>Decision variables (wi) BusEq</t>
  </si>
  <si>
    <t>$AC$106</t>
  </si>
  <si>
    <t>Decision variables (wi) Telcm</t>
  </si>
  <si>
    <t>$AD$106</t>
  </si>
  <si>
    <t>Decision variables (wi) Utils</t>
  </si>
  <si>
    <t>$AE$106</t>
  </si>
  <si>
    <t>Decision variables (wi) Shops</t>
  </si>
  <si>
    <t>$AF$106</t>
  </si>
  <si>
    <t>Decision variables (wi) Hlth</t>
  </si>
  <si>
    <t>$AG$106</t>
  </si>
  <si>
    <t>Decision variables (wi) Money</t>
  </si>
  <si>
    <t>$AH$106</t>
  </si>
  <si>
    <t>Decision variables (wi) Other</t>
  </si>
  <si>
    <t>$AI$106</t>
  </si>
  <si>
    <t>$AJ$101</t>
  </si>
  <si>
    <t>Microsoft Excel 16.0 Sensitivity Report</t>
  </si>
  <si>
    <t>Final</t>
  </si>
  <si>
    <t>Value</t>
  </si>
  <si>
    <t>Reduced</t>
  </si>
  <si>
    <t>Gradient</t>
  </si>
  <si>
    <t>Lagrange</t>
  </si>
  <si>
    <t>Multiplier</t>
  </si>
  <si>
    <t>Part (c)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</si>
</sst>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20"/>
      <color theme="1"/>
      <name val="Calibri"/>
      <family val="2"/>
      <scheme val="minor"/>
    </font>
    <font>
      <b/>
      <sz val="11"/>
      <color theme="1"/>
      <name val="Calibri"/>
      <family val="2"/>
      <scheme val="minor"/>
    </font>
    <font>
      <b/>
      <i/>
      <sz val="11"/>
      <color rgb="FF000000"/>
      <name val="Calibri"/>
      <family val="2"/>
      <scheme val="minor"/>
    </font>
    <font>
      <b/>
      <sz val="10"/>
      <color theme="1"/>
      <name val="Calibri"/>
      <family val="2"/>
      <scheme val="minor"/>
    </font>
    <font>
      <sz val="11"/>
      <name val="Calibri"/>
      <family val="2"/>
      <scheme val="minor"/>
    </font>
    <font>
      <b/>
      <sz val="11"/>
      <color indexed="1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2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56">
    <xf numFmtId="0" fontId="0" fillId="0" borderId="0" xfId="0"/>
    <xf numFmtId="0" fontId="0" fillId="2" borderId="1" xfId="0" applyFill="1" applyBorder="1"/>
    <xf numFmtId="0" fontId="2" fillId="2" borderId="1" xfId="0" applyFont="1" applyFill="1" applyBorder="1"/>
    <xf numFmtId="0" fontId="1"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3" fillId="0" borderId="11" xfId="0" applyFont="1" applyBorder="1" applyAlignment="1">
      <alignment horizontal="center" vertical="center"/>
    </xf>
    <xf numFmtId="0" fontId="0" fillId="0" borderId="12" xfId="0" applyBorder="1"/>
    <xf numFmtId="0" fontId="0" fillId="3" borderId="12" xfId="0" applyFill="1" applyBorder="1"/>
    <xf numFmtId="0" fontId="0" fillId="0" borderId="12" xfId="0" applyBorder="1" applyAlignment="1">
      <alignment horizontal="center"/>
    </xf>
    <xf numFmtId="0" fontId="6" fillId="4" borderId="12" xfId="0" applyFont="1" applyFill="1" applyBorder="1"/>
    <xf numFmtId="0" fontId="4" fillId="0" borderId="0" xfId="0" applyFont="1" applyFill="1" applyBorder="1" applyAlignment="1">
      <alignment horizontal="center" vertical="center"/>
    </xf>
    <xf numFmtId="0" fontId="0" fillId="3" borderId="0" xfId="0" applyFill="1" applyAlignment="1">
      <alignment horizontal="center"/>
    </xf>
    <xf numFmtId="2" fontId="0" fillId="3" borderId="0" xfId="0" applyNumberFormat="1" applyFill="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0" fillId="0" borderId="0" xfId="0" quotePrefix="1" applyAlignment="1">
      <alignment horizontal="center"/>
    </xf>
    <xf numFmtId="0" fontId="0" fillId="0" borderId="0" xfId="0" applyBorder="1" applyAlignment="1">
      <alignment horizontal="center"/>
    </xf>
    <xf numFmtId="0" fontId="3" fillId="0" borderId="14" xfId="0" applyFont="1" applyBorder="1" applyAlignment="1">
      <alignment horizontal="center" vertical="center"/>
    </xf>
    <xf numFmtId="0" fontId="3" fillId="2" borderId="7" xfId="0" applyFont="1" applyFill="1" applyBorder="1" applyAlignment="1"/>
    <xf numFmtId="0" fontId="3" fillId="2" borderId="8" xfId="0" applyFont="1" applyFill="1" applyBorder="1" applyAlignment="1"/>
    <xf numFmtId="0" fontId="3" fillId="2" borderId="15" xfId="0" applyFont="1" applyFill="1" applyBorder="1" applyAlignment="1">
      <alignment horizontal="center"/>
    </xf>
    <xf numFmtId="0" fontId="0" fillId="2" borderId="12" xfId="0"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0" fillId="0" borderId="15" xfId="0" applyBorder="1"/>
    <xf numFmtId="0" fontId="0" fillId="4" borderId="12" xfId="0" applyFont="1" applyFill="1" applyBorder="1"/>
    <xf numFmtId="0" fontId="0" fillId="0" borderId="10" xfId="0" applyBorder="1" applyAlignment="1">
      <alignment horizontal="center" wrapText="1"/>
    </xf>
    <xf numFmtId="0" fontId="4" fillId="0" borderId="0" xfId="0" applyFont="1" applyFill="1" applyBorder="1" applyAlignment="1">
      <alignment horizontal="center" vertical="center" wrapText="1"/>
    </xf>
    <xf numFmtId="0" fontId="0" fillId="5" borderId="0" xfId="0" applyFill="1"/>
    <xf numFmtId="0" fontId="3" fillId="0" borderId="0" xfId="0" applyFont="1" applyAlignment="1">
      <alignment horizontal="center"/>
    </xf>
    <xf numFmtId="0" fontId="3" fillId="0" borderId="0" xfId="0" applyFont="1" applyAlignment="1">
      <alignment horizontal="center"/>
    </xf>
    <xf numFmtId="2" fontId="0" fillId="5" borderId="13" xfId="0" applyNumberFormat="1" applyFill="1" applyBorder="1" applyAlignment="1">
      <alignment horizontal="center"/>
    </xf>
    <xf numFmtId="0" fontId="0" fillId="3" borderId="13" xfId="0" applyFill="1" applyBorder="1" applyAlignment="1">
      <alignment horizontal="center"/>
    </xf>
    <xf numFmtId="2" fontId="0" fillId="6" borderId="13" xfId="0" applyNumberFormat="1" applyFill="1" applyBorder="1" applyAlignment="1">
      <alignment horizontal="center"/>
    </xf>
    <xf numFmtId="0" fontId="3" fillId="0" borderId="0" xfId="0" applyFont="1"/>
    <xf numFmtId="0" fontId="0" fillId="0" borderId="20" xfId="0" applyFill="1" applyBorder="1" applyAlignment="1"/>
    <xf numFmtId="0" fontId="0" fillId="0" borderId="21" xfId="0" applyFill="1" applyBorder="1" applyAlignment="1"/>
    <xf numFmtId="0" fontId="7" fillId="0" borderId="18" xfId="0" applyFont="1" applyFill="1" applyBorder="1" applyAlignment="1">
      <alignment horizontal="center"/>
    </xf>
    <xf numFmtId="0" fontId="7" fillId="0" borderId="1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6148964183004E-2"/>
          <c:y val="2.6200316297469869E-2"/>
          <c:w val="0.93601751772920205"/>
          <c:h val="0.83737821503463672"/>
        </c:manualLayout>
      </c:layout>
      <c:scatterChart>
        <c:scatterStyle val="smoothMarker"/>
        <c:varyColors val="0"/>
        <c:ser>
          <c:idx val="0"/>
          <c:order val="0"/>
          <c:tx>
            <c:strRef>
              <c:f>'Problem 5'!$U$18</c:f>
              <c:strCache>
                <c:ptCount val="1"/>
                <c:pt idx="0">
                  <c:v>NoDur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5'!$U$19:$U$99</c:f>
            </c:numRef>
          </c:yVal>
          <c:smooth val="1"/>
          <c:extLst>
            <c:ext xmlns:c16="http://schemas.microsoft.com/office/drawing/2014/chart" uri="{C3380CC4-5D6E-409C-BE32-E72D297353CC}">
              <c16:uniqueId val="{00000000-6F85-4196-9581-E2DA8A4A1802}"/>
            </c:ext>
          </c:extLst>
        </c:ser>
        <c:ser>
          <c:idx val="1"/>
          <c:order val="1"/>
          <c:tx>
            <c:strRef>
              <c:f>'Problem 5'!$V$18</c:f>
              <c:strCache>
                <c:ptCount val="1"/>
                <c:pt idx="0">
                  <c:v>Durbl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5'!$V$19:$V$99</c:f>
            </c:numRef>
          </c:yVal>
          <c:smooth val="1"/>
          <c:extLst>
            <c:ext xmlns:c16="http://schemas.microsoft.com/office/drawing/2014/chart" uri="{C3380CC4-5D6E-409C-BE32-E72D297353CC}">
              <c16:uniqueId val="{00000001-6F85-4196-9581-E2DA8A4A1802}"/>
            </c:ext>
          </c:extLst>
        </c:ser>
        <c:ser>
          <c:idx val="2"/>
          <c:order val="2"/>
          <c:tx>
            <c:strRef>
              <c:f>'Problem 5'!$Y$18</c:f>
              <c:strCache>
                <c:ptCount val="1"/>
                <c:pt idx="0">
                  <c:v>Manuf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5'!$Y$19:$Y$99</c:f>
              <c:numCache>
                <c:formatCode>General</c:formatCode>
                <c:ptCount val="81"/>
                <c:pt idx="0">
                  <c:v>3.19</c:v>
                </c:pt>
                <c:pt idx="1">
                  <c:v>4.1399999999999997</c:v>
                </c:pt>
                <c:pt idx="2">
                  <c:v>-0.28999999999999998</c:v>
                </c:pt>
                <c:pt idx="3">
                  <c:v>2.71</c:v>
                </c:pt>
                <c:pt idx="4">
                  <c:v>1.55</c:v>
                </c:pt>
                <c:pt idx="5">
                  <c:v>1.63</c:v>
                </c:pt>
                <c:pt idx="6">
                  <c:v>2.31</c:v>
                </c:pt>
                <c:pt idx="7">
                  <c:v>-0.21</c:v>
                </c:pt>
                <c:pt idx="8">
                  <c:v>4.9800000000000004</c:v>
                </c:pt>
                <c:pt idx="9">
                  <c:v>3.62</c:v>
                </c:pt>
                <c:pt idx="10">
                  <c:v>3.48</c:v>
                </c:pt>
                <c:pt idx="11">
                  <c:v>2.5099999999999998</c:v>
                </c:pt>
                <c:pt idx="12">
                  <c:v>6.16</c:v>
                </c:pt>
                <c:pt idx="13">
                  <c:v>-3.26</c:v>
                </c:pt>
                <c:pt idx="14">
                  <c:v>-3.22</c:v>
                </c:pt>
                <c:pt idx="15">
                  <c:v>-3.56</c:v>
                </c:pt>
                <c:pt idx="16">
                  <c:v>3.26</c:v>
                </c:pt>
                <c:pt idx="17">
                  <c:v>-2.15</c:v>
                </c:pt>
                <c:pt idx="18">
                  <c:v>5.78</c:v>
                </c:pt>
                <c:pt idx="19">
                  <c:v>-0.98</c:v>
                </c:pt>
                <c:pt idx="20">
                  <c:v>2.4900000000000002</c:v>
                </c:pt>
                <c:pt idx="21">
                  <c:v>-11.6</c:v>
                </c:pt>
                <c:pt idx="22">
                  <c:v>4.1500000000000004</c:v>
                </c:pt>
                <c:pt idx="23">
                  <c:v>-9.8699999999999992</c:v>
                </c:pt>
                <c:pt idx="24">
                  <c:v>11.85</c:v>
                </c:pt>
                <c:pt idx="25">
                  <c:v>5.67</c:v>
                </c:pt>
                <c:pt idx="26">
                  <c:v>-2.14</c:v>
                </c:pt>
                <c:pt idx="27">
                  <c:v>3.84</c:v>
                </c:pt>
                <c:pt idx="28">
                  <c:v>-9.89</c:v>
                </c:pt>
                <c:pt idx="29">
                  <c:v>9.66</c:v>
                </c:pt>
                <c:pt idx="30">
                  <c:v>-0.32</c:v>
                </c:pt>
                <c:pt idx="31">
                  <c:v>-2.06</c:v>
                </c:pt>
                <c:pt idx="32">
                  <c:v>4.45</c:v>
                </c:pt>
                <c:pt idx="33">
                  <c:v>0.66</c:v>
                </c:pt>
                <c:pt idx="34">
                  <c:v>4.49</c:v>
                </c:pt>
                <c:pt idx="35">
                  <c:v>1.1100000000000001</c:v>
                </c:pt>
                <c:pt idx="36">
                  <c:v>-2.85</c:v>
                </c:pt>
                <c:pt idx="37">
                  <c:v>-8.4700000000000006</c:v>
                </c:pt>
                <c:pt idx="38">
                  <c:v>-20.059999999999999</c:v>
                </c:pt>
                <c:pt idx="39">
                  <c:v>10.039999999999999</c:v>
                </c:pt>
                <c:pt idx="40">
                  <c:v>6.58</c:v>
                </c:pt>
                <c:pt idx="41">
                  <c:v>3.32</c:v>
                </c:pt>
                <c:pt idx="42">
                  <c:v>2.92</c:v>
                </c:pt>
                <c:pt idx="43">
                  <c:v>6.99</c:v>
                </c:pt>
                <c:pt idx="44">
                  <c:v>-0.05</c:v>
                </c:pt>
                <c:pt idx="45">
                  <c:v>-0.8</c:v>
                </c:pt>
                <c:pt idx="46">
                  <c:v>16.850000000000001</c:v>
                </c:pt>
                <c:pt idx="47">
                  <c:v>2.93</c:v>
                </c:pt>
                <c:pt idx="48">
                  <c:v>-1.53</c:v>
                </c:pt>
                <c:pt idx="49">
                  <c:v>7.75</c:v>
                </c:pt>
                <c:pt idx="50">
                  <c:v>7.67</c:v>
                </c:pt>
                <c:pt idx="51">
                  <c:v>2.39</c:v>
                </c:pt>
                <c:pt idx="52">
                  <c:v>2.94</c:v>
                </c:pt>
                <c:pt idx="53">
                  <c:v>-7.0000000000000007E-2</c:v>
                </c:pt>
                <c:pt idx="54">
                  <c:v>0.93</c:v>
                </c:pt>
                <c:pt idx="55">
                  <c:v>0.59</c:v>
                </c:pt>
                <c:pt idx="56">
                  <c:v>-6.34</c:v>
                </c:pt>
                <c:pt idx="57">
                  <c:v>4.6900000000000004</c:v>
                </c:pt>
                <c:pt idx="58">
                  <c:v>-1.07</c:v>
                </c:pt>
                <c:pt idx="59">
                  <c:v>4</c:v>
                </c:pt>
                <c:pt idx="60">
                  <c:v>-5.69</c:v>
                </c:pt>
                <c:pt idx="61">
                  <c:v>-0.33</c:v>
                </c:pt>
                <c:pt idx="62">
                  <c:v>1.2</c:v>
                </c:pt>
                <c:pt idx="63">
                  <c:v>-7.92</c:v>
                </c:pt>
                <c:pt idx="64">
                  <c:v>-0.19</c:v>
                </c:pt>
                <c:pt idx="65">
                  <c:v>-10.06</c:v>
                </c:pt>
                <c:pt idx="66">
                  <c:v>11.02</c:v>
                </c:pt>
                <c:pt idx="67">
                  <c:v>-4.37</c:v>
                </c:pt>
                <c:pt idx="68">
                  <c:v>-11.88</c:v>
                </c:pt>
                <c:pt idx="69">
                  <c:v>14.84</c:v>
                </c:pt>
                <c:pt idx="70">
                  <c:v>8.6300000000000008</c:v>
                </c:pt>
                <c:pt idx="71">
                  <c:v>-2.42</c:v>
                </c:pt>
                <c:pt idx="72">
                  <c:v>7.25</c:v>
                </c:pt>
                <c:pt idx="73">
                  <c:v>-1.06</c:v>
                </c:pt>
                <c:pt idx="74">
                  <c:v>-0.17</c:v>
                </c:pt>
                <c:pt idx="75">
                  <c:v>-2.0099999999999998</c:v>
                </c:pt>
                <c:pt idx="76">
                  <c:v>-4.1399999999999997</c:v>
                </c:pt>
                <c:pt idx="77">
                  <c:v>11.58</c:v>
                </c:pt>
                <c:pt idx="78">
                  <c:v>3.81</c:v>
                </c:pt>
                <c:pt idx="79">
                  <c:v>-2.21</c:v>
                </c:pt>
                <c:pt idx="80">
                  <c:v>-7.3</c:v>
                </c:pt>
              </c:numCache>
            </c:numRef>
          </c:yVal>
          <c:smooth val="1"/>
          <c:extLst>
            <c:ext xmlns:c16="http://schemas.microsoft.com/office/drawing/2014/chart" uri="{C3380CC4-5D6E-409C-BE32-E72D297353CC}">
              <c16:uniqueId val="{00000002-6F85-4196-9581-E2DA8A4A1802}"/>
            </c:ext>
          </c:extLst>
        </c:ser>
        <c:ser>
          <c:idx val="3"/>
          <c:order val="3"/>
          <c:tx>
            <c:strRef>
              <c:f>'Problem 5'!$Z$18</c:f>
              <c:strCache>
                <c:ptCount val="1"/>
                <c:pt idx="0">
                  <c:v>Enrgy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5'!$Z$19:$Z$99</c:f>
              <c:numCache>
                <c:formatCode>General</c:formatCode>
                <c:ptCount val="81"/>
                <c:pt idx="0">
                  <c:v>-4.3600000000000003</c:v>
                </c:pt>
                <c:pt idx="1">
                  <c:v>-2.4</c:v>
                </c:pt>
                <c:pt idx="2">
                  <c:v>-1.19</c:v>
                </c:pt>
                <c:pt idx="3">
                  <c:v>-2.66</c:v>
                </c:pt>
                <c:pt idx="4">
                  <c:v>-3.28</c:v>
                </c:pt>
                <c:pt idx="5">
                  <c:v>-0.08</c:v>
                </c:pt>
                <c:pt idx="6">
                  <c:v>2.0699999999999998</c:v>
                </c:pt>
                <c:pt idx="7">
                  <c:v>-5.09</c:v>
                </c:pt>
                <c:pt idx="8">
                  <c:v>10.95</c:v>
                </c:pt>
                <c:pt idx="9">
                  <c:v>0.49</c:v>
                </c:pt>
                <c:pt idx="10">
                  <c:v>2.99</c:v>
                </c:pt>
                <c:pt idx="11">
                  <c:v>5.01</c:v>
                </c:pt>
                <c:pt idx="12">
                  <c:v>2.86</c:v>
                </c:pt>
                <c:pt idx="13">
                  <c:v>-10.74</c:v>
                </c:pt>
                <c:pt idx="14">
                  <c:v>2.97</c:v>
                </c:pt>
                <c:pt idx="15">
                  <c:v>10.01</c:v>
                </c:pt>
                <c:pt idx="16">
                  <c:v>3.43</c:v>
                </c:pt>
                <c:pt idx="17">
                  <c:v>0.55000000000000004</c:v>
                </c:pt>
                <c:pt idx="18">
                  <c:v>1.1200000000000001</c:v>
                </c:pt>
                <c:pt idx="19">
                  <c:v>-2.84</c:v>
                </c:pt>
                <c:pt idx="20">
                  <c:v>3.35</c:v>
                </c:pt>
                <c:pt idx="21">
                  <c:v>-11.87</c:v>
                </c:pt>
                <c:pt idx="22">
                  <c:v>-2.17</c:v>
                </c:pt>
                <c:pt idx="23">
                  <c:v>-13.02</c:v>
                </c:pt>
                <c:pt idx="24">
                  <c:v>10.32</c:v>
                </c:pt>
                <c:pt idx="25">
                  <c:v>2.46</c:v>
                </c:pt>
                <c:pt idx="26">
                  <c:v>1.99</c:v>
                </c:pt>
                <c:pt idx="27">
                  <c:v>0.25</c:v>
                </c:pt>
                <c:pt idx="28">
                  <c:v>-11.81</c:v>
                </c:pt>
                <c:pt idx="29">
                  <c:v>8.86</c:v>
                </c:pt>
                <c:pt idx="30">
                  <c:v>-2.67</c:v>
                </c:pt>
                <c:pt idx="31">
                  <c:v>-8.74</c:v>
                </c:pt>
                <c:pt idx="32">
                  <c:v>3.71</c:v>
                </c:pt>
                <c:pt idx="33">
                  <c:v>-2.0699999999999998</c:v>
                </c:pt>
                <c:pt idx="34">
                  <c:v>1.21</c:v>
                </c:pt>
                <c:pt idx="35">
                  <c:v>6.18</c:v>
                </c:pt>
                <c:pt idx="36">
                  <c:v>-11.87</c:v>
                </c:pt>
                <c:pt idx="37">
                  <c:v>-15.3</c:v>
                </c:pt>
                <c:pt idx="38">
                  <c:v>-34.49</c:v>
                </c:pt>
                <c:pt idx="39">
                  <c:v>32.380000000000003</c:v>
                </c:pt>
                <c:pt idx="40">
                  <c:v>0.52</c:v>
                </c:pt>
                <c:pt idx="41">
                  <c:v>-0.4</c:v>
                </c:pt>
                <c:pt idx="42">
                  <c:v>-4.8</c:v>
                </c:pt>
                <c:pt idx="43">
                  <c:v>-1.07</c:v>
                </c:pt>
                <c:pt idx="44">
                  <c:v>-14.9</c:v>
                </c:pt>
                <c:pt idx="45">
                  <c:v>-4.53</c:v>
                </c:pt>
                <c:pt idx="46">
                  <c:v>28.46</c:v>
                </c:pt>
                <c:pt idx="47">
                  <c:v>6.16</c:v>
                </c:pt>
                <c:pt idx="48">
                  <c:v>4.6399999999999997</c:v>
                </c:pt>
                <c:pt idx="49">
                  <c:v>23.31</c:v>
                </c:pt>
                <c:pt idx="50">
                  <c:v>2.27</c:v>
                </c:pt>
                <c:pt idx="51">
                  <c:v>0.71</c:v>
                </c:pt>
                <c:pt idx="52">
                  <c:v>6.13</c:v>
                </c:pt>
                <c:pt idx="53">
                  <c:v>5.5</c:v>
                </c:pt>
                <c:pt idx="54">
                  <c:v>-8.61</c:v>
                </c:pt>
                <c:pt idx="55">
                  <c:v>-1.35</c:v>
                </c:pt>
                <c:pt idx="56">
                  <c:v>10.49</c:v>
                </c:pt>
                <c:pt idx="57">
                  <c:v>10.4</c:v>
                </c:pt>
                <c:pt idx="58">
                  <c:v>-5.4</c:v>
                </c:pt>
                <c:pt idx="59">
                  <c:v>3.15</c:v>
                </c:pt>
                <c:pt idx="60">
                  <c:v>17.600000000000001</c:v>
                </c:pt>
                <c:pt idx="61">
                  <c:v>8.1199999999999992</c:v>
                </c:pt>
                <c:pt idx="62">
                  <c:v>9.83</c:v>
                </c:pt>
                <c:pt idx="63">
                  <c:v>-1.1200000000000001</c:v>
                </c:pt>
                <c:pt idx="64">
                  <c:v>15.39</c:v>
                </c:pt>
                <c:pt idx="65">
                  <c:v>-16.25</c:v>
                </c:pt>
                <c:pt idx="66">
                  <c:v>10.49</c:v>
                </c:pt>
                <c:pt idx="67">
                  <c:v>3.32</c:v>
                </c:pt>
                <c:pt idx="68">
                  <c:v>-9.1300000000000008</c:v>
                </c:pt>
                <c:pt idx="69">
                  <c:v>23.61</c:v>
                </c:pt>
                <c:pt idx="70">
                  <c:v>0.99</c:v>
                </c:pt>
                <c:pt idx="71">
                  <c:v>-4.17</c:v>
                </c:pt>
                <c:pt idx="72">
                  <c:v>2.82</c:v>
                </c:pt>
                <c:pt idx="73">
                  <c:v>-6.84</c:v>
                </c:pt>
                <c:pt idx="74">
                  <c:v>-0.32</c:v>
                </c:pt>
                <c:pt idx="75">
                  <c:v>2.59</c:v>
                </c:pt>
                <c:pt idx="76">
                  <c:v>-9.51</c:v>
                </c:pt>
                <c:pt idx="77">
                  <c:v>6.42</c:v>
                </c:pt>
                <c:pt idx="78">
                  <c:v>7.34</c:v>
                </c:pt>
                <c:pt idx="79">
                  <c:v>1.95</c:v>
                </c:pt>
                <c:pt idx="80">
                  <c:v>3.17</c:v>
                </c:pt>
              </c:numCache>
            </c:numRef>
          </c:yVal>
          <c:smooth val="1"/>
          <c:extLst>
            <c:ext xmlns:c16="http://schemas.microsoft.com/office/drawing/2014/chart" uri="{C3380CC4-5D6E-409C-BE32-E72D297353CC}">
              <c16:uniqueId val="{00000003-6F85-4196-9581-E2DA8A4A1802}"/>
            </c:ext>
          </c:extLst>
        </c:ser>
        <c:ser>
          <c:idx val="4"/>
          <c:order val="4"/>
          <c:tx>
            <c:strRef>
              <c:f>'Problem 5'!$AA$18</c:f>
              <c:strCache>
                <c:ptCount val="1"/>
                <c:pt idx="0">
                  <c:v>Chems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5'!$AA$19:$AA$99</c:f>
              <c:numCache>
                <c:formatCode>General</c:formatCode>
                <c:ptCount val="81"/>
                <c:pt idx="0">
                  <c:v>3.81</c:v>
                </c:pt>
                <c:pt idx="1">
                  <c:v>4.1900000000000004</c:v>
                </c:pt>
                <c:pt idx="2">
                  <c:v>0.85</c:v>
                </c:pt>
                <c:pt idx="3">
                  <c:v>0.28999999999999998</c:v>
                </c:pt>
                <c:pt idx="4">
                  <c:v>0.83</c:v>
                </c:pt>
                <c:pt idx="5">
                  <c:v>0.63</c:v>
                </c:pt>
                <c:pt idx="6">
                  <c:v>1.94</c:v>
                </c:pt>
                <c:pt idx="7">
                  <c:v>1.17</c:v>
                </c:pt>
                <c:pt idx="8">
                  <c:v>2.34</c:v>
                </c:pt>
                <c:pt idx="9">
                  <c:v>0.92</c:v>
                </c:pt>
                <c:pt idx="10">
                  <c:v>3.8</c:v>
                </c:pt>
                <c:pt idx="11">
                  <c:v>1.77</c:v>
                </c:pt>
                <c:pt idx="12">
                  <c:v>-0.53</c:v>
                </c:pt>
                <c:pt idx="13">
                  <c:v>-5.76</c:v>
                </c:pt>
                <c:pt idx="14">
                  <c:v>0.59</c:v>
                </c:pt>
                <c:pt idx="15">
                  <c:v>-2.78</c:v>
                </c:pt>
                <c:pt idx="16">
                  <c:v>0.81</c:v>
                </c:pt>
                <c:pt idx="17">
                  <c:v>2.19</c:v>
                </c:pt>
                <c:pt idx="18">
                  <c:v>3.73</c:v>
                </c:pt>
                <c:pt idx="19">
                  <c:v>1.2</c:v>
                </c:pt>
                <c:pt idx="20">
                  <c:v>-0.91</c:v>
                </c:pt>
                <c:pt idx="21">
                  <c:v>-6.23</c:v>
                </c:pt>
                <c:pt idx="22">
                  <c:v>5.5</c:v>
                </c:pt>
                <c:pt idx="23">
                  <c:v>-6.3</c:v>
                </c:pt>
                <c:pt idx="24">
                  <c:v>5.66</c:v>
                </c:pt>
                <c:pt idx="25">
                  <c:v>4.45</c:v>
                </c:pt>
                <c:pt idx="26">
                  <c:v>1.91</c:v>
                </c:pt>
                <c:pt idx="27">
                  <c:v>4.46</c:v>
                </c:pt>
                <c:pt idx="28">
                  <c:v>-7.75</c:v>
                </c:pt>
                <c:pt idx="29">
                  <c:v>5.23</c:v>
                </c:pt>
                <c:pt idx="30">
                  <c:v>3.23</c:v>
                </c:pt>
                <c:pt idx="31">
                  <c:v>-0.8</c:v>
                </c:pt>
                <c:pt idx="32">
                  <c:v>2.88</c:v>
                </c:pt>
                <c:pt idx="33">
                  <c:v>-1.56</c:v>
                </c:pt>
                <c:pt idx="34">
                  <c:v>0.92</c:v>
                </c:pt>
                <c:pt idx="35">
                  <c:v>2.11</c:v>
                </c:pt>
                <c:pt idx="36">
                  <c:v>-3.15</c:v>
                </c:pt>
                <c:pt idx="37">
                  <c:v>-8.83</c:v>
                </c:pt>
                <c:pt idx="38">
                  <c:v>-10.25</c:v>
                </c:pt>
                <c:pt idx="39">
                  <c:v>12.56</c:v>
                </c:pt>
                <c:pt idx="40">
                  <c:v>4.93</c:v>
                </c:pt>
                <c:pt idx="41">
                  <c:v>1.0900000000000001</c:v>
                </c:pt>
                <c:pt idx="42">
                  <c:v>7.4</c:v>
                </c:pt>
                <c:pt idx="43">
                  <c:v>5.17</c:v>
                </c:pt>
                <c:pt idx="44">
                  <c:v>0.03</c:v>
                </c:pt>
                <c:pt idx="45">
                  <c:v>-0.68</c:v>
                </c:pt>
                <c:pt idx="46">
                  <c:v>8.4499999999999993</c:v>
                </c:pt>
                <c:pt idx="47">
                  <c:v>1.96</c:v>
                </c:pt>
                <c:pt idx="48">
                  <c:v>-4.37</c:v>
                </c:pt>
                <c:pt idx="49">
                  <c:v>1.2</c:v>
                </c:pt>
                <c:pt idx="50">
                  <c:v>7.25</c:v>
                </c:pt>
                <c:pt idx="51">
                  <c:v>2.86</c:v>
                </c:pt>
                <c:pt idx="52">
                  <c:v>2.2000000000000002</c:v>
                </c:pt>
                <c:pt idx="53">
                  <c:v>-2.37</c:v>
                </c:pt>
                <c:pt idx="54">
                  <c:v>2.48</c:v>
                </c:pt>
                <c:pt idx="55">
                  <c:v>0.28000000000000003</c:v>
                </c:pt>
                <c:pt idx="56">
                  <c:v>-4.97</c:v>
                </c:pt>
                <c:pt idx="57">
                  <c:v>6.03</c:v>
                </c:pt>
                <c:pt idx="58">
                  <c:v>0.51</c:v>
                </c:pt>
                <c:pt idx="59">
                  <c:v>9.66</c:v>
                </c:pt>
                <c:pt idx="60">
                  <c:v>-6.61</c:v>
                </c:pt>
                <c:pt idx="61">
                  <c:v>-3.52</c:v>
                </c:pt>
                <c:pt idx="62">
                  <c:v>-0.25</c:v>
                </c:pt>
                <c:pt idx="63">
                  <c:v>0.39</c:v>
                </c:pt>
                <c:pt idx="64">
                  <c:v>-1.1599999999999999</c:v>
                </c:pt>
                <c:pt idx="65">
                  <c:v>-8.1199999999999992</c:v>
                </c:pt>
                <c:pt idx="66">
                  <c:v>3.17</c:v>
                </c:pt>
                <c:pt idx="67">
                  <c:v>-1.61</c:v>
                </c:pt>
                <c:pt idx="68">
                  <c:v>-10.73</c:v>
                </c:pt>
                <c:pt idx="69">
                  <c:v>6.91</c:v>
                </c:pt>
                <c:pt idx="70">
                  <c:v>9.91</c:v>
                </c:pt>
                <c:pt idx="71">
                  <c:v>-2.2000000000000002</c:v>
                </c:pt>
                <c:pt idx="72">
                  <c:v>3.08</c:v>
                </c:pt>
                <c:pt idx="73">
                  <c:v>-3.61</c:v>
                </c:pt>
                <c:pt idx="74">
                  <c:v>1.61</c:v>
                </c:pt>
                <c:pt idx="75">
                  <c:v>2.62</c:v>
                </c:pt>
                <c:pt idx="76">
                  <c:v>-8.5299999999999994</c:v>
                </c:pt>
                <c:pt idx="77">
                  <c:v>8.69</c:v>
                </c:pt>
                <c:pt idx="78">
                  <c:v>1.79</c:v>
                </c:pt>
                <c:pt idx="79">
                  <c:v>-2.75</c:v>
                </c:pt>
                <c:pt idx="80">
                  <c:v>-6.57</c:v>
                </c:pt>
              </c:numCache>
            </c:numRef>
          </c:yVal>
          <c:smooth val="1"/>
          <c:extLst>
            <c:ext xmlns:c16="http://schemas.microsoft.com/office/drawing/2014/chart" uri="{C3380CC4-5D6E-409C-BE32-E72D297353CC}">
              <c16:uniqueId val="{00000004-6F85-4196-9581-E2DA8A4A1802}"/>
            </c:ext>
          </c:extLst>
        </c:ser>
        <c:ser>
          <c:idx val="5"/>
          <c:order val="5"/>
          <c:tx>
            <c:strRef>
              <c:f>'Problem 5'!$AB$18</c:f>
              <c:strCache>
                <c:ptCount val="1"/>
                <c:pt idx="0">
                  <c:v>BusEq</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5'!$AB$19:$AB$99</c:f>
              <c:numCache>
                <c:formatCode>General</c:formatCode>
                <c:ptCount val="81"/>
                <c:pt idx="0">
                  <c:v>4.67</c:v>
                </c:pt>
                <c:pt idx="1">
                  <c:v>4.9800000000000004</c:v>
                </c:pt>
                <c:pt idx="2">
                  <c:v>2.11</c:v>
                </c:pt>
                <c:pt idx="3">
                  <c:v>2.71</c:v>
                </c:pt>
                <c:pt idx="4">
                  <c:v>4.1900000000000004</c:v>
                </c:pt>
                <c:pt idx="5">
                  <c:v>-2.13</c:v>
                </c:pt>
                <c:pt idx="6">
                  <c:v>3.77</c:v>
                </c:pt>
                <c:pt idx="7">
                  <c:v>3.06</c:v>
                </c:pt>
                <c:pt idx="8">
                  <c:v>0.66</c:v>
                </c:pt>
                <c:pt idx="9">
                  <c:v>6.85</c:v>
                </c:pt>
                <c:pt idx="10">
                  <c:v>1.03</c:v>
                </c:pt>
                <c:pt idx="11">
                  <c:v>-0.11</c:v>
                </c:pt>
                <c:pt idx="12">
                  <c:v>7.83</c:v>
                </c:pt>
                <c:pt idx="13">
                  <c:v>-0.03</c:v>
                </c:pt>
                <c:pt idx="14">
                  <c:v>-3.3</c:v>
                </c:pt>
                <c:pt idx="15">
                  <c:v>-0.06</c:v>
                </c:pt>
                <c:pt idx="16">
                  <c:v>6.82</c:v>
                </c:pt>
                <c:pt idx="17">
                  <c:v>-0.32</c:v>
                </c:pt>
                <c:pt idx="18">
                  <c:v>2.19</c:v>
                </c:pt>
                <c:pt idx="19">
                  <c:v>7.3</c:v>
                </c:pt>
                <c:pt idx="20">
                  <c:v>-0.22</c:v>
                </c:pt>
                <c:pt idx="21">
                  <c:v>-8.7899999999999991</c:v>
                </c:pt>
                <c:pt idx="22">
                  <c:v>-1.62</c:v>
                </c:pt>
                <c:pt idx="23">
                  <c:v>-8.0399999999999991</c:v>
                </c:pt>
                <c:pt idx="24">
                  <c:v>9.49</c:v>
                </c:pt>
                <c:pt idx="25">
                  <c:v>5.67</c:v>
                </c:pt>
                <c:pt idx="26">
                  <c:v>3.75</c:v>
                </c:pt>
                <c:pt idx="27">
                  <c:v>6.02</c:v>
                </c:pt>
                <c:pt idx="28">
                  <c:v>-8.48</c:v>
                </c:pt>
                <c:pt idx="29">
                  <c:v>7.83</c:v>
                </c:pt>
                <c:pt idx="30">
                  <c:v>3.64</c:v>
                </c:pt>
                <c:pt idx="31">
                  <c:v>-2.77</c:v>
                </c:pt>
                <c:pt idx="32">
                  <c:v>1.01</c:v>
                </c:pt>
                <c:pt idx="33">
                  <c:v>3.24</c:v>
                </c:pt>
                <c:pt idx="34">
                  <c:v>5.1100000000000003</c:v>
                </c:pt>
                <c:pt idx="35">
                  <c:v>3.68</c:v>
                </c:pt>
                <c:pt idx="36">
                  <c:v>3.33</c:v>
                </c:pt>
                <c:pt idx="37">
                  <c:v>-6.91</c:v>
                </c:pt>
                <c:pt idx="38">
                  <c:v>-9.6300000000000008</c:v>
                </c:pt>
                <c:pt idx="39">
                  <c:v>15.17</c:v>
                </c:pt>
                <c:pt idx="40">
                  <c:v>8.25</c:v>
                </c:pt>
                <c:pt idx="41">
                  <c:v>6.09</c:v>
                </c:pt>
                <c:pt idx="42">
                  <c:v>6.91</c:v>
                </c:pt>
                <c:pt idx="43">
                  <c:v>10.56</c:v>
                </c:pt>
                <c:pt idx="44">
                  <c:v>-5.16</c:v>
                </c:pt>
                <c:pt idx="45">
                  <c:v>-1.84</c:v>
                </c:pt>
                <c:pt idx="46">
                  <c:v>10.85</c:v>
                </c:pt>
                <c:pt idx="47">
                  <c:v>4.95</c:v>
                </c:pt>
                <c:pt idx="48">
                  <c:v>0.56000000000000005</c:v>
                </c:pt>
                <c:pt idx="49">
                  <c:v>1.59</c:v>
                </c:pt>
                <c:pt idx="50">
                  <c:v>0.73</c:v>
                </c:pt>
                <c:pt idx="51">
                  <c:v>6.49</c:v>
                </c:pt>
                <c:pt idx="52">
                  <c:v>-0.87</c:v>
                </c:pt>
                <c:pt idx="53">
                  <c:v>6.97</c:v>
                </c:pt>
                <c:pt idx="54">
                  <c:v>3.3</c:v>
                </c:pt>
                <c:pt idx="55">
                  <c:v>4.6900000000000004</c:v>
                </c:pt>
                <c:pt idx="56">
                  <c:v>-6.21</c:v>
                </c:pt>
                <c:pt idx="57">
                  <c:v>7.71</c:v>
                </c:pt>
                <c:pt idx="58">
                  <c:v>0.85</c:v>
                </c:pt>
                <c:pt idx="59">
                  <c:v>1.71</c:v>
                </c:pt>
                <c:pt idx="60">
                  <c:v>-8.31</c:v>
                </c:pt>
                <c:pt idx="61">
                  <c:v>-5.2</c:v>
                </c:pt>
                <c:pt idx="62">
                  <c:v>3.23</c:v>
                </c:pt>
                <c:pt idx="63">
                  <c:v>-12.66</c:v>
                </c:pt>
                <c:pt idx="64">
                  <c:v>-2.16</c:v>
                </c:pt>
                <c:pt idx="65">
                  <c:v>-8.3699999999999992</c:v>
                </c:pt>
                <c:pt idx="66">
                  <c:v>11.63</c:v>
                </c:pt>
                <c:pt idx="67">
                  <c:v>-5.12</c:v>
                </c:pt>
                <c:pt idx="68">
                  <c:v>-11.48</c:v>
                </c:pt>
                <c:pt idx="69">
                  <c:v>4.9800000000000004</c:v>
                </c:pt>
                <c:pt idx="70">
                  <c:v>5.3</c:v>
                </c:pt>
                <c:pt idx="71">
                  <c:v>-7.95</c:v>
                </c:pt>
                <c:pt idx="72">
                  <c:v>9.67</c:v>
                </c:pt>
                <c:pt idx="73">
                  <c:v>-0.19</c:v>
                </c:pt>
                <c:pt idx="74">
                  <c:v>10.42</c:v>
                </c:pt>
                <c:pt idx="75">
                  <c:v>0.28000000000000003</c:v>
                </c:pt>
                <c:pt idx="76">
                  <c:v>8.25</c:v>
                </c:pt>
                <c:pt idx="77">
                  <c:v>5.87</c:v>
                </c:pt>
                <c:pt idx="78">
                  <c:v>4.32</c:v>
                </c:pt>
                <c:pt idx="79">
                  <c:v>-1.67</c:v>
                </c:pt>
                <c:pt idx="80">
                  <c:v>-5.96</c:v>
                </c:pt>
              </c:numCache>
            </c:numRef>
          </c:yVal>
          <c:smooth val="1"/>
          <c:extLst>
            <c:ext xmlns:c16="http://schemas.microsoft.com/office/drawing/2014/chart" uri="{C3380CC4-5D6E-409C-BE32-E72D297353CC}">
              <c16:uniqueId val="{00000005-6F85-4196-9581-E2DA8A4A1802}"/>
            </c:ext>
          </c:extLst>
        </c:ser>
        <c:ser>
          <c:idx val="6"/>
          <c:order val="6"/>
          <c:tx>
            <c:strRef>
              <c:f>'Problem 5'!$AC$18</c:f>
              <c:strCache>
                <c:ptCount val="1"/>
                <c:pt idx="0">
                  <c:v>Telcm</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5'!$AC$19:$AC$99</c:f>
              <c:numCache>
                <c:formatCode>General</c:formatCode>
                <c:ptCount val="81"/>
                <c:pt idx="0">
                  <c:v>2.87</c:v>
                </c:pt>
                <c:pt idx="1">
                  <c:v>0.14000000000000001</c:v>
                </c:pt>
                <c:pt idx="2">
                  <c:v>1.05</c:v>
                </c:pt>
                <c:pt idx="3">
                  <c:v>0.02</c:v>
                </c:pt>
                <c:pt idx="4">
                  <c:v>-1.55</c:v>
                </c:pt>
                <c:pt idx="5">
                  <c:v>-2.2200000000000002</c:v>
                </c:pt>
                <c:pt idx="6">
                  <c:v>5.27</c:v>
                </c:pt>
                <c:pt idx="7">
                  <c:v>-2.64</c:v>
                </c:pt>
                <c:pt idx="8">
                  <c:v>-1.67</c:v>
                </c:pt>
                <c:pt idx="9">
                  <c:v>-5.68</c:v>
                </c:pt>
                <c:pt idx="10">
                  <c:v>3.76</c:v>
                </c:pt>
                <c:pt idx="11">
                  <c:v>4.47</c:v>
                </c:pt>
                <c:pt idx="12">
                  <c:v>3.13</c:v>
                </c:pt>
                <c:pt idx="13">
                  <c:v>-7.13</c:v>
                </c:pt>
                <c:pt idx="14">
                  <c:v>-2.6</c:v>
                </c:pt>
                <c:pt idx="15">
                  <c:v>-2.38</c:v>
                </c:pt>
                <c:pt idx="16">
                  <c:v>-0.84</c:v>
                </c:pt>
                <c:pt idx="17">
                  <c:v>6.43</c:v>
                </c:pt>
                <c:pt idx="18">
                  <c:v>2.69</c:v>
                </c:pt>
                <c:pt idx="19">
                  <c:v>3.08</c:v>
                </c:pt>
                <c:pt idx="20">
                  <c:v>1.64</c:v>
                </c:pt>
                <c:pt idx="21">
                  <c:v>-0.34</c:v>
                </c:pt>
                <c:pt idx="22">
                  <c:v>2.62</c:v>
                </c:pt>
                <c:pt idx="23">
                  <c:v>-8.77</c:v>
                </c:pt>
                <c:pt idx="24">
                  <c:v>5.56</c:v>
                </c:pt>
                <c:pt idx="25">
                  <c:v>3.26</c:v>
                </c:pt>
                <c:pt idx="26">
                  <c:v>0.41</c:v>
                </c:pt>
                <c:pt idx="27">
                  <c:v>6.32</c:v>
                </c:pt>
                <c:pt idx="28">
                  <c:v>-2.97</c:v>
                </c:pt>
                <c:pt idx="29">
                  <c:v>4.96</c:v>
                </c:pt>
                <c:pt idx="30">
                  <c:v>1.91</c:v>
                </c:pt>
                <c:pt idx="31">
                  <c:v>0.43</c:v>
                </c:pt>
                <c:pt idx="32">
                  <c:v>1.44</c:v>
                </c:pt>
                <c:pt idx="33">
                  <c:v>2.25</c:v>
                </c:pt>
                <c:pt idx="34">
                  <c:v>1.91</c:v>
                </c:pt>
                <c:pt idx="35">
                  <c:v>1.24</c:v>
                </c:pt>
                <c:pt idx="36">
                  <c:v>-1.99</c:v>
                </c:pt>
                <c:pt idx="37">
                  <c:v>-5.95</c:v>
                </c:pt>
                <c:pt idx="38">
                  <c:v>-13.37</c:v>
                </c:pt>
                <c:pt idx="39">
                  <c:v>9.56</c:v>
                </c:pt>
                <c:pt idx="40">
                  <c:v>4.78</c:v>
                </c:pt>
                <c:pt idx="41">
                  <c:v>-2.52</c:v>
                </c:pt>
                <c:pt idx="42">
                  <c:v>5.07</c:v>
                </c:pt>
                <c:pt idx="43">
                  <c:v>5.51</c:v>
                </c:pt>
                <c:pt idx="44">
                  <c:v>-2.12</c:v>
                </c:pt>
                <c:pt idx="45">
                  <c:v>-3.85</c:v>
                </c:pt>
                <c:pt idx="46">
                  <c:v>14.43</c:v>
                </c:pt>
                <c:pt idx="47">
                  <c:v>5.29</c:v>
                </c:pt>
                <c:pt idx="48">
                  <c:v>-3.42</c:v>
                </c:pt>
                <c:pt idx="49">
                  <c:v>4.5</c:v>
                </c:pt>
                <c:pt idx="50">
                  <c:v>1.59</c:v>
                </c:pt>
                <c:pt idx="51">
                  <c:v>3.15</c:v>
                </c:pt>
                <c:pt idx="52">
                  <c:v>-0.83</c:v>
                </c:pt>
                <c:pt idx="53">
                  <c:v>-0.12</c:v>
                </c:pt>
                <c:pt idx="54">
                  <c:v>0.3</c:v>
                </c:pt>
                <c:pt idx="55">
                  <c:v>1.35</c:v>
                </c:pt>
                <c:pt idx="56">
                  <c:v>-5.64</c:v>
                </c:pt>
                <c:pt idx="57">
                  <c:v>-4.29</c:v>
                </c:pt>
                <c:pt idx="58">
                  <c:v>-7.25</c:v>
                </c:pt>
                <c:pt idx="59">
                  <c:v>3.9</c:v>
                </c:pt>
                <c:pt idx="60">
                  <c:v>-1.98</c:v>
                </c:pt>
                <c:pt idx="61">
                  <c:v>0.23</c:v>
                </c:pt>
                <c:pt idx="62">
                  <c:v>-2.46</c:v>
                </c:pt>
                <c:pt idx="63">
                  <c:v>-10.7</c:v>
                </c:pt>
                <c:pt idx="64">
                  <c:v>8.5399999999999991</c:v>
                </c:pt>
                <c:pt idx="65">
                  <c:v>-6.72</c:v>
                </c:pt>
                <c:pt idx="66">
                  <c:v>-0.4</c:v>
                </c:pt>
                <c:pt idx="67">
                  <c:v>-3.01</c:v>
                </c:pt>
                <c:pt idx="68">
                  <c:v>-13.94</c:v>
                </c:pt>
                <c:pt idx="69">
                  <c:v>10.58</c:v>
                </c:pt>
                <c:pt idx="70">
                  <c:v>2.15</c:v>
                </c:pt>
                <c:pt idx="71">
                  <c:v>-6.81</c:v>
                </c:pt>
                <c:pt idx="72">
                  <c:v>13.53</c:v>
                </c:pt>
                <c:pt idx="73">
                  <c:v>-6.5</c:v>
                </c:pt>
                <c:pt idx="74">
                  <c:v>-0.13</c:v>
                </c:pt>
                <c:pt idx="75">
                  <c:v>0.99</c:v>
                </c:pt>
                <c:pt idx="76">
                  <c:v>-9.4</c:v>
                </c:pt>
                <c:pt idx="77">
                  <c:v>4.63</c:v>
                </c:pt>
                <c:pt idx="78">
                  <c:v>0.98</c:v>
                </c:pt>
                <c:pt idx="79">
                  <c:v>0.14000000000000001</c:v>
                </c:pt>
                <c:pt idx="80">
                  <c:v>-3.22</c:v>
                </c:pt>
              </c:numCache>
            </c:numRef>
          </c:yVal>
          <c:smooth val="1"/>
          <c:extLst>
            <c:ext xmlns:c16="http://schemas.microsoft.com/office/drawing/2014/chart" uri="{C3380CC4-5D6E-409C-BE32-E72D297353CC}">
              <c16:uniqueId val="{00000006-6F85-4196-9581-E2DA8A4A1802}"/>
            </c:ext>
          </c:extLst>
        </c:ser>
        <c:ser>
          <c:idx val="7"/>
          <c:order val="7"/>
          <c:tx>
            <c:strRef>
              <c:f>'Problem 5'!$AD$18</c:f>
              <c:strCache>
                <c:ptCount val="1"/>
                <c:pt idx="0">
                  <c:v>Utils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5'!$AD$19:$AD$99</c:f>
              <c:numCache>
                <c:formatCode>General</c:formatCode>
                <c:ptCount val="81"/>
                <c:pt idx="0">
                  <c:v>1.08</c:v>
                </c:pt>
                <c:pt idx="1">
                  <c:v>4.05</c:v>
                </c:pt>
                <c:pt idx="2">
                  <c:v>0.32</c:v>
                </c:pt>
                <c:pt idx="3">
                  <c:v>0.38</c:v>
                </c:pt>
                <c:pt idx="4">
                  <c:v>2.56</c:v>
                </c:pt>
                <c:pt idx="5">
                  <c:v>-1.89</c:v>
                </c:pt>
                <c:pt idx="6">
                  <c:v>2.98</c:v>
                </c:pt>
                <c:pt idx="7">
                  <c:v>2.2000000000000002</c:v>
                </c:pt>
                <c:pt idx="8">
                  <c:v>-1.97</c:v>
                </c:pt>
                <c:pt idx="9">
                  <c:v>3.07</c:v>
                </c:pt>
                <c:pt idx="10">
                  <c:v>2.42</c:v>
                </c:pt>
                <c:pt idx="11">
                  <c:v>-5.0199999999999996</c:v>
                </c:pt>
                <c:pt idx="12">
                  <c:v>-2.83</c:v>
                </c:pt>
                <c:pt idx="13">
                  <c:v>-4.5199999999999996</c:v>
                </c:pt>
                <c:pt idx="14">
                  <c:v>3.2</c:v>
                </c:pt>
                <c:pt idx="15">
                  <c:v>2.77</c:v>
                </c:pt>
                <c:pt idx="16">
                  <c:v>0.21</c:v>
                </c:pt>
                <c:pt idx="17">
                  <c:v>2.61</c:v>
                </c:pt>
                <c:pt idx="18">
                  <c:v>1.73</c:v>
                </c:pt>
                <c:pt idx="19">
                  <c:v>0.91</c:v>
                </c:pt>
                <c:pt idx="20">
                  <c:v>-0.55000000000000004</c:v>
                </c:pt>
                <c:pt idx="21">
                  <c:v>-0.06</c:v>
                </c:pt>
                <c:pt idx="22">
                  <c:v>3.27</c:v>
                </c:pt>
                <c:pt idx="23">
                  <c:v>-4.75</c:v>
                </c:pt>
                <c:pt idx="24">
                  <c:v>5.41</c:v>
                </c:pt>
                <c:pt idx="25">
                  <c:v>3.62</c:v>
                </c:pt>
                <c:pt idx="26">
                  <c:v>3.32</c:v>
                </c:pt>
                <c:pt idx="27">
                  <c:v>1.02</c:v>
                </c:pt>
                <c:pt idx="28">
                  <c:v>-1.54</c:v>
                </c:pt>
                <c:pt idx="29">
                  <c:v>3.64</c:v>
                </c:pt>
                <c:pt idx="30">
                  <c:v>-0.99</c:v>
                </c:pt>
                <c:pt idx="31">
                  <c:v>3.44</c:v>
                </c:pt>
                <c:pt idx="32">
                  <c:v>3.92</c:v>
                </c:pt>
                <c:pt idx="33">
                  <c:v>-1.42</c:v>
                </c:pt>
                <c:pt idx="34">
                  <c:v>-2.15</c:v>
                </c:pt>
                <c:pt idx="35">
                  <c:v>4.13</c:v>
                </c:pt>
                <c:pt idx="36">
                  <c:v>4.83</c:v>
                </c:pt>
                <c:pt idx="37">
                  <c:v>-9.85</c:v>
                </c:pt>
                <c:pt idx="38">
                  <c:v>-13.01</c:v>
                </c:pt>
                <c:pt idx="39">
                  <c:v>5.07</c:v>
                </c:pt>
                <c:pt idx="40">
                  <c:v>4.5599999999999996</c:v>
                </c:pt>
                <c:pt idx="41">
                  <c:v>-5.0199999999999996</c:v>
                </c:pt>
                <c:pt idx="42">
                  <c:v>6.37</c:v>
                </c:pt>
                <c:pt idx="43">
                  <c:v>-2.25</c:v>
                </c:pt>
                <c:pt idx="44">
                  <c:v>-0.27</c:v>
                </c:pt>
                <c:pt idx="45">
                  <c:v>4.49</c:v>
                </c:pt>
                <c:pt idx="46">
                  <c:v>2.63</c:v>
                </c:pt>
                <c:pt idx="47">
                  <c:v>0.63</c:v>
                </c:pt>
                <c:pt idx="48">
                  <c:v>-0.4</c:v>
                </c:pt>
                <c:pt idx="49">
                  <c:v>-4.5999999999999996</c:v>
                </c:pt>
                <c:pt idx="50">
                  <c:v>10.35</c:v>
                </c:pt>
                <c:pt idx="51">
                  <c:v>3.98</c:v>
                </c:pt>
                <c:pt idx="52">
                  <c:v>-1.17</c:v>
                </c:pt>
                <c:pt idx="53">
                  <c:v>-1.42</c:v>
                </c:pt>
                <c:pt idx="54">
                  <c:v>2.98</c:v>
                </c:pt>
                <c:pt idx="55">
                  <c:v>3.23</c:v>
                </c:pt>
                <c:pt idx="56">
                  <c:v>-4.84</c:v>
                </c:pt>
                <c:pt idx="57">
                  <c:v>5.1100000000000003</c:v>
                </c:pt>
                <c:pt idx="58">
                  <c:v>-1.96</c:v>
                </c:pt>
                <c:pt idx="59">
                  <c:v>8.57</c:v>
                </c:pt>
                <c:pt idx="60">
                  <c:v>-2.1</c:v>
                </c:pt>
                <c:pt idx="61">
                  <c:v>-1.1100000000000001</c:v>
                </c:pt>
                <c:pt idx="62">
                  <c:v>9.68</c:v>
                </c:pt>
                <c:pt idx="63">
                  <c:v>-3.71</c:v>
                </c:pt>
                <c:pt idx="64">
                  <c:v>4.79</c:v>
                </c:pt>
                <c:pt idx="65">
                  <c:v>-6.55</c:v>
                </c:pt>
                <c:pt idx="66">
                  <c:v>6.26</c:v>
                </c:pt>
                <c:pt idx="67">
                  <c:v>0.09</c:v>
                </c:pt>
                <c:pt idx="68">
                  <c:v>-11.65</c:v>
                </c:pt>
                <c:pt idx="69">
                  <c:v>3.51</c:v>
                </c:pt>
                <c:pt idx="70">
                  <c:v>6.78</c:v>
                </c:pt>
                <c:pt idx="71">
                  <c:v>-1.21</c:v>
                </c:pt>
                <c:pt idx="72">
                  <c:v>-1.24</c:v>
                </c:pt>
                <c:pt idx="73">
                  <c:v>-5.32</c:v>
                </c:pt>
                <c:pt idx="74">
                  <c:v>3.89</c:v>
                </c:pt>
                <c:pt idx="75">
                  <c:v>1.72</c:v>
                </c:pt>
                <c:pt idx="76">
                  <c:v>-5.82</c:v>
                </c:pt>
                <c:pt idx="77">
                  <c:v>2.61</c:v>
                </c:pt>
                <c:pt idx="78">
                  <c:v>2.79</c:v>
                </c:pt>
                <c:pt idx="79">
                  <c:v>-5.29</c:v>
                </c:pt>
                <c:pt idx="80">
                  <c:v>-5.04</c:v>
                </c:pt>
              </c:numCache>
            </c:numRef>
          </c:yVal>
          <c:smooth val="1"/>
          <c:extLst>
            <c:ext xmlns:c16="http://schemas.microsoft.com/office/drawing/2014/chart" uri="{C3380CC4-5D6E-409C-BE32-E72D297353CC}">
              <c16:uniqueId val="{00000007-6F85-4196-9581-E2DA8A4A1802}"/>
            </c:ext>
          </c:extLst>
        </c:ser>
        <c:ser>
          <c:idx val="8"/>
          <c:order val="8"/>
          <c:tx>
            <c:strRef>
              <c:f>'Problem 5'!$AE$18</c:f>
              <c:strCache>
                <c:ptCount val="1"/>
                <c:pt idx="0">
                  <c:v>Shops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5'!$AE$19:$AE$99</c:f>
              <c:numCache>
                <c:formatCode>General</c:formatCode>
                <c:ptCount val="81"/>
                <c:pt idx="0">
                  <c:v>1.01</c:v>
                </c:pt>
                <c:pt idx="1">
                  <c:v>2.8</c:v>
                </c:pt>
                <c:pt idx="2">
                  <c:v>0.8</c:v>
                </c:pt>
                <c:pt idx="3">
                  <c:v>2.71</c:v>
                </c:pt>
                <c:pt idx="4">
                  <c:v>1.63</c:v>
                </c:pt>
                <c:pt idx="5">
                  <c:v>-1.9</c:v>
                </c:pt>
                <c:pt idx="6">
                  <c:v>0.12</c:v>
                </c:pt>
                <c:pt idx="7">
                  <c:v>-1.67</c:v>
                </c:pt>
                <c:pt idx="8">
                  <c:v>2.4300000000000002</c:v>
                </c:pt>
                <c:pt idx="9">
                  <c:v>2.72</c:v>
                </c:pt>
                <c:pt idx="10">
                  <c:v>8.0399999999999991</c:v>
                </c:pt>
                <c:pt idx="11">
                  <c:v>2.46</c:v>
                </c:pt>
                <c:pt idx="12">
                  <c:v>9.3699999999999992</c:v>
                </c:pt>
                <c:pt idx="13">
                  <c:v>-4.7</c:v>
                </c:pt>
                <c:pt idx="14">
                  <c:v>-2.52</c:v>
                </c:pt>
                <c:pt idx="15">
                  <c:v>3.91</c:v>
                </c:pt>
                <c:pt idx="16">
                  <c:v>0.89</c:v>
                </c:pt>
                <c:pt idx="17">
                  <c:v>3.06</c:v>
                </c:pt>
                <c:pt idx="18">
                  <c:v>3.21</c:v>
                </c:pt>
                <c:pt idx="19">
                  <c:v>8.0500000000000007</c:v>
                </c:pt>
                <c:pt idx="20">
                  <c:v>0.63</c:v>
                </c:pt>
                <c:pt idx="21">
                  <c:v>-8.75</c:v>
                </c:pt>
                <c:pt idx="22">
                  <c:v>2.4700000000000002</c:v>
                </c:pt>
                <c:pt idx="23">
                  <c:v>-9.06</c:v>
                </c:pt>
                <c:pt idx="24">
                  <c:v>8.1999999999999993</c:v>
                </c:pt>
                <c:pt idx="25">
                  <c:v>0.78</c:v>
                </c:pt>
                <c:pt idx="26">
                  <c:v>3.37</c:v>
                </c:pt>
                <c:pt idx="27">
                  <c:v>4.59</c:v>
                </c:pt>
                <c:pt idx="28">
                  <c:v>-6.04</c:v>
                </c:pt>
                <c:pt idx="29">
                  <c:v>7.14</c:v>
                </c:pt>
                <c:pt idx="30">
                  <c:v>0.91</c:v>
                </c:pt>
                <c:pt idx="31">
                  <c:v>7.0000000000000007E-2</c:v>
                </c:pt>
                <c:pt idx="32">
                  <c:v>0.77</c:v>
                </c:pt>
                <c:pt idx="33">
                  <c:v>0.73</c:v>
                </c:pt>
                <c:pt idx="34">
                  <c:v>2.16</c:v>
                </c:pt>
                <c:pt idx="35">
                  <c:v>1.37</c:v>
                </c:pt>
                <c:pt idx="36">
                  <c:v>0.93</c:v>
                </c:pt>
                <c:pt idx="37">
                  <c:v>-6.8</c:v>
                </c:pt>
                <c:pt idx="38">
                  <c:v>-7.6</c:v>
                </c:pt>
                <c:pt idx="39">
                  <c:v>18.04</c:v>
                </c:pt>
                <c:pt idx="40">
                  <c:v>4.42</c:v>
                </c:pt>
                <c:pt idx="41">
                  <c:v>4.2</c:v>
                </c:pt>
                <c:pt idx="42">
                  <c:v>9.51</c:v>
                </c:pt>
                <c:pt idx="43">
                  <c:v>8.16</c:v>
                </c:pt>
                <c:pt idx="44">
                  <c:v>-3.87</c:v>
                </c:pt>
                <c:pt idx="45">
                  <c:v>-2.57</c:v>
                </c:pt>
                <c:pt idx="46">
                  <c:v>8.3800000000000008</c:v>
                </c:pt>
                <c:pt idx="47">
                  <c:v>1.49</c:v>
                </c:pt>
                <c:pt idx="48">
                  <c:v>0</c:v>
                </c:pt>
                <c:pt idx="49">
                  <c:v>-1.64</c:v>
                </c:pt>
                <c:pt idx="50">
                  <c:v>5.54</c:v>
                </c:pt>
                <c:pt idx="51">
                  <c:v>7.06</c:v>
                </c:pt>
                <c:pt idx="52">
                  <c:v>-2.21</c:v>
                </c:pt>
                <c:pt idx="53">
                  <c:v>2.84</c:v>
                </c:pt>
                <c:pt idx="54">
                  <c:v>0.23</c:v>
                </c:pt>
                <c:pt idx="55">
                  <c:v>2.36</c:v>
                </c:pt>
                <c:pt idx="56">
                  <c:v>-4.3</c:v>
                </c:pt>
                <c:pt idx="57">
                  <c:v>5.01</c:v>
                </c:pt>
                <c:pt idx="58">
                  <c:v>1.41</c:v>
                </c:pt>
                <c:pt idx="59">
                  <c:v>1.29</c:v>
                </c:pt>
                <c:pt idx="60">
                  <c:v>-9</c:v>
                </c:pt>
                <c:pt idx="61">
                  <c:v>-1.56</c:v>
                </c:pt>
                <c:pt idx="62">
                  <c:v>2.91</c:v>
                </c:pt>
                <c:pt idx="63">
                  <c:v>-9.91</c:v>
                </c:pt>
                <c:pt idx="64">
                  <c:v>-4.12</c:v>
                </c:pt>
                <c:pt idx="65">
                  <c:v>-7.65</c:v>
                </c:pt>
                <c:pt idx="66">
                  <c:v>14.64</c:v>
                </c:pt>
                <c:pt idx="67">
                  <c:v>-3.12</c:v>
                </c:pt>
                <c:pt idx="68">
                  <c:v>-7.61</c:v>
                </c:pt>
                <c:pt idx="69">
                  <c:v>4.25</c:v>
                </c:pt>
                <c:pt idx="70">
                  <c:v>3.85</c:v>
                </c:pt>
                <c:pt idx="71">
                  <c:v>-7.97</c:v>
                </c:pt>
                <c:pt idx="72">
                  <c:v>9.74</c:v>
                </c:pt>
                <c:pt idx="73">
                  <c:v>-4.6500000000000004</c:v>
                </c:pt>
                <c:pt idx="74">
                  <c:v>3.49</c:v>
                </c:pt>
                <c:pt idx="75">
                  <c:v>2.19</c:v>
                </c:pt>
                <c:pt idx="76">
                  <c:v>0.62</c:v>
                </c:pt>
                <c:pt idx="77">
                  <c:v>7.89</c:v>
                </c:pt>
                <c:pt idx="78">
                  <c:v>2.2799999999999998</c:v>
                </c:pt>
                <c:pt idx="79">
                  <c:v>-0.4</c:v>
                </c:pt>
                <c:pt idx="80">
                  <c:v>-5.68</c:v>
                </c:pt>
              </c:numCache>
            </c:numRef>
          </c:yVal>
          <c:smooth val="1"/>
          <c:extLst>
            <c:ext xmlns:c16="http://schemas.microsoft.com/office/drawing/2014/chart" uri="{C3380CC4-5D6E-409C-BE32-E72D297353CC}">
              <c16:uniqueId val="{00000008-6F85-4196-9581-E2DA8A4A1802}"/>
            </c:ext>
          </c:extLst>
        </c:ser>
        <c:ser>
          <c:idx val="9"/>
          <c:order val="9"/>
          <c:tx>
            <c:strRef>
              <c:f>'Problem 5'!$AF$18</c:f>
              <c:strCache>
                <c:ptCount val="1"/>
                <c:pt idx="0">
                  <c:v>Hlth</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5'!$AF$19:$AF$99</c:f>
              <c:numCache>
                <c:formatCode>General</c:formatCode>
                <c:ptCount val="81"/>
                <c:pt idx="0">
                  <c:v>2.02</c:v>
                </c:pt>
                <c:pt idx="1">
                  <c:v>6.97</c:v>
                </c:pt>
                <c:pt idx="2">
                  <c:v>0.03</c:v>
                </c:pt>
                <c:pt idx="3">
                  <c:v>0.91</c:v>
                </c:pt>
                <c:pt idx="4">
                  <c:v>-0.25</c:v>
                </c:pt>
                <c:pt idx="5">
                  <c:v>5.54</c:v>
                </c:pt>
                <c:pt idx="6">
                  <c:v>0.7</c:v>
                </c:pt>
                <c:pt idx="7">
                  <c:v>2.58</c:v>
                </c:pt>
                <c:pt idx="8">
                  <c:v>2.0499999999999998</c:v>
                </c:pt>
                <c:pt idx="9">
                  <c:v>-2.27</c:v>
                </c:pt>
                <c:pt idx="10">
                  <c:v>2.46</c:v>
                </c:pt>
                <c:pt idx="11">
                  <c:v>-0.17</c:v>
                </c:pt>
                <c:pt idx="12">
                  <c:v>6.37</c:v>
                </c:pt>
                <c:pt idx="13">
                  <c:v>-3.53</c:v>
                </c:pt>
                <c:pt idx="14">
                  <c:v>-2.42</c:v>
                </c:pt>
                <c:pt idx="15">
                  <c:v>-0.04</c:v>
                </c:pt>
                <c:pt idx="16">
                  <c:v>2.29</c:v>
                </c:pt>
                <c:pt idx="17">
                  <c:v>1.49</c:v>
                </c:pt>
                <c:pt idx="18">
                  <c:v>5.99</c:v>
                </c:pt>
                <c:pt idx="19">
                  <c:v>4.4000000000000004</c:v>
                </c:pt>
                <c:pt idx="20">
                  <c:v>2.14</c:v>
                </c:pt>
                <c:pt idx="21">
                  <c:v>-8.6999999999999993</c:v>
                </c:pt>
                <c:pt idx="22">
                  <c:v>6.46</c:v>
                </c:pt>
                <c:pt idx="23">
                  <c:v>-8.18</c:v>
                </c:pt>
                <c:pt idx="24">
                  <c:v>5.25</c:v>
                </c:pt>
                <c:pt idx="25">
                  <c:v>3.23</c:v>
                </c:pt>
                <c:pt idx="26">
                  <c:v>0.48</c:v>
                </c:pt>
                <c:pt idx="27">
                  <c:v>-3.13</c:v>
                </c:pt>
                <c:pt idx="28">
                  <c:v>-3.37</c:v>
                </c:pt>
                <c:pt idx="29">
                  <c:v>6.84</c:v>
                </c:pt>
                <c:pt idx="30">
                  <c:v>-2.19</c:v>
                </c:pt>
                <c:pt idx="31">
                  <c:v>-0.61</c:v>
                </c:pt>
                <c:pt idx="32">
                  <c:v>-0.94</c:v>
                </c:pt>
                <c:pt idx="33">
                  <c:v>4.7300000000000004</c:v>
                </c:pt>
                <c:pt idx="34">
                  <c:v>5.53</c:v>
                </c:pt>
                <c:pt idx="35">
                  <c:v>3.45</c:v>
                </c:pt>
                <c:pt idx="36">
                  <c:v>-2.0099999999999998</c:v>
                </c:pt>
                <c:pt idx="37">
                  <c:v>-5.39</c:v>
                </c:pt>
                <c:pt idx="38">
                  <c:v>-5</c:v>
                </c:pt>
                <c:pt idx="39">
                  <c:v>13.41</c:v>
                </c:pt>
                <c:pt idx="40">
                  <c:v>4.05</c:v>
                </c:pt>
                <c:pt idx="41">
                  <c:v>-1.52</c:v>
                </c:pt>
                <c:pt idx="42">
                  <c:v>4.43</c:v>
                </c:pt>
                <c:pt idx="43">
                  <c:v>2.4500000000000002</c:v>
                </c:pt>
                <c:pt idx="44">
                  <c:v>-1.48</c:v>
                </c:pt>
                <c:pt idx="45">
                  <c:v>-4.42</c:v>
                </c:pt>
                <c:pt idx="46">
                  <c:v>9.52</c:v>
                </c:pt>
                <c:pt idx="47">
                  <c:v>4.76</c:v>
                </c:pt>
                <c:pt idx="48">
                  <c:v>3.22</c:v>
                </c:pt>
                <c:pt idx="49">
                  <c:v>-1.35</c:v>
                </c:pt>
                <c:pt idx="50">
                  <c:v>0.13</c:v>
                </c:pt>
                <c:pt idx="51">
                  <c:v>2.87</c:v>
                </c:pt>
                <c:pt idx="52">
                  <c:v>0.01</c:v>
                </c:pt>
                <c:pt idx="53">
                  <c:v>4.28</c:v>
                </c:pt>
                <c:pt idx="54">
                  <c:v>3.04</c:v>
                </c:pt>
                <c:pt idx="55">
                  <c:v>2.81</c:v>
                </c:pt>
                <c:pt idx="56">
                  <c:v>-5.99</c:v>
                </c:pt>
                <c:pt idx="57">
                  <c:v>2.31</c:v>
                </c:pt>
                <c:pt idx="58">
                  <c:v>-4.29</c:v>
                </c:pt>
                <c:pt idx="59">
                  <c:v>6.72</c:v>
                </c:pt>
                <c:pt idx="60">
                  <c:v>-8.66</c:v>
                </c:pt>
                <c:pt idx="61">
                  <c:v>-1.01</c:v>
                </c:pt>
                <c:pt idx="62">
                  <c:v>5.13</c:v>
                </c:pt>
                <c:pt idx="63">
                  <c:v>-6.8</c:v>
                </c:pt>
                <c:pt idx="64">
                  <c:v>0.99</c:v>
                </c:pt>
                <c:pt idx="65">
                  <c:v>-2.0499999999999998</c:v>
                </c:pt>
                <c:pt idx="66">
                  <c:v>2.75</c:v>
                </c:pt>
                <c:pt idx="67">
                  <c:v>-5.07</c:v>
                </c:pt>
                <c:pt idx="68">
                  <c:v>-1.91</c:v>
                </c:pt>
                <c:pt idx="69">
                  <c:v>8.8000000000000007</c:v>
                </c:pt>
                <c:pt idx="70">
                  <c:v>5.35</c:v>
                </c:pt>
                <c:pt idx="71">
                  <c:v>-1.74</c:v>
                </c:pt>
                <c:pt idx="72">
                  <c:v>-1.03</c:v>
                </c:pt>
                <c:pt idx="73">
                  <c:v>-4.29</c:v>
                </c:pt>
                <c:pt idx="74">
                  <c:v>2.4900000000000002</c:v>
                </c:pt>
                <c:pt idx="75">
                  <c:v>4.12</c:v>
                </c:pt>
                <c:pt idx="76">
                  <c:v>-3.67</c:v>
                </c:pt>
                <c:pt idx="77">
                  <c:v>4.66</c:v>
                </c:pt>
                <c:pt idx="78">
                  <c:v>-0.11</c:v>
                </c:pt>
                <c:pt idx="79">
                  <c:v>-0.22</c:v>
                </c:pt>
                <c:pt idx="80">
                  <c:v>-4.71</c:v>
                </c:pt>
              </c:numCache>
            </c:numRef>
          </c:yVal>
          <c:smooth val="1"/>
          <c:extLst>
            <c:ext xmlns:c16="http://schemas.microsoft.com/office/drawing/2014/chart" uri="{C3380CC4-5D6E-409C-BE32-E72D297353CC}">
              <c16:uniqueId val="{00000009-6F85-4196-9581-E2DA8A4A1802}"/>
            </c:ext>
          </c:extLst>
        </c:ser>
        <c:ser>
          <c:idx val="10"/>
          <c:order val="10"/>
          <c:tx>
            <c:strRef>
              <c:f>'Problem 5'!$AG$18</c:f>
              <c:strCache>
                <c:ptCount val="1"/>
                <c:pt idx="0">
                  <c:v>Money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5'!$AG$19:$AG$99</c:f>
              <c:numCache>
                <c:formatCode>General</c:formatCode>
                <c:ptCount val="81"/>
                <c:pt idx="0">
                  <c:v>0.56999999999999995</c:v>
                </c:pt>
                <c:pt idx="1">
                  <c:v>4.57</c:v>
                </c:pt>
                <c:pt idx="2">
                  <c:v>-2.29</c:v>
                </c:pt>
                <c:pt idx="3">
                  <c:v>0.18</c:v>
                </c:pt>
                <c:pt idx="4">
                  <c:v>-1.06</c:v>
                </c:pt>
                <c:pt idx="5">
                  <c:v>5.84</c:v>
                </c:pt>
                <c:pt idx="6">
                  <c:v>1.91</c:v>
                </c:pt>
                <c:pt idx="7">
                  <c:v>-1.22</c:v>
                </c:pt>
                <c:pt idx="8">
                  <c:v>5.22</c:v>
                </c:pt>
                <c:pt idx="9">
                  <c:v>3.39</c:v>
                </c:pt>
                <c:pt idx="10">
                  <c:v>3.92</c:v>
                </c:pt>
                <c:pt idx="11">
                  <c:v>1.05</c:v>
                </c:pt>
                <c:pt idx="12">
                  <c:v>6.16</c:v>
                </c:pt>
                <c:pt idx="13">
                  <c:v>-2.56</c:v>
                </c:pt>
                <c:pt idx="14">
                  <c:v>-3.44</c:v>
                </c:pt>
                <c:pt idx="15">
                  <c:v>1.21</c:v>
                </c:pt>
                <c:pt idx="16">
                  <c:v>0.4</c:v>
                </c:pt>
                <c:pt idx="17">
                  <c:v>-0.98</c:v>
                </c:pt>
                <c:pt idx="18">
                  <c:v>4.25</c:v>
                </c:pt>
                <c:pt idx="19">
                  <c:v>2.48</c:v>
                </c:pt>
                <c:pt idx="20">
                  <c:v>-2</c:v>
                </c:pt>
                <c:pt idx="21">
                  <c:v>-5.54</c:v>
                </c:pt>
                <c:pt idx="22">
                  <c:v>2.82</c:v>
                </c:pt>
                <c:pt idx="23">
                  <c:v>-11.48</c:v>
                </c:pt>
                <c:pt idx="24">
                  <c:v>9.77</c:v>
                </c:pt>
                <c:pt idx="25">
                  <c:v>2.87</c:v>
                </c:pt>
                <c:pt idx="26">
                  <c:v>-2.35</c:v>
                </c:pt>
                <c:pt idx="27">
                  <c:v>7.11</c:v>
                </c:pt>
                <c:pt idx="28">
                  <c:v>-5.52</c:v>
                </c:pt>
                <c:pt idx="29">
                  <c:v>6.24</c:v>
                </c:pt>
                <c:pt idx="30">
                  <c:v>3.12</c:v>
                </c:pt>
                <c:pt idx="31">
                  <c:v>-4.7300000000000004</c:v>
                </c:pt>
                <c:pt idx="32">
                  <c:v>2.5499999999999998</c:v>
                </c:pt>
                <c:pt idx="33">
                  <c:v>3.37</c:v>
                </c:pt>
                <c:pt idx="34">
                  <c:v>5.7</c:v>
                </c:pt>
                <c:pt idx="35">
                  <c:v>2.62</c:v>
                </c:pt>
                <c:pt idx="36">
                  <c:v>-2.31</c:v>
                </c:pt>
                <c:pt idx="37">
                  <c:v>-10.65</c:v>
                </c:pt>
                <c:pt idx="38">
                  <c:v>-20.02</c:v>
                </c:pt>
                <c:pt idx="39">
                  <c:v>11.91</c:v>
                </c:pt>
                <c:pt idx="40">
                  <c:v>3.76</c:v>
                </c:pt>
                <c:pt idx="41">
                  <c:v>-0.35</c:v>
                </c:pt>
                <c:pt idx="42">
                  <c:v>1.9</c:v>
                </c:pt>
                <c:pt idx="43">
                  <c:v>5.0599999999999996</c:v>
                </c:pt>
                <c:pt idx="44">
                  <c:v>-4.12</c:v>
                </c:pt>
                <c:pt idx="45">
                  <c:v>-1.01</c:v>
                </c:pt>
                <c:pt idx="46">
                  <c:v>16.399999999999999</c:v>
                </c:pt>
                <c:pt idx="47">
                  <c:v>6.92</c:v>
                </c:pt>
                <c:pt idx="48">
                  <c:v>-3.01</c:v>
                </c:pt>
                <c:pt idx="49">
                  <c:v>10.82</c:v>
                </c:pt>
                <c:pt idx="50">
                  <c:v>5.73</c:v>
                </c:pt>
                <c:pt idx="51">
                  <c:v>6.27</c:v>
                </c:pt>
                <c:pt idx="52">
                  <c:v>3.07</c:v>
                </c:pt>
                <c:pt idx="53">
                  <c:v>-2.15</c:v>
                </c:pt>
                <c:pt idx="54">
                  <c:v>0.24</c:v>
                </c:pt>
                <c:pt idx="55">
                  <c:v>2.74</c:v>
                </c:pt>
                <c:pt idx="56">
                  <c:v>-1.58</c:v>
                </c:pt>
                <c:pt idx="57">
                  <c:v>7</c:v>
                </c:pt>
                <c:pt idx="58">
                  <c:v>-5.73</c:v>
                </c:pt>
                <c:pt idx="59">
                  <c:v>4.72</c:v>
                </c:pt>
                <c:pt idx="60">
                  <c:v>-0.72</c:v>
                </c:pt>
                <c:pt idx="61">
                  <c:v>-1.7</c:v>
                </c:pt>
                <c:pt idx="62">
                  <c:v>-0.99</c:v>
                </c:pt>
                <c:pt idx="63">
                  <c:v>-7.99</c:v>
                </c:pt>
                <c:pt idx="64">
                  <c:v>2.8</c:v>
                </c:pt>
                <c:pt idx="65">
                  <c:v>-9.0500000000000007</c:v>
                </c:pt>
                <c:pt idx="66">
                  <c:v>7.38</c:v>
                </c:pt>
                <c:pt idx="67">
                  <c:v>-2.2400000000000002</c:v>
                </c:pt>
                <c:pt idx="68">
                  <c:v>-7.74</c:v>
                </c:pt>
                <c:pt idx="69">
                  <c:v>12.74</c:v>
                </c:pt>
                <c:pt idx="70">
                  <c:v>4.79</c:v>
                </c:pt>
                <c:pt idx="71">
                  <c:v>-5.54</c:v>
                </c:pt>
                <c:pt idx="72">
                  <c:v>6.37</c:v>
                </c:pt>
                <c:pt idx="73">
                  <c:v>-2.83</c:v>
                </c:pt>
                <c:pt idx="74">
                  <c:v>-8.66</c:v>
                </c:pt>
                <c:pt idx="75">
                  <c:v>1.97</c:v>
                </c:pt>
                <c:pt idx="76">
                  <c:v>-3.77</c:v>
                </c:pt>
                <c:pt idx="77">
                  <c:v>5.87</c:v>
                </c:pt>
                <c:pt idx="78">
                  <c:v>6.4</c:v>
                </c:pt>
                <c:pt idx="79">
                  <c:v>-3.61</c:v>
                </c:pt>
                <c:pt idx="80">
                  <c:v>-2.04</c:v>
                </c:pt>
              </c:numCache>
            </c:numRef>
          </c:yVal>
          <c:smooth val="1"/>
          <c:extLst>
            <c:ext xmlns:c16="http://schemas.microsoft.com/office/drawing/2014/chart" uri="{C3380CC4-5D6E-409C-BE32-E72D297353CC}">
              <c16:uniqueId val="{0000000A-6F85-4196-9581-E2DA8A4A1802}"/>
            </c:ext>
          </c:extLst>
        </c:ser>
        <c:ser>
          <c:idx val="11"/>
          <c:order val="11"/>
          <c:tx>
            <c:strRef>
              <c:f>'Problem 5'!$AH$18</c:f>
              <c:strCache>
                <c:ptCount val="1"/>
                <c:pt idx="0">
                  <c:v>Other</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5'!$AH$19:$AH$99</c:f>
              <c:numCache>
                <c:formatCode>General</c:formatCode>
                <c:ptCount val="81"/>
                <c:pt idx="0">
                  <c:v>1.54</c:v>
                </c:pt>
                <c:pt idx="1">
                  <c:v>2.34</c:v>
                </c:pt>
                <c:pt idx="2">
                  <c:v>-0.7</c:v>
                </c:pt>
                <c:pt idx="3">
                  <c:v>0.35</c:v>
                </c:pt>
                <c:pt idx="4">
                  <c:v>0.6</c:v>
                </c:pt>
                <c:pt idx="5">
                  <c:v>1.79</c:v>
                </c:pt>
                <c:pt idx="6">
                  <c:v>0.82</c:v>
                </c:pt>
                <c:pt idx="7">
                  <c:v>1</c:v>
                </c:pt>
                <c:pt idx="8">
                  <c:v>3.02</c:v>
                </c:pt>
                <c:pt idx="9">
                  <c:v>0.23</c:v>
                </c:pt>
                <c:pt idx="10">
                  <c:v>3.69</c:v>
                </c:pt>
                <c:pt idx="11">
                  <c:v>2.09</c:v>
                </c:pt>
                <c:pt idx="12">
                  <c:v>5.55</c:v>
                </c:pt>
                <c:pt idx="13">
                  <c:v>-4.5</c:v>
                </c:pt>
                <c:pt idx="14">
                  <c:v>-1.47</c:v>
                </c:pt>
                <c:pt idx="15">
                  <c:v>-0.67</c:v>
                </c:pt>
                <c:pt idx="16">
                  <c:v>2.6</c:v>
                </c:pt>
                <c:pt idx="17">
                  <c:v>-1.08</c:v>
                </c:pt>
                <c:pt idx="18">
                  <c:v>3.7</c:v>
                </c:pt>
                <c:pt idx="19">
                  <c:v>2.48</c:v>
                </c:pt>
                <c:pt idx="20">
                  <c:v>0.1</c:v>
                </c:pt>
                <c:pt idx="21">
                  <c:v>-8.3000000000000007</c:v>
                </c:pt>
                <c:pt idx="22">
                  <c:v>3.41</c:v>
                </c:pt>
                <c:pt idx="23">
                  <c:v>-9.35</c:v>
                </c:pt>
                <c:pt idx="24">
                  <c:v>8.4600000000000009</c:v>
                </c:pt>
                <c:pt idx="25">
                  <c:v>2.5</c:v>
                </c:pt>
                <c:pt idx="26">
                  <c:v>0.34</c:v>
                </c:pt>
                <c:pt idx="27">
                  <c:v>5.82</c:v>
                </c:pt>
                <c:pt idx="28">
                  <c:v>-7.42</c:v>
                </c:pt>
                <c:pt idx="29">
                  <c:v>7.65</c:v>
                </c:pt>
                <c:pt idx="30">
                  <c:v>-0.59</c:v>
                </c:pt>
                <c:pt idx="31">
                  <c:v>-3.98</c:v>
                </c:pt>
                <c:pt idx="32">
                  <c:v>1</c:v>
                </c:pt>
                <c:pt idx="33">
                  <c:v>2.4</c:v>
                </c:pt>
                <c:pt idx="34">
                  <c:v>3.82</c:v>
                </c:pt>
                <c:pt idx="35">
                  <c:v>2.14</c:v>
                </c:pt>
                <c:pt idx="36">
                  <c:v>0.13</c:v>
                </c:pt>
                <c:pt idx="37">
                  <c:v>-8.5500000000000007</c:v>
                </c:pt>
                <c:pt idx="38">
                  <c:v>-17.25</c:v>
                </c:pt>
                <c:pt idx="39">
                  <c:v>8.8699999999999992</c:v>
                </c:pt>
                <c:pt idx="40">
                  <c:v>4.16</c:v>
                </c:pt>
                <c:pt idx="41">
                  <c:v>0.26</c:v>
                </c:pt>
                <c:pt idx="42">
                  <c:v>6.85</c:v>
                </c:pt>
                <c:pt idx="43">
                  <c:v>10.039999999999999</c:v>
                </c:pt>
                <c:pt idx="44">
                  <c:v>-1.3</c:v>
                </c:pt>
                <c:pt idx="45">
                  <c:v>-2.95</c:v>
                </c:pt>
                <c:pt idx="46">
                  <c:v>14.7</c:v>
                </c:pt>
                <c:pt idx="47">
                  <c:v>3.2</c:v>
                </c:pt>
                <c:pt idx="48">
                  <c:v>-2.54</c:v>
                </c:pt>
                <c:pt idx="49">
                  <c:v>7.76</c:v>
                </c:pt>
                <c:pt idx="50">
                  <c:v>5.34</c:v>
                </c:pt>
                <c:pt idx="51">
                  <c:v>5.37</c:v>
                </c:pt>
                <c:pt idx="52">
                  <c:v>2.65</c:v>
                </c:pt>
                <c:pt idx="53">
                  <c:v>-2.73</c:v>
                </c:pt>
                <c:pt idx="54">
                  <c:v>-1.23</c:v>
                </c:pt>
                <c:pt idx="55">
                  <c:v>2.2400000000000002</c:v>
                </c:pt>
                <c:pt idx="56">
                  <c:v>-3.46</c:v>
                </c:pt>
                <c:pt idx="57">
                  <c:v>7.29</c:v>
                </c:pt>
                <c:pt idx="58">
                  <c:v>-3.79</c:v>
                </c:pt>
                <c:pt idx="59">
                  <c:v>5.28</c:v>
                </c:pt>
                <c:pt idx="60">
                  <c:v>-6.17</c:v>
                </c:pt>
                <c:pt idx="61">
                  <c:v>0.23</c:v>
                </c:pt>
                <c:pt idx="62">
                  <c:v>5.1100000000000003</c:v>
                </c:pt>
                <c:pt idx="63">
                  <c:v>-10.29</c:v>
                </c:pt>
                <c:pt idx="64">
                  <c:v>-2.96</c:v>
                </c:pt>
                <c:pt idx="65">
                  <c:v>-11.29</c:v>
                </c:pt>
                <c:pt idx="66">
                  <c:v>10.82</c:v>
                </c:pt>
                <c:pt idx="67">
                  <c:v>-3.94</c:v>
                </c:pt>
                <c:pt idx="68">
                  <c:v>-8.27</c:v>
                </c:pt>
                <c:pt idx="69">
                  <c:v>9.86</c:v>
                </c:pt>
                <c:pt idx="70">
                  <c:v>7.95</c:v>
                </c:pt>
                <c:pt idx="71">
                  <c:v>-5.05</c:v>
                </c:pt>
                <c:pt idx="72">
                  <c:v>9.1</c:v>
                </c:pt>
                <c:pt idx="73">
                  <c:v>-2.59</c:v>
                </c:pt>
                <c:pt idx="74">
                  <c:v>0.94</c:v>
                </c:pt>
                <c:pt idx="75">
                  <c:v>1.49</c:v>
                </c:pt>
                <c:pt idx="76">
                  <c:v>-0.84</c:v>
                </c:pt>
                <c:pt idx="77">
                  <c:v>9.82</c:v>
                </c:pt>
                <c:pt idx="78">
                  <c:v>3.51</c:v>
                </c:pt>
                <c:pt idx="79">
                  <c:v>-2.98</c:v>
                </c:pt>
                <c:pt idx="80">
                  <c:v>-5.57</c:v>
                </c:pt>
              </c:numCache>
            </c:numRef>
          </c:yVal>
          <c:smooth val="1"/>
          <c:extLst>
            <c:ext xmlns:c16="http://schemas.microsoft.com/office/drawing/2014/chart" uri="{C3380CC4-5D6E-409C-BE32-E72D297353CC}">
              <c16:uniqueId val="{0000000B-6F85-4196-9581-E2DA8A4A1802}"/>
            </c:ext>
          </c:extLst>
        </c:ser>
        <c:dLbls>
          <c:showLegendKey val="0"/>
          <c:showVal val="0"/>
          <c:showCatName val="0"/>
          <c:showSerName val="0"/>
          <c:showPercent val="0"/>
          <c:showBubbleSize val="0"/>
        </c:dLbls>
        <c:axId val="194377903"/>
        <c:axId val="194367919"/>
      </c:scatterChart>
      <c:valAx>
        <c:axId val="19437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67919"/>
        <c:crosses val="autoZero"/>
        <c:crossBetween val="midCat"/>
      </c:valAx>
      <c:valAx>
        <c:axId val="19436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77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77787</xdr:colOff>
      <xdr:row>1</xdr:row>
      <xdr:rowOff>150810</xdr:rowOff>
    </xdr:from>
    <xdr:ext cx="8987674" cy="20432155"/>
    <mc:AlternateContent xmlns:mc="http://schemas.openxmlformats.org/markup-compatibility/2006">
      <mc:Choice xmlns:a14="http://schemas.microsoft.com/office/drawing/2010/main" Requires="a14">
        <xdr:sp macro="" textlink="">
          <xdr:nvSpPr>
            <xdr:cNvPr id="12" name="TextBox 2">
              <a:extLst>
                <a:ext uri="{FF2B5EF4-FFF2-40B4-BE49-F238E27FC236}">
                  <a16:creationId xmlns:a16="http://schemas.microsoft.com/office/drawing/2014/main" id="{00000000-0008-0000-0300-000003000000}"/>
                </a:ext>
              </a:extLst>
            </xdr:cNvPr>
            <xdr:cNvSpPr txBox="1"/>
          </xdr:nvSpPr>
          <xdr:spPr>
            <a:xfrm>
              <a:off x="77787" y="482504"/>
              <a:ext cx="8987674" cy="204321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a:t>
              </a:r>
              <a:r>
                <a:rPr lang="en-US" sz="1100" b="1" i="0" u="none" strike="noStrike">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Build the NLP model using spreadsheets and solve the optimal allocation.</a:t>
              </a:r>
              <a:r>
                <a:rPr lang="en-US" sz="1100" b="0" i="0">
                  <a:solidFill>
                    <a:srgbClr val="FF0000"/>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solidFill>
                  <a:srgbClr val="FF0000"/>
                </a:solidFill>
                <a:effectLst/>
              </a:endParaRPr>
            </a:p>
            <a:p>
              <a:endParaRPr lang="en-US" sz="1100" b="0" i="0" u="none" strike="noStrike">
                <a:solidFill>
                  <a:schemeClr val="tx1"/>
                </a:solidFill>
                <a:effectLst/>
                <a:latin typeface="+mn-lt"/>
                <a:ea typeface="+mn-ea"/>
                <a:cs typeface="+mn-cs"/>
              </a:endParaRPr>
            </a:p>
            <a:p>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To build a Non-Linear Programming (NLP) model for H.E. Pennypacker's investment portfolio, we will use the Markowitz mean-variance optimization framework. This approach aims to minimize the portfolio's risk (variance) while achieving a target expected return. We will use the historical monthly returns of the 12 industry funds to estimate the mean returns and the variance</a:t>
              </a:r>
              <a:r>
                <a:rPr lang="en-US" sz="1100" b="0" i="0" u="none" strike="noStrike" baseline="0">
                  <a:solidFill>
                    <a:schemeClr val="tx1"/>
                  </a:solidFill>
                  <a:effectLst/>
                  <a:latin typeface="+mn-lt"/>
                  <a:ea typeface="+mn-ea"/>
                  <a:cs typeface="+mn-cs"/>
                </a:rPr>
                <a:t> of the funds. Each scenario is one row of record of returns for all portfolios</a:t>
              </a:r>
            </a:p>
            <a:p>
              <a:endParaRPr lang="fi-FI"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 The proportion of the total capital allocated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industry fund.</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endParaRPr lang="en-FI">
                <a:effectLst/>
              </a:endParaRPr>
            </a:p>
            <a:p>
              <a14:m>
                <m:oMath xmlns:m="http://schemas.openxmlformats.org/officeDocument/2006/math">
                  <m:sSub>
                    <m:sSubPr>
                      <m:ctrlPr>
                        <a:rPr lang="fi-FI" sz="1100" b="0" i="1">
                          <a:solidFill>
                            <a:schemeClr val="tx1"/>
                          </a:solidFill>
                          <a:effectLst/>
                          <a:latin typeface="+mn-lt"/>
                          <a:ea typeface="+mn-ea"/>
                          <a:cs typeface="+mn-cs"/>
                        </a:rPr>
                      </m:ctrlPr>
                    </m:sSubPr>
                    <m:e>
                      <m:r>
                        <a:rPr lang="fi-FI" sz="1100" b="0" i="0">
                          <a:solidFill>
                            <a:schemeClr val="tx1"/>
                          </a:solidFill>
                          <a:effectLst/>
                          <a:latin typeface="+mn-lt"/>
                          <a:ea typeface="+mn-ea"/>
                          <a:cs typeface="+mn-cs"/>
                        </a:rPr>
                        <m:t>𝜇</m:t>
                      </m:r>
                    </m:e>
                    <m:sub>
                      <m:r>
                        <a:rPr lang="fi-FI" sz="1100" b="0" i="0">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 The expected monthly return for the</a:t>
              </a:r>
              <a:r>
                <a:rPr lang="fi-FI" sz="1100" b="0" i="0" baseline="0">
                  <a:solidFill>
                    <a:schemeClr val="tx1"/>
                  </a:solidFill>
                  <a:effectLst/>
                  <a:latin typeface="+mn-lt"/>
                  <a:ea typeface="+mn-ea"/>
                  <a:cs typeface="+mn-cs"/>
                </a:rPr>
                <a:t> i-th</a:t>
              </a:r>
              <a:r>
                <a:rPr lang="fi-FI" sz="1100" b="0" i="0">
                  <a:solidFill>
                    <a:schemeClr val="tx1"/>
                  </a:solidFill>
                  <a:effectLst/>
                  <a:latin typeface="+mn-lt"/>
                  <a:ea typeface="+mn-ea"/>
                  <a:cs typeface="+mn-cs"/>
                </a:rPr>
                <a:t> industry fund.</a:t>
              </a:r>
              <a:endParaRPr lang="en-FI">
                <a:effectLst/>
              </a:endParaRPr>
            </a:p>
            <a:p>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𝜎</m:t>
                      </m:r>
                    </m:e>
                    <m:sub>
                      <m:r>
                        <a:rPr lang="fi-FI" sz="1100" b="0" i="1">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 The standard deviation of monthly returns for the </a:t>
              </a:r>
              <a:r>
                <a:rPr lang="fi-FI" sz="1100" b="0" i="1">
                  <a:solidFill>
                    <a:schemeClr val="tx1"/>
                  </a:solidFill>
                  <a:effectLst/>
                  <a:latin typeface="+mn-lt"/>
                  <a:ea typeface="+mn-ea"/>
                  <a:cs typeface="+mn-cs"/>
                </a:rPr>
                <a:t>i-th</a:t>
              </a:r>
              <a:r>
                <a:rPr lang="fi-FI" sz="1100" b="0" i="0">
                  <a:solidFill>
                    <a:schemeClr val="tx1"/>
                  </a:solidFill>
                  <a:effectLst/>
                  <a:latin typeface="+mn-lt"/>
                  <a:ea typeface="+mn-ea"/>
                  <a:cs typeface="+mn-cs"/>
                </a:rPr>
                <a:t> industry fund (representing risk).</a:t>
              </a:r>
              <a:endParaRPr lang="en-FI">
                <a:effectLst/>
              </a:endParaRPr>
            </a:p>
            <a:p>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𝑅</m:t>
                      </m:r>
                    </m:e>
                    <m:sub>
                      <m:r>
                        <a:rPr lang="en-US" sz="1100" b="0" i="1">
                          <a:solidFill>
                            <a:schemeClr val="tx1"/>
                          </a:solidFill>
                          <a:effectLst/>
                          <a:latin typeface="+mn-lt"/>
                          <a:ea typeface="+mn-ea"/>
                          <a:cs typeface="+mn-cs"/>
                        </a:rPr>
                        <m:t>𝑚𝑖</m:t>
                      </m:r>
                      <m:r>
                        <a:rPr lang="fi-FI" sz="1100" b="0" i="1">
                          <a:solidFill>
                            <a:schemeClr val="tx1"/>
                          </a:solidFill>
                          <a:effectLst/>
                          <a:latin typeface="+mn-lt"/>
                          <a:ea typeface="+mn-ea"/>
                          <a:cs typeface="+mn-cs"/>
                        </a:rPr>
                        <m:t>𝑛</m:t>
                      </m:r>
                    </m:sub>
                  </m:sSub>
                </m:oMath>
              </a14:m>
              <a:r>
                <a:rPr lang="fi-FI" sz="1100" b="0" i="0">
                  <a:solidFill>
                    <a:schemeClr val="tx1"/>
                  </a:solidFill>
                  <a:effectLst/>
                  <a:latin typeface="+mn-lt"/>
                  <a:ea typeface="+mn-ea"/>
                  <a:cs typeface="+mn-cs"/>
                </a:rPr>
                <a:t>​: The minimum required monthly expected return (1.5% in this case).</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portfolio's risk (variance</a:t>
              </a:r>
              <a:r>
                <a:rPr lang="fi-FI" sz="1100" b="0" i="0" baseline="0">
                  <a:solidFill>
                    <a:schemeClr val="tx1"/>
                  </a:solidFill>
                  <a:effectLst/>
                  <a:latin typeface="+mn-lt"/>
                  <a:ea typeface="+mn-ea"/>
                  <a:cs typeface="+mn-cs"/>
                </a:rPr>
                <a:t> of returns)</a:t>
              </a:r>
              <a:r>
                <a:rPr lang="fi-FI" sz="1100" b="0" i="0">
                  <a:solidFill>
                    <a:schemeClr val="tx1"/>
                  </a:solidFill>
                  <a:effectLst/>
                  <a:latin typeface="+mn-lt"/>
                  <a:ea typeface="+mn-ea"/>
                  <a:cs typeface="+mn-cs"/>
                </a:rPr>
                <a:t>, which is typically a function of the weights and standard deviation</a:t>
              </a:r>
              <a:r>
                <a:rPr lang="fi-FI" sz="1100" b="0" i="0" baseline="0">
                  <a:solidFill>
                    <a:schemeClr val="tx1"/>
                  </a:solidFill>
                  <a:effectLst/>
                  <a:latin typeface="+mn-lt"/>
                  <a:ea typeface="+mn-ea"/>
                  <a:cs typeface="+mn-cs"/>
                </a:rPr>
                <a:t> of the returns</a:t>
              </a:r>
              <a:endParaRPr lang="fi-FI" sz="1100" b="0"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mn-lt"/>
                      <a:ea typeface="+mn-ea"/>
                      <a:cs typeface="+mn-cs"/>
                    </a:rPr>
                    <m:t>min</m:t>
                  </m:r>
                  <m:r>
                    <a:rPr lang="en-US" sz="1100" b="0" i="0">
                      <a:solidFill>
                        <a:schemeClr val="tx1"/>
                      </a:solidFill>
                      <a:effectLst/>
                      <a:latin typeface="+mn-lt"/>
                      <a:ea typeface="+mn-ea"/>
                      <a:cs typeface="+mn-cs"/>
                    </a:rPr>
                    <m:t> </m:t>
                  </m:r>
                  <m:sSubSup>
                    <m:sSubSupPr>
                      <m:ctrlPr>
                        <a:rPr lang="el-GR" sz="1100" b="0" i="1">
                          <a:solidFill>
                            <a:schemeClr val="tx1"/>
                          </a:solidFill>
                          <a:effectLst/>
                          <a:latin typeface="Cambria Math" panose="02040503050406030204" pitchFamily="18" charset="0"/>
                          <a:ea typeface="Cambria Math" panose="02040503050406030204" pitchFamily="18" charset="0"/>
                          <a:cs typeface="+mn-cs"/>
                        </a:rPr>
                      </m:ctrlPr>
                    </m:sSubSupPr>
                    <m:e>
                      <m:r>
                        <m:rPr>
                          <m:sty m:val="p"/>
                        </m:rPr>
                        <a:rPr lang="el-GR" sz="1100" b="0" i="1">
                          <a:solidFill>
                            <a:schemeClr val="tx1"/>
                          </a:solidFill>
                          <a:effectLst/>
                          <a:latin typeface="+mn-lt"/>
                          <a:ea typeface="+mn-ea"/>
                          <a:cs typeface="+mn-cs"/>
                        </a:rPr>
                        <m:t>σ</m:t>
                      </m:r>
                    </m:e>
                    <m:sub>
                      <m:r>
                        <a:rPr lang="en-US" sz="1100" b="0" i="1">
                          <a:solidFill>
                            <a:schemeClr val="tx1"/>
                          </a:solidFill>
                          <a:effectLst/>
                          <a:latin typeface="Cambria Math" panose="02040503050406030204" pitchFamily="18" charset="0"/>
                          <a:ea typeface="Cambria Math" panose="02040503050406030204" pitchFamily="18" charset="0"/>
                          <a:cs typeface="+mn-cs"/>
                        </a:rPr>
                        <m:t>𝑝</m:t>
                      </m:r>
                    </m:sub>
                    <m:sup>
                      <m:r>
                        <a:rPr lang="en-US" sz="1100" b="0" i="1">
                          <a:solidFill>
                            <a:schemeClr val="tx1"/>
                          </a:solidFill>
                          <a:effectLst/>
                          <a:latin typeface="Cambria Math" panose="02040503050406030204" pitchFamily="18" charset="0"/>
                          <a:ea typeface="Cambria Math" panose="02040503050406030204" pitchFamily="18" charset="0"/>
                          <a:cs typeface="+mn-cs"/>
                        </a:rPr>
                        <m:t>2</m:t>
                      </m:r>
                    </m:sup>
                  </m:sSubSup>
                  <m:r>
                    <a:rPr lang="en-US" sz="1100" b="0" i="0">
                      <a:solidFill>
                        <a:schemeClr val="tx1"/>
                      </a:solidFill>
                      <a:effectLst/>
                      <a:latin typeface="Cambria Math" panose="02040503050406030204" pitchFamily="18" charset="0"/>
                      <a:ea typeface="Cambria Math" panose="02040503050406030204" pitchFamily="18" charset="0"/>
                      <a:cs typeface="+mn-cs"/>
                    </a:rPr>
                    <m:t>=</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𝑆</m:t>
                      </m:r>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Cambria Math" panose="02040503050406030204" pitchFamily="18" charset="0"/>
                                  <a:ea typeface="+mn-ea"/>
                                  <a:cs typeface="+mn-cs"/>
                                </a:rPr>
                                <m:t>𝑛</m:t>
                              </m:r>
                            </m:sup>
                            <m:e>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mn-lt"/>
                                      <a:ea typeface="+mn-ea"/>
                                      <a:cs typeface="+mn-cs"/>
                                    </a:rPr>
                                    <m:t>𝑖</m:t>
                                  </m:r>
                                </m:sub>
                              </m:sSub>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𝑟</m:t>
                                  </m:r>
                                </m:e>
                                <m:sub>
                                  <m:r>
                                    <a:rPr lang="en-US" sz="1100" b="0" i="1">
                                      <a:solidFill>
                                        <a:schemeClr val="tx1"/>
                                      </a:solidFill>
                                      <a:effectLst/>
                                      <a:latin typeface="+mn-lt"/>
                                      <a:ea typeface="+mn-ea"/>
                                      <a:cs typeface="+mn-cs"/>
                                    </a:rPr>
                                    <m:t>𝑖𝑠</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𝑟</m:t>
                                  </m:r>
                                </m:e>
                              </m:acc>
                            </m:e>
                          </m:nary>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r>
                    <a:rPr lang="en-US" sz="1100" b="0" i="0">
                      <a:solidFill>
                        <a:schemeClr val="tx1"/>
                      </a:solidFill>
                      <a:effectLst/>
                      <a:latin typeface="+mn-lt"/>
                      <a:ea typeface="+mn-ea"/>
                      <a:cs typeface="+mn-cs"/>
                    </a:rPr>
                    <m:t> </m:t>
                  </m:r>
                </m:oMath>
              </a14:m>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Capital Allocation Constraints</a:t>
              </a:r>
              <a:r>
                <a:rPr lang="fi-FI" sz="1100" b="0" i="0">
                  <a:solidFill>
                    <a:schemeClr val="tx1"/>
                  </a:solidFill>
                  <a:effectLst/>
                  <a:latin typeface="+mn-lt"/>
                  <a:ea typeface="+mn-ea"/>
                  <a:cs typeface="+mn-cs"/>
                </a:rPr>
                <a:t>:</a:t>
              </a:r>
            </a:p>
            <a:p>
              <a:r>
                <a:rPr lang="fi-FI" sz="1100" b="0" i="0">
                  <a:solidFill>
                    <a:schemeClr val="tx1"/>
                  </a:solidFill>
                  <a:effectLst/>
                  <a:latin typeface="+mn-lt"/>
                  <a:ea typeface="+mn-ea"/>
                  <a:cs typeface="+mn-cs"/>
                </a:rPr>
                <a:t>The sum of the weights must equal 100% of the capital</a:t>
              </a:r>
            </a:p>
            <a:p>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12</m:t>
                      </m:r>
                    </m:sup>
                    <m:e>
                      <m:sSub>
                        <m:sSubPr>
                          <m:ctrlPr>
                            <a:rPr lang="fi-FI"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mn-lt"/>
                              <a:ea typeface="+mn-ea"/>
                              <a:cs typeface="+mn-cs"/>
                            </a:rPr>
                            <m:t>𝑖</m:t>
                          </m:r>
                        </m:sub>
                      </m:sSub>
                      <m:r>
                        <a:rPr lang="en-US" sz="1100" b="0" i="1">
                          <a:solidFill>
                            <a:schemeClr val="tx1"/>
                          </a:solidFill>
                          <a:effectLst/>
                          <a:latin typeface="Cambria Math" panose="02040503050406030204" pitchFamily="18" charset="0"/>
                          <a:ea typeface="+mn-ea"/>
                          <a:cs typeface="+mn-cs"/>
                        </a:rPr>
                        <m:t>=1</m:t>
                      </m:r>
                    </m:e>
                  </m:nary>
                </m:oMath>
              </a14:m>
              <a:endParaRPr lang="en-US" sz="1100" b="0">
                <a:solidFill>
                  <a:schemeClr val="tx1"/>
                </a:solidFill>
                <a:effectLs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Industry-Specific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1% of the capital can be allocated to the NoDur fund</a:t>
              </a:r>
            </a:p>
            <a:p>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Cambria Math" panose="02040503050406030204" pitchFamily="18" charset="0"/>
                          <a:ea typeface="+mn-ea"/>
                          <a:cs typeface="+mn-cs"/>
                        </a:rPr>
                        <m:t>𝑁𝑜𝐷𝑢𝑟</m:t>
                      </m:r>
                    </m:sub>
                  </m:sSub>
                  <m:r>
                    <a:rPr lang="en-US" sz="1100" b="0" i="1">
                      <a:solidFill>
                        <a:schemeClr val="tx1"/>
                      </a:solidFill>
                      <a:effectLst/>
                      <a:latin typeface="Cambria Math" panose="02040503050406030204" pitchFamily="18" charset="0"/>
                      <a:ea typeface="Cambria Math" panose="02040503050406030204" pitchFamily="18" charset="0"/>
                      <a:cs typeface="+mn-cs"/>
                    </a:rPr>
                    <m:t>≤0.01</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2% of the capital can be allocated to the Enrgy fund</a:t>
              </a:r>
            </a:p>
            <a:p>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Cambria Math" panose="02040503050406030204" pitchFamily="18" charset="0"/>
                          <a:ea typeface="+mn-ea"/>
                          <a:cs typeface="+mn-cs"/>
                        </a:rPr>
                        <m:t>𝐸𝑛𝑟𝑔𝑦</m:t>
                      </m:r>
                    </m:sub>
                  </m:sSub>
                  <m:r>
                    <a:rPr lang="en-US" sz="1100" b="0" i="1">
                      <a:solidFill>
                        <a:schemeClr val="tx1"/>
                      </a:solidFill>
                      <a:effectLst/>
                      <a:latin typeface="+mn-lt"/>
                      <a:ea typeface="+mn-ea"/>
                      <a:cs typeface="+mn-cs"/>
                    </a:rPr>
                    <m:t>≤0.0</m:t>
                  </m:r>
                  <m:r>
                    <a:rPr lang="en-US" sz="1100" b="0" i="1">
                      <a:solidFill>
                        <a:schemeClr val="tx1"/>
                      </a:solidFill>
                      <a:effectLst/>
                      <a:latin typeface="Cambria Math" panose="02040503050406030204" pitchFamily="18" charset="0"/>
                      <a:ea typeface="+mn-ea"/>
                      <a:cs typeface="+mn-cs"/>
                    </a:rPr>
                    <m:t>2</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least 7% of the capital should be invested in the Hlth fund</a:t>
              </a:r>
            </a:p>
            <a:p>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Cambria Math" panose="02040503050406030204" pitchFamily="18" charset="0"/>
                          <a:ea typeface="+mn-ea"/>
                          <a:cs typeface="+mn-cs"/>
                        </a:rPr>
                        <m:t>𝐻𝑙𝑡h</m:t>
                      </m:r>
                    </m:sub>
                  </m:sSub>
                  <m:r>
                    <a:rPr lang="en-US" sz="1100" b="0" i="1">
                      <a:solidFill>
                        <a:schemeClr val="tx1"/>
                      </a:solidFill>
                      <a:effectLst/>
                      <a:latin typeface="+mn-lt"/>
                      <a:ea typeface="+mn-ea"/>
                      <a:cs typeface="+mn-cs"/>
                    </a:rPr>
                    <m:t>≥0.0</m:t>
                  </m:r>
                  <m:r>
                    <a:rPr lang="en-US" sz="1100" b="0" i="1">
                      <a:solidFill>
                        <a:schemeClr val="tx1"/>
                      </a:solidFill>
                      <a:effectLst/>
                      <a:latin typeface="Cambria Math" panose="02040503050406030204" pitchFamily="18" charset="0"/>
                      <a:ea typeface="+mn-ea"/>
                      <a:cs typeface="+mn-cs"/>
                    </a:rPr>
                    <m:t>7</m:t>
                  </m:r>
                </m:oMath>
              </a14:m>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Return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portfolio's expected monthly return must be at least 1.5%</a:t>
              </a:r>
            </a:p>
            <a:p>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12</m:t>
                      </m:r>
                    </m:sup>
                    <m:e>
                      <m:sSub>
                        <m:sSubPr>
                          <m:ctrlPr>
                            <a:rPr lang="fi-FI" sz="1100" b="0" i="1">
                              <a:solidFill>
                                <a:schemeClr val="tx1"/>
                              </a:solidFill>
                              <a:effectLst/>
                              <a:latin typeface="+mn-lt"/>
                              <a:ea typeface="+mn-ea"/>
                              <a:cs typeface="+mn-cs"/>
                            </a:rPr>
                          </m:ctrlPr>
                        </m:sSubPr>
                        <m:e>
                          <m:sSub>
                            <m:sSubPr>
                              <m:ctrlPr>
                                <a:rPr lang="fi-FI" sz="1100" b="0" i="1">
                                  <a:solidFill>
                                    <a:schemeClr val="tx1"/>
                                  </a:solidFill>
                                  <a:effectLst/>
                                  <a:latin typeface="+mn-lt"/>
                                  <a:ea typeface="+mn-ea"/>
                                  <a:cs typeface="+mn-cs"/>
                                </a:rPr>
                              </m:ctrlPr>
                            </m:sSubPr>
                            <m:e>
                              <m:r>
                                <a:rPr lang="fi-FI" sz="1100" b="0" i="0">
                                  <a:solidFill>
                                    <a:schemeClr val="tx1"/>
                                  </a:solidFill>
                                  <a:effectLst/>
                                  <a:latin typeface="+mn-lt"/>
                                  <a:ea typeface="+mn-ea"/>
                                  <a:cs typeface="+mn-cs"/>
                                </a:rPr>
                                <m:t>𝜇</m:t>
                              </m:r>
                            </m:e>
                            <m:sub>
                              <m:r>
                                <a:rPr lang="fi-FI" sz="1100" b="0" i="0">
                                  <a:solidFill>
                                    <a:schemeClr val="tx1"/>
                                  </a:solidFill>
                                  <a:effectLst/>
                                  <a:latin typeface="+mn-lt"/>
                                  <a:ea typeface="+mn-ea"/>
                                  <a:cs typeface="+mn-cs"/>
                                </a:rPr>
                                <m:t>𝑖</m:t>
                              </m:r>
                            </m:sub>
                          </m:sSub>
                          <m:r>
                            <m:rPr>
                              <m:nor/>
                            </m:rPr>
                            <a:rPr lang="fi-FI" sz="1100" b="0" i="0">
                              <a:solidFill>
                                <a:schemeClr val="tx1"/>
                              </a:solidFill>
                              <a:effectLst/>
                              <a:latin typeface="+mn-lt"/>
                              <a:ea typeface="+mn-ea"/>
                              <a:cs typeface="+mn-cs"/>
                            </a:rPr>
                            <m:t>​</m:t>
                          </m:r>
                          <m:r>
                            <a:rPr lang="en-US" sz="1100" b="0" i="1">
                              <a:solidFill>
                                <a:schemeClr val="tx1"/>
                              </a:solidFill>
                              <a:effectLst/>
                              <a:latin typeface="+mn-lt"/>
                              <a:ea typeface="+mn-ea"/>
                              <a:cs typeface="+mn-cs"/>
                            </a:rPr>
                            <m:t>𝑤</m:t>
                          </m:r>
                        </m:e>
                        <m:sub>
                          <m:r>
                            <a:rPr lang="en-US" sz="1100" b="0" i="1">
                              <a:solidFill>
                                <a:schemeClr val="tx1"/>
                              </a:solidFill>
                              <a:effectLst/>
                              <a:latin typeface="+mn-lt"/>
                              <a:ea typeface="+mn-ea"/>
                              <a:cs typeface="+mn-cs"/>
                            </a:rPr>
                            <m:t>𝑖</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e>
                  </m:nary>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𝑅</m:t>
                      </m:r>
                    </m:e>
                    <m:sub>
                      <m:r>
                        <a:rPr lang="en-US" sz="1100" b="0" i="1">
                          <a:solidFill>
                            <a:schemeClr val="tx1"/>
                          </a:solidFill>
                          <a:effectLst/>
                          <a:latin typeface="+mn-lt"/>
                          <a:ea typeface="+mn-ea"/>
                          <a:cs typeface="+mn-cs"/>
                        </a:rPr>
                        <m:t>𝑚𝑖</m:t>
                      </m:r>
                      <m:r>
                        <a:rPr lang="fi-FI" sz="1100" b="0" i="1">
                          <a:solidFill>
                            <a:schemeClr val="tx1"/>
                          </a:solidFill>
                          <a:effectLst/>
                          <a:latin typeface="+mn-lt"/>
                          <a:ea typeface="+mn-ea"/>
                          <a:cs typeface="+mn-cs"/>
                        </a:rPr>
                        <m:t>𝑛</m:t>
                      </m:r>
                    </m:sub>
                  </m:sSub>
                </m:oMath>
              </a14:m>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No short selling is allowed; fund weights must be non-negative</a:t>
              </a:r>
            </a:p>
            <a:p>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𝑤</m:t>
                      </m:r>
                    </m:e>
                    <m:sub>
                      <m:r>
                        <a:rPr lang="en-US" sz="1100" b="0" i="1">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To solve this NLP, we</a:t>
              </a:r>
              <a:r>
                <a:rPr lang="en-US" sz="1100" b="0" i="0" u="none" strike="noStrike" baseline="0">
                  <a:solidFill>
                    <a:schemeClr val="tx1"/>
                  </a:solidFill>
                  <a:effectLst/>
                  <a:latin typeface="+mn-lt"/>
                  <a:ea typeface="+mn-ea"/>
                  <a:cs typeface="+mn-cs"/>
                </a:rPr>
                <a:t> can use </a:t>
              </a:r>
              <a:r>
                <a:rPr lang="en-US" sz="1100" b="0" i="0" u="none" strike="noStrike">
                  <a:solidFill>
                    <a:schemeClr val="tx1"/>
                  </a:solidFill>
                  <a:effectLst/>
                  <a:latin typeface="+mn-lt"/>
                  <a:ea typeface="+mn-ea"/>
                  <a:cs typeface="+mn-cs"/>
                </a:rPr>
                <a:t>Excel Solver with the GRG Nonlinear method </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(b): </a:t>
              </a:r>
              <a:r>
                <a:rPr lang="en-US" sz="1100" b="0" i="0">
                  <a:solidFill>
                    <a:srgbClr val="FF0000"/>
                  </a:solidFill>
                  <a:effectLst/>
                  <a:latin typeface="+mn-lt"/>
                  <a:ea typeface="+mn-ea"/>
                  <a:cs typeface="+mn-cs"/>
                </a:rPr>
                <a:t>To which funds should H.E. Pennypacker allocate capital and how much? </a:t>
              </a:r>
              <a:r>
                <a:rPr lang="en-US" sz="1100" b="0" i="0" u="none" strike="noStrike">
                  <a:solidFill>
                    <a:srgbClr val="FF0000"/>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funds that H.E</a:t>
              </a:r>
              <a:r>
                <a:rPr lang="en-US" sz="1100" b="0" i="0" u="none" strike="noStrike" baseline="0">
                  <a:solidFill>
                    <a:schemeClr val="tx1"/>
                  </a:solidFill>
                  <a:effectLst/>
                  <a:latin typeface="+mn-lt"/>
                  <a:ea typeface="+mn-ea"/>
                  <a:cs typeface="+mn-cs"/>
                </a:rPr>
                <a:t>Pennypacker should allocate capital to and there weights are: </a:t>
              </a:r>
            </a:p>
            <a:p>
              <a:r>
                <a:rPr lang="en-US" sz="1100" b="0" i="0" u="none" strike="noStrike" baseline="0">
                  <a:solidFill>
                    <a:schemeClr val="tx1"/>
                  </a:solidFill>
                  <a:effectLst/>
                  <a:latin typeface="+mn-lt"/>
                  <a:ea typeface="+mn-ea"/>
                  <a:cs typeface="+mn-cs"/>
                </a:rPr>
                <a:t>BusEq: </a:t>
              </a:r>
              <a:r>
                <a:rPr lang="en-US" sz="1100" b="1" i="0" u="none" strike="noStrike" baseline="0">
                  <a:solidFill>
                    <a:schemeClr val="tx1"/>
                  </a:solidFill>
                  <a:effectLst/>
                  <a:latin typeface="+mn-lt"/>
                  <a:ea typeface="+mn-ea"/>
                  <a:cs typeface="+mn-cs"/>
                </a:rPr>
                <a:t>0.76607</a:t>
              </a:r>
            </a:p>
            <a:p>
              <a:r>
                <a:rPr lang="en-US" sz="1100" b="0" i="0" u="none" strike="noStrike" baseline="0">
                  <a:solidFill>
                    <a:schemeClr val="tx1"/>
                  </a:solidFill>
                  <a:effectLst/>
                  <a:latin typeface="+mn-lt"/>
                  <a:ea typeface="+mn-ea"/>
                  <a:cs typeface="+mn-cs"/>
                </a:rPr>
                <a:t>Hlth: </a:t>
              </a:r>
              <a:r>
                <a:rPr lang="en-US" sz="1100" b="1" i="0" u="none" strike="noStrike" baseline="0">
                  <a:solidFill>
                    <a:schemeClr val="tx1"/>
                  </a:solidFill>
                  <a:effectLst/>
                  <a:latin typeface="+mn-lt"/>
                  <a:ea typeface="+mn-ea"/>
                  <a:cs typeface="+mn-cs"/>
                </a:rPr>
                <a:t>0.23393</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Expected</a:t>
              </a:r>
              <a:r>
                <a:rPr lang="en-US" sz="1100" b="0" i="0" u="none" strike="noStrike" baseline="0">
                  <a:solidFill>
                    <a:schemeClr val="tx1"/>
                  </a:solidFill>
                  <a:effectLst/>
                  <a:latin typeface="+mn-lt"/>
                  <a:ea typeface="+mn-ea"/>
                  <a:cs typeface="+mn-cs"/>
                </a:rPr>
                <a:t> returns of returns of the optimal allocation: </a:t>
              </a:r>
              <a:r>
                <a:rPr lang="en-US" sz="1100" b="1" i="0" u="none" strike="noStrike" baseline="0">
                  <a:solidFill>
                    <a:schemeClr val="tx1"/>
                  </a:solidFill>
                  <a:effectLst/>
                  <a:latin typeface="+mn-lt"/>
                  <a:ea typeface="+mn-ea"/>
                  <a:cs typeface="+mn-cs"/>
                </a:rPr>
                <a:t>1.5%</a:t>
              </a:r>
            </a:p>
            <a:p>
              <a:r>
                <a:rPr lang="en-US" sz="1100" b="0" i="0" u="none" strike="noStrike">
                  <a:solidFill>
                    <a:schemeClr val="tx1"/>
                  </a:solidFill>
                  <a:effectLst/>
                  <a:latin typeface="+mn-lt"/>
                  <a:ea typeface="+mn-ea"/>
                  <a:cs typeface="+mn-cs"/>
                </a:rPr>
                <a:t>standard deviation of returns of the optimal allocation: </a:t>
              </a:r>
              <a:r>
                <a:rPr lang="en-US" sz="1100" b="1" i="0" u="none" strike="noStrike">
                  <a:solidFill>
                    <a:schemeClr val="tx1"/>
                  </a:solidFill>
                  <a:effectLst/>
                  <a:latin typeface="+mn-lt"/>
                  <a:ea typeface="+mn-ea"/>
                  <a:cs typeface="+mn-cs"/>
                </a:rPr>
                <a:t>5.23%</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(c) After seeing the results H.E. Pennypacker wants you to analyze the tradeoff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between risk and expected returns more closely. Solve the model for a range of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different values for the expected return requirement and produce a graph showing</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standard deviation of returns as a function of the expected returns.</a:t>
              </a:r>
              <a:r>
                <a:rPr lang="en-US" sz="1100" b="0" i="0" u="none" strike="noStrike" baseline="0">
                  <a:solidFill>
                    <a:srgbClr val="FF0000"/>
                  </a:solidFill>
                  <a:effectLst/>
                  <a:latin typeface="+mn-lt"/>
                  <a:ea typeface="+mn-ea"/>
                  <a:cs typeface="+mn-cs"/>
                </a:rPr>
                <a:t> R</a:t>
              </a:r>
              <a:r>
                <a:rPr lang="en-US" sz="1100" b="0" i="0" u="none" strike="noStrike">
                  <a:solidFill>
                    <a:srgbClr val="FF0000"/>
                  </a:solidFill>
                  <a:effectLst/>
                  <a:latin typeface="+mn-lt"/>
                  <a:ea typeface="+mn-ea"/>
                  <a:cs typeface="+mn-cs"/>
                </a:rPr>
                <a:t>ange of 5-10 values suffices, i.e., no use of macros is required.</a:t>
              </a:r>
              <a:r>
                <a:rPr lang="en-US" sz="1100" b="0" i="0" u="none" strike="noStrike" baseline="0">
                  <a:solidFill>
                    <a:srgbClr val="FF0000"/>
                  </a:solidFill>
                  <a:effectLst/>
                  <a:latin typeface="+mn-lt"/>
                  <a:ea typeface="+mn-ea"/>
                  <a:cs typeface="+mn-cs"/>
                </a:rPr>
                <a:t> M</a:t>
              </a:r>
              <a:r>
                <a:rPr lang="en-US" sz="1100" b="0" i="0" u="none" strike="noStrike">
                  <a:solidFill>
                    <a:srgbClr val="FF0000"/>
                  </a:solidFill>
                  <a:effectLst/>
                  <a:latin typeface="+mn-lt"/>
                  <a:ea typeface="+mn-ea"/>
                  <a:cs typeface="+mn-cs"/>
                </a:rPr>
                <a:t>ake sure that this</a:t>
              </a:r>
              <a:r>
                <a:rPr lang="en-US" sz="1100" b="0" i="0" u="none" strike="noStrike" baseline="0">
                  <a:solidFill>
                    <a:srgbClr val="FF0000"/>
                  </a:solidFill>
                  <a:effectLst/>
                  <a:latin typeface="+mn-lt"/>
                  <a:ea typeface="+mn-ea"/>
                  <a:cs typeface="+mn-cs"/>
                </a:rPr>
                <a:t> range includes the maximum </a:t>
              </a:r>
              <a:r>
                <a:rPr lang="en-US" sz="1100" b="0" i="0" u="none" strike="noStrike">
                  <a:solidFill>
                    <a:srgbClr val="FF0000"/>
                  </a:solidFill>
                  <a:effectLst/>
                  <a:latin typeface="+mn-lt"/>
                  <a:ea typeface="+mn-ea"/>
                  <a:cs typeface="+mn-cs"/>
                </a:rPr>
                <a:t>return</a:t>
              </a:r>
              <a:r>
                <a:rPr lang="en-US" sz="1100" b="0" i="0" u="none" strike="noStrike" baseline="0">
                  <a:solidFill>
                    <a:srgbClr val="FF0000"/>
                  </a:solidFill>
                  <a:effectLst/>
                  <a:latin typeface="+mn-lt"/>
                  <a:ea typeface="+mn-ea"/>
                  <a:cs typeface="+mn-cs"/>
                </a:rPr>
                <a:t> and minimum risk portfolios</a:t>
              </a:r>
              <a:r>
                <a:rPr lang="en-US" sz="1100" b="0" i="0" u="none" strike="noStrike">
                  <a:solidFill>
                    <a:srgbClr val="FF0000"/>
                  </a:solidFill>
                  <a:effectLst/>
                  <a:latin typeface="+mn-lt"/>
                  <a:ea typeface="+mn-ea"/>
                  <a:cs typeface="+mn-cs"/>
                </a:rPr>
                <a:t>.</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(3p)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Sensitivity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report shows the final values of the decision variables (the weights of the funds), the reduced gradients, and the Lagrange multipliers for the constraints. The weights tell us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how much of each fund to include in the portfolio. The reduced gradient indicates how sensitive the objective function is to changes in the decision variables; a reduced gradient of zero means that small changes in this variable will not affect the value of the objective function near the optimal solution.</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 can now</a:t>
              </a:r>
              <a:r>
                <a:rPr lang="en-US" sz="1100" b="0" i="0" u="none" strike="noStrike" baseline="0">
                  <a:solidFill>
                    <a:schemeClr val="tx1"/>
                  </a:solidFill>
                  <a:effectLst/>
                  <a:latin typeface="+mn-lt"/>
                  <a:ea typeface="+mn-ea"/>
                  <a:cs typeface="+mn-cs"/>
                </a:rPr>
                <a:t> l</a:t>
              </a:r>
              <a:r>
                <a:rPr lang="en-US" sz="1100" b="0" i="0" u="none" strike="noStrike">
                  <a:solidFill>
                    <a:schemeClr val="tx1"/>
                  </a:solidFill>
                  <a:effectLst/>
                  <a:latin typeface="+mn-lt"/>
                  <a:ea typeface="+mn-ea"/>
                  <a:cs typeface="+mn-cs"/>
                </a:rPr>
                <a:t>ook at the Lagrange multipliers in the constraints section. A large Lagrange multiplier suggests that the constraint is binding and that relaxing this constraint could have a significant impact on the objective function value. In my report, the constraint for the scenario-specific return has a large Lagrange multiplier (31.98), indicating that the expected return constraint is very active in determining the solution. Therefore it is good to study its effect</a:t>
              </a:r>
              <a:r>
                <a:rPr lang="en-US" sz="1100" b="0" i="0" u="none" strike="noStrike" baseline="0">
                  <a:solidFill>
                    <a:schemeClr val="tx1"/>
                  </a:solidFill>
                  <a:effectLst/>
                  <a:latin typeface="+mn-lt"/>
                  <a:ea typeface="+mn-ea"/>
                  <a:cs typeface="+mn-cs"/>
                </a:rPr>
                <a:t> on the standard deviation of returns. </a:t>
              </a:r>
            </a:p>
            <a:p>
              <a:br>
                <a:rPr lang="en-US" sz="1100" b="0" i="0" u="none" strike="noStrike" baseline="0">
                  <a:solidFill>
                    <a:schemeClr val="tx1"/>
                  </a:solidFill>
                  <a:effectLst/>
                  <a:latin typeface="+mn-lt"/>
                  <a:ea typeface="+mn-ea"/>
                  <a:cs typeface="+mn-cs"/>
                </a:rPr>
              </a:br>
              <a:r>
                <a:rPr lang="en-US" sz="1100" b="0" i="0" u="none" strike="noStrike" baseline="0">
                  <a:solidFill>
                    <a:schemeClr val="tx1"/>
                  </a:solidFill>
                  <a:effectLst/>
                  <a:latin typeface="+mn-lt"/>
                  <a:ea typeface="+mn-ea"/>
                  <a:cs typeface="+mn-cs"/>
                </a:rPr>
                <a:t>To make sure that this range includes the maximum return and minimum risk portfolios, we need to obtain the two points such that</a:t>
              </a:r>
            </a:p>
            <a:p>
              <a:r>
                <a:rPr lang="en-US" sz="1100" b="0" i="0" u="none" strike="noStrike" baseline="0">
                  <a:solidFill>
                    <a:schemeClr val="tx1"/>
                  </a:solidFill>
                  <a:effectLst/>
                  <a:latin typeface="+mn-lt"/>
                  <a:ea typeface="+mn-ea"/>
                  <a:cs typeface="+mn-cs"/>
                </a:rPr>
                <a:t>- Minimum Risk Portfolio: This is the portfolio that has the lowest possible risk (standard deviation) regardless of the return. It is found by setting the optimization model to minimize the standard deviation without imposing expected return constraint.</a:t>
              </a:r>
            </a:p>
            <a:p>
              <a:r>
                <a:rPr lang="en-US" sz="1100" b="0" i="0" u="none" strike="noStrike" baseline="0">
                  <a:solidFill>
                    <a:schemeClr val="tx1"/>
                  </a:solidFill>
                  <a:effectLst/>
                  <a:latin typeface="+mn-lt"/>
                  <a:ea typeface="+mn-ea"/>
                  <a:cs typeface="+mn-cs"/>
                </a:rPr>
                <a:t>This point is </a:t>
              </a:r>
              <a:r>
                <a:rPr lang="en-US" sz="1100" b="1" i="0" u="none" strike="noStrike" baseline="0">
                  <a:solidFill>
                    <a:schemeClr val="tx1"/>
                  </a:solidFill>
                  <a:effectLst/>
                  <a:latin typeface="+mn-lt"/>
                  <a:ea typeface="+mn-ea"/>
                  <a:cs typeface="+mn-cs"/>
                </a:rPr>
                <a:t>(expected return, std risk) = (0.685%, 3.78%)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 Maximum Return Portfolio: This is the portfolio that has the highest possible expected return that can be achieved with the available assets, regardless of the risk. It is found by setting the optimization model to maximize the expected return without imposing the risk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This point is </a:t>
              </a:r>
              <a:r>
                <a:rPr lang="en-US" sz="1100" b="1" i="0" baseline="0">
                  <a:solidFill>
                    <a:schemeClr val="tx1"/>
                  </a:solidFill>
                  <a:effectLst/>
                  <a:latin typeface="+mn-lt"/>
                  <a:ea typeface="+mn-ea"/>
                  <a:cs typeface="+mn-cs"/>
                </a:rPr>
                <a:t>(expected return, std risk) = (2.0%, 11.17%)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 the expected returns, 7 points are created as linear spacing between 0.685 and 2.0. The 7 expected returns are:</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[0.685 0.904 1.123 1.342 1.561 1.78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effectLst/>
                </a:rPr>
                <a:t>Now, plugging them</a:t>
              </a:r>
              <a:r>
                <a:rPr lang="en-US" b="0" baseline="0">
                  <a:effectLst/>
                </a:rPr>
                <a:t> back to the GRG solver, we obtain this minimum std risk values:</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[3.78   3.91   4.25  4.77  5.42  7.35  11.17]</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FI" b="0">
                <a:effectLst/>
              </a:endParaRPr>
            </a:p>
            <a:p>
              <a:r>
                <a:rPr lang="en-US" sz="1100" b="0" i="0" u="none" strike="noStrike">
                  <a:solidFill>
                    <a:schemeClr val="tx1"/>
                  </a:solidFill>
                  <a:effectLst/>
                  <a:latin typeface="+mn-lt"/>
                  <a:ea typeface="+mn-ea"/>
                  <a:cs typeface="+mn-cs"/>
                </a:rPr>
                <a:t>The figure of tradeoff between risk and expected returns is attached</a:t>
              </a:r>
              <a:r>
                <a:rPr lang="en-US" sz="1100" b="0" i="0" u="none" strike="noStrike" baseline="0">
                  <a:solidFill>
                    <a:schemeClr val="tx1"/>
                  </a:solidFill>
                  <a:effectLst/>
                  <a:latin typeface="+mn-lt"/>
                  <a:ea typeface="+mn-ea"/>
                  <a:cs typeface="+mn-cs"/>
                </a:rPr>
                <a:t> to the right</a:t>
              </a:r>
              <a:endParaRPr lang="en-US" sz="1100" b="0" i="0" u="none" strike="noStrike">
                <a:solidFill>
                  <a:schemeClr val="tx1"/>
                </a:solidFill>
                <a:effectLst/>
                <a:latin typeface="+mn-lt"/>
                <a:ea typeface="+mn-ea"/>
                <a:cs typeface="+mn-cs"/>
              </a:endParaRPr>
            </a:p>
          </xdr:txBody>
        </xdr:sp>
      </mc:Choice>
      <mc:Fallback>
        <xdr:sp macro="" textlink="">
          <xdr:nvSpPr>
            <xdr:cNvPr id="12" name="TextBox 2">
              <a:extLst>
                <a:ext uri="{FF2B5EF4-FFF2-40B4-BE49-F238E27FC236}">
                  <a16:creationId xmlns:a16="http://schemas.microsoft.com/office/drawing/2014/main" id="{00000000-0008-0000-0300-000003000000}"/>
                </a:ext>
              </a:extLst>
            </xdr:cNvPr>
            <xdr:cNvSpPr txBox="1"/>
          </xdr:nvSpPr>
          <xdr:spPr>
            <a:xfrm>
              <a:off x="77787" y="482504"/>
              <a:ext cx="8987674" cy="204321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a:t>
              </a:r>
              <a:r>
                <a:rPr lang="en-US" sz="1100" b="1" i="0" u="none" strike="noStrike">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Build the NLP model using spreadsheets and solve the optimal allocation.</a:t>
              </a:r>
              <a:r>
                <a:rPr lang="en-US" sz="1100" b="0" i="0">
                  <a:solidFill>
                    <a:srgbClr val="FF0000"/>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solidFill>
                  <a:srgbClr val="FF0000"/>
                </a:solidFill>
                <a:effectLst/>
              </a:endParaRPr>
            </a:p>
            <a:p>
              <a:endParaRPr lang="en-US" sz="1100" b="0" i="0" u="none" strike="noStrike">
                <a:solidFill>
                  <a:schemeClr val="tx1"/>
                </a:solidFill>
                <a:effectLst/>
                <a:latin typeface="+mn-lt"/>
                <a:ea typeface="+mn-ea"/>
                <a:cs typeface="+mn-cs"/>
              </a:endParaRPr>
            </a:p>
            <a:p>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To build a Non-Linear Programming (NLP) model for H.E. Pennypacker's investment portfolio, we will use the Markowitz mean-variance optimization framework. This approach aims to minimize the portfolio's risk (variance) while achieving a target expected return. We will use the historical monthly returns of the 12 industry funds to estimate the mean returns and the variance</a:t>
              </a:r>
              <a:r>
                <a:rPr lang="en-US" sz="1100" b="0" i="0" u="none" strike="noStrike" baseline="0">
                  <a:solidFill>
                    <a:schemeClr val="tx1"/>
                  </a:solidFill>
                  <a:effectLst/>
                  <a:latin typeface="+mn-lt"/>
                  <a:ea typeface="+mn-ea"/>
                  <a:cs typeface="+mn-cs"/>
                </a:rPr>
                <a:t> of the funds. Each scenario is one row of record of returns for all portfolios</a:t>
              </a:r>
            </a:p>
            <a:p>
              <a:endParaRPr lang="fi-FI"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The proportion of the total capital allocated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industry fund.</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endParaRPr lang="en-FI">
                <a:effectLst/>
              </a:endParaRPr>
            </a:p>
            <a:p>
              <a:r>
                <a:rPr lang="fi-FI" sz="1100" b="0" i="0">
                  <a:solidFill>
                    <a:schemeClr val="tx1"/>
                  </a:solidFill>
                  <a:effectLst/>
                  <a:latin typeface="+mn-lt"/>
                  <a:ea typeface="+mn-ea"/>
                  <a:cs typeface="+mn-cs"/>
                </a:rPr>
                <a:t>𝜇_𝑖​: The expected monthly return for the</a:t>
              </a:r>
              <a:r>
                <a:rPr lang="fi-FI" sz="1100" b="0" i="0" baseline="0">
                  <a:solidFill>
                    <a:schemeClr val="tx1"/>
                  </a:solidFill>
                  <a:effectLst/>
                  <a:latin typeface="+mn-lt"/>
                  <a:ea typeface="+mn-ea"/>
                  <a:cs typeface="+mn-cs"/>
                </a:rPr>
                <a:t> i-th</a:t>
              </a:r>
              <a:r>
                <a:rPr lang="fi-FI" sz="1100" b="0" i="0">
                  <a:solidFill>
                    <a:schemeClr val="tx1"/>
                  </a:solidFill>
                  <a:effectLst/>
                  <a:latin typeface="+mn-lt"/>
                  <a:ea typeface="+mn-ea"/>
                  <a:cs typeface="+mn-cs"/>
                </a:rPr>
                <a:t> industry fund.</a:t>
              </a:r>
              <a:endParaRPr lang="en-FI">
                <a:effectLst/>
              </a:endParaRPr>
            </a:p>
            <a:p>
              <a:r>
                <a:rPr lang="fi-FI" sz="1100" b="0" i="0">
                  <a:solidFill>
                    <a:schemeClr val="tx1"/>
                  </a:solidFill>
                  <a:effectLst/>
                  <a:latin typeface="+mn-lt"/>
                  <a:ea typeface="+mn-ea"/>
                  <a:cs typeface="+mn-cs"/>
                </a:rPr>
                <a:t>𝜎_𝑖​: The standard deviation of monthly returns for the </a:t>
              </a:r>
              <a:r>
                <a:rPr lang="fi-FI" sz="1100" b="0" i="1">
                  <a:solidFill>
                    <a:schemeClr val="tx1"/>
                  </a:solidFill>
                  <a:effectLst/>
                  <a:latin typeface="+mn-lt"/>
                  <a:ea typeface="+mn-ea"/>
                  <a:cs typeface="+mn-cs"/>
                </a:rPr>
                <a:t>i-th</a:t>
              </a:r>
              <a:r>
                <a:rPr lang="fi-FI" sz="1100" b="0" i="0">
                  <a:solidFill>
                    <a:schemeClr val="tx1"/>
                  </a:solidFill>
                  <a:effectLst/>
                  <a:latin typeface="+mn-lt"/>
                  <a:ea typeface="+mn-ea"/>
                  <a:cs typeface="+mn-cs"/>
                </a:rPr>
                <a:t> industry fund (representing risk).</a:t>
              </a:r>
              <a:endParaRPr lang="en-FI">
                <a:effectLst/>
              </a:endParaRPr>
            </a:p>
            <a:p>
              <a:r>
                <a:rPr lang="fi-FI" sz="1100" b="0" i="0">
                  <a:solidFill>
                    <a:schemeClr val="tx1"/>
                  </a:solidFill>
                  <a:effectLst/>
                  <a:latin typeface="+mn-lt"/>
                  <a:ea typeface="+mn-ea"/>
                  <a:cs typeface="+mn-cs"/>
                </a:rPr>
                <a:t>𝑅_</a:t>
              </a:r>
              <a:r>
                <a:rPr lang="en-US" sz="1100" b="0" i="0">
                  <a:solidFill>
                    <a:schemeClr val="tx1"/>
                  </a:solidFill>
                  <a:effectLst/>
                  <a:latin typeface="+mn-lt"/>
                  <a:ea typeface="+mn-ea"/>
                  <a:cs typeface="+mn-cs"/>
                </a:rPr>
                <a:t>𝑚𝑖</a:t>
              </a:r>
              <a:r>
                <a:rPr lang="fi-FI" sz="1100" b="0" i="0">
                  <a:solidFill>
                    <a:schemeClr val="tx1"/>
                  </a:solidFill>
                  <a:effectLst/>
                  <a:latin typeface="+mn-lt"/>
                  <a:ea typeface="+mn-ea"/>
                  <a:cs typeface="+mn-cs"/>
                </a:rPr>
                <a:t>𝑛​: The minimum required monthly expected return (1.5% in this case).</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portfolio's risk (variance</a:t>
              </a:r>
              <a:r>
                <a:rPr lang="fi-FI" sz="1100" b="0" i="0" baseline="0">
                  <a:solidFill>
                    <a:schemeClr val="tx1"/>
                  </a:solidFill>
                  <a:effectLst/>
                  <a:latin typeface="+mn-lt"/>
                  <a:ea typeface="+mn-ea"/>
                  <a:cs typeface="+mn-cs"/>
                </a:rPr>
                <a:t> of returns)</a:t>
              </a:r>
              <a:r>
                <a:rPr lang="fi-FI" sz="1100" b="0" i="0">
                  <a:solidFill>
                    <a:schemeClr val="tx1"/>
                  </a:solidFill>
                  <a:effectLst/>
                  <a:latin typeface="+mn-lt"/>
                  <a:ea typeface="+mn-ea"/>
                  <a:cs typeface="+mn-cs"/>
                </a:rPr>
                <a:t>, which is typically a function of the weights and standard deviation</a:t>
              </a:r>
              <a:r>
                <a:rPr lang="fi-FI" sz="1100" b="0" i="0" baseline="0">
                  <a:solidFill>
                    <a:schemeClr val="tx1"/>
                  </a:solidFill>
                  <a:effectLst/>
                  <a:latin typeface="+mn-lt"/>
                  <a:ea typeface="+mn-ea"/>
                  <a:cs typeface="+mn-cs"/>
                </a:rPr>
                <a:t> of the returns</a:t>
              </a:r>
              <a:endParaRPr lang="fi-FI" sz="1100" b="0"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en-US" sz="1100" b="0">
                  <a:solidFill>
                    <a:schemeClr val="tx1"/>
                  </a:solidFill>
                  <a:effectLst/>
                  <a:ea typeface="+mn-ea"/>
                  <a:cs typeface="+mn-cs"/>
                </a:rPr>
                <a:t> </a:t>
              </a:r>
              <a:r>
                <a:rPr lang="en-US" sz="1100" b="0" i="0">
                  <a:solidFill>
                    <a:schemeClr val="tx1"/>
                  </a:solidFill>
                  <a:effectLst/>
                  <a:latin typeface="+mn-lt"/>
                  <a:ea typeface="+mn-ea"/>
                  <a:cs typeface="+mn-cs"/>
                </a:rPr>
                <a:t>min </a:t>
              </a:r>
              <a:r>
                <a:rPr lang="el-GR" sz="1100" b="0" i="0">
                  <a:solidFill>
                    <a:schemeClr val="tx1"/>
                  </a:solidFill>
                  <a:effectLst/>
                  <a:latin typeface="+mn-lt"/>
                  <a:ea typeface="+mn-ea"/>
                  <a:cs typeface="+mn-cs"/>
                </a:rPr>
                <a:t>σ</a:t>
              </a:r>
              <a:r>
                <a:rPr lang="el-GR" sz="1100" b="0" i="0">
                  <a:solidFill>
                    <a:schemeClr val="tx1"/>
                  </a:solidFill>
                  <a:effectLst/>
                  <a:latin typeface="Cambria Math" panose="02040503050406030204" pitchFamily="18" charset="0"/>
                  <a:ea typeface="Cambria Math" panose="02040503050406030204" pitchFamily="18" charset="0"/>
                  <a:cs typeface="+mn-cs"/>
                </a:rPr>
                <a:t>_</a:t>
              </a:r>
              <a:r>
                <a:rPr lang="en-US" sz="1100" b="0" i="0">
                  <a:solidFill>
                    <a:schemeClr val="tx1"/>
                  </a:solidFill>
                  <a:effectLst/>
                  <a:latin typeface="Cambria Math" panose="02040503050406030204" pitchFamily="18" charset="0"/>
                  <a:ea typeface="Cambria Math" panose="02040503050406030204" pitchFamily="18" charset="0"/>
                  <a:cs typeface="+mn-cs"/>
                </a:rPr>
                <a:t>𝑝</a:t>
              </a:r>
              <a:r>
                <a:rPr lang="el-GR"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2=</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𝑠</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𝑟</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𝑖𝑠</a:t>
              </a:r>
              <a:r>
                <a:rPr lang="en-US" sz="1100" b="0" i="0">
                  <a:solidFill>
                    <a:schemeClr val="tx1"/>
                  </a:solidFill>
                  <a:effectLst/>
                  <a:latin typeface="Cambria Math" panose="02040503050406030204" pitchFamily="18" charset="0"/>
                  <a:ea typeface="+mn-ea"/>
                  <a:cs typeface="+mn-cs"/>
                </a:rPr>
                <a:t>−𝑟 ̅</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Capital Allocation Constraints</a:t>
              </a:r>
              <a:r>
                <a:rPr lang="fi-FI" sz="1100" b="0" i="0">
                  <a:solidFill>
                    <a:schemeClr val="tx1"/>
                  </a:solidFill>
                  <a:effectLst/>
                  <a:latin typeface="+mn-lt"/>
                  <a:ea typeface="+mn-ea"/>
                  <a:cs typeface="+mn-cs"/>
                </a:rPr>
                <a:t>:</a:t>
              </a:r>
            </a:p>
            <a:p>
              <a:r>
                <a:rPr lang="fi-FI" sz="1100" b="0" i="0">
                  <a:solidFill>
                    <a:schemeClr val="tx1"/>
                  </a:solidFill>
                  <a:effectLst/>
                  <a:latin typeface="+mn-lt"/>
                  <a:ea typeface="+mn-ea"/>
                  <a:cs typeface="+mn-cs"/>
                </a:rPr>
                <a:t>The sum of the weights must equal 100% of the capital</a:t>
              </a:r>
            </a:p>
            <a:p>
              <a:r>
                <a:rPr lang="en-US" sz="1100" b="0">
                  <a:solidFill>
                    <a:schemeClr val="tx1"/>
                  </a:solidFill>
                  <a:effectLst/>
                  <a:ea typeface="+mn-ea"/>
                  <a:cs typeface="+mn-cs"/>
                </a:rPr>
                <a:t> </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endParaRPr lang="en-US" sz="1100" b="0">
                <a:solidFill>
                  <a:schemeClr val="tx1"/>
                </a:solidFill>
                <a:effectLs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Industry-Specific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1% of the capital can be allocated to the NoDur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𝑁𝑜𝐷𝑢𝑟</a:t>
              </a:r>
              <a:r>
                <a:rPr lang="en-US" sz="1100" b="0" i="0">
                  <a:solidFill>
                    <a:schemeClr val="tx1"/>
                  </a:solidFill>
                  <a:effectLst/>
                  <a:latin typeface="Cambria Math" panose="02040503050406030204" pitchFamily="18" charset="0"/>
                  <a:ea typeface="Cambria Math" panose="02040503050406030204" pitchFamily="18" charset="0"/>
                  <a:cs typeface="+mn-cs"/>
                </a:rPr>
                <a:t>≤0.01</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2% of the capital can be allocated to the Enrgy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𝐸𝑛𝑟𝑔𝑦</a:t>
              </a:r>
              <a:r>
                <a:rPr lang="en-US" sz="1100" b="0" i="0">
                  <a:solidFill>
                    <a:schemeClr val="tx1"/>
                  </a:solidFill>
                  <a:effectLst/>
                  <a:latin typeface="+mn-lt"/>
                  <a:ea typeface="+mn-ea"/>
                  <a:cs typeface="+mn-cs"/>
                </a:rPr>
                <a:t>≤0.0</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least 7% of the capital should be invested in the Hlth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𝐻𝑙𝑡ℎ</a:t>
              </a:r>
              <a:r>
                <a:rPr lang="en-US" sz="1100" b="0" i="0">
                  <a:solidFill>
                    <a:schemeClr val="tx1"/>
                  </a:solidFill>
                  <a:effectLst/>
                  <a:latin typeface="+mn-lt"/>
                  <a:ea typeface="+mn-ea"/>
                  <a:cs typeface="+mn-cs"/>
                </a:rPr>
                <a:t>≥0.0</a:t>
              </a:r>
              <a:r>
                <a:rPr lang="en-US" sz="1100" b="0" i="0">
                  <a:solidFill>
                    <a:schemeClr val="tx1"/>
                  </a:solidFill>
                  <a:effectLst/>
                  <a:latin typeface="Cambria Math" panose="02040503050406030204" pitchFamily="18" charset="0"/>
                  <a:ea typeface="+mn-ea"/>
                  <a:cs typeface="+mn-cs"/>
                </a:rPr>
                <a:t>7</a:t>
              </a:r>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Return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portfolio's expected monthly return must be at least 1.5%</a:t>
              </a:r>
            </a:p>
            <a:p>
              <a:r>
                <a:rPr lang="en-US" sz="1100" b="0" i="0">
                  <a:solidFill>
                    <a:schemeClr val="tx1"/>
                  </a:solidFill>
                  <a:effectLst/>
                  <a:latin typeface="+mn-lt"/>
                  <a:ea typeface="+mn-ea"/>
                  <a:cs typeface="+mn-cs"/>
                </a:rPr>
                <a:t>∑_(𝑖=1)^12▒〖</a:t>
              </a:r>
              <a:r>
                <a:rPr lang="fi-FI" sz="1100" b="0" i="0">
                  <a:solidFill>
                    <a:schemeClr val="tx1"/>
                  </a:solidFill>
                  <a:effectLst/>
                  <a:latin typeface="+mn-lt"/>
                  <a:ea typeface="+mn-ea"/>
                  <a:cs typeface="+mn-cs"/>
                </a:rPr>
                <a:t>〖𝜇_𝑖 "​</a:t>
              </a:r>
              <a:r>
                <a:rPr lang="en-US" sz="1100" b="0" i="0">
                  <a:solidFill>
                    <a:schemeClr val="tx1"/>
                  </a:solidFill>
                  <a:effectLst/>
                  <a:latin typeface="+mn-lt"/>
                  <a:ea typeface="+mn-ea"/>
                  <a:cs typeface="+mn-cs"/>
                </a:rPr>
                <a:t>" 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 𝑅_</a:t>
              </a:r>
              <a:r>
                <a:rPr lang="en-US" sz="1100" b="0" i="0">
                  <a:solidFill>
                    <a:schemeClr val="tx1"/>
                  </a:solidFill>
                  <a:effectLst/>
                  <a:latin typeface="+mn-lt"/>
                  <a:ea typeface="+mn-ea"/>
                  <a:cs typeface="+mn-cs"/>
                </a:rPr>
                <a:t>𝑚𝑖</a:t>
              </a:r>
              <a:r>
                <a:rPr lang="fi-FI" sz="1100" b="0" i="0">
                  <a:solidFill>
                    <a:schemeClr val="tx1"/>
                  </a:solidFill>
                  <a:effectLst/>
                  <a:latin typeface="+mn-lt"/>
                  <a:ea typeface="+mn-ea"/>
                  <a:cs typeface="+mn-cs"/>
                </a:rPr>
                <a:t>𝑛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No short selling is allowed; fund weights must be non-negative</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To solve this NLP, we</a:t>
              </a:r>
              <a:r>
                <a:rPr lang="en-US" sz="1100" b="0" i="0" u="none" strike="noStrike" baseline="0">
                  <a:solidFill>
                    <a:schemeClr val="tx1"/>
                  </a:solidFill>
                  <a:effectLst/>
                  <a:latin typeface="+mn-lt"/>
                  <a:ea typeface="+mn-ea"/>
                  <a:cs typeface="+mn-cs"/>
                </a:rPr>
                <a:t> can use </a:t>
              </a:r>
              <a:r>
                <a:rPr lang="en-US" sz="1100" b="0" i="0" u="none" strike="noStrike">
                  <a:solidFill>
                    <a:schemeClr val="tx1"/>
                  </a:solidFill>
                  <a:effectLst/>
                  <a:latin typeface="+mn-lt"/>
                  <a:ea typeface="+mn-ea"/>
                  <a:cs typeface="+mn-cs"/>
                </a:rPr>
                <a:t>Excel Solver with the GRG Nonlinear method </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(b): </a:t>
              </a:r>
              <a:r>
                <a:rPr lang="en-US" sz="1100" b="0" i="0">
                  <a:solidFill>
                    <a:srgbClr val="FF0000"/>
                  </a:solidFill>
                  <a:effectLst/>
                  <a:latin typeface="+mn-lt"/>
                  <a:ea typeface="+mn-ea"/>
                  <a:cs typeface="+mn-cs"/>
                </a:rPr>
                <a:t>To which funds should H.E. Pennypacker allocate capital and how much? </a:t>
              </a:r>
              <a:r>
                <a:rPr lang="en-US" sz="1100" b="0" i="0" u="none" strike="noStrike">
                  <a:solidFill>
                    <a:srgbClr val="FF0000"/>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funds that H.E</a:t>
              </a:r>
              <a:r>
                <a:rPr lang="en-US" sz="1100" b="0" i="0" u="none" strike="noStrike" baseline="0">
                  <a:solidFill>
                    <a:schemeClr val="tx1"/>
                  </a:solidFill>
                  <a:effectLst/>
                  <a:latin typeface="+mn-lt"/>
                  <a:ea typeface="+mn-ea"/>
                  <a:cs typeface="+mn-cs"/>
                </a:rPr>
                <a:t>Pennypacker should allocate capital to and there weights are: </a:t>
              </a:r>
            </a:p>
            <a:p>
              <a:r>
                <a:rPr lang="en-US" sz="1100" b="0" i="0" u="none" strike="noStrike" baseline="0">
                  <a:solidFill>
                    <a:schemeClr val="tx1"/>
                  </a:solidFill>
                  <a:effectLst/>
                  <a:latin typeface="+mn-lt"/>
                  <a:ea typeface="+mn-ea"/>
                  <a:cs typeface="+mn-cs"/>
                </a:rPr>
                <a:t>BusEq: </a:t>
              </a:r>
              <a:r>
                <a:rPr lang="en-US" sz="1100" b="1" i="0" u="none" strike="noStrike" baseline="0">
                  <a:solidFill>
                    <a:schemeClr val="tx1"/>
                  </a:solidFill>
                  <a:effectLst/>
                  <a:latin typeface="+mn-lt"/>
                  <a:ea typeface="+mn-ea"/>
                  <a:cs typeface="+mn-cs"/>
                </a:rPr>
                <a:t>0.76607</a:t>
              </a:r>
            </a:p>
            <a:p>
              <a:r>
                <a:rPr lang="en-US" sz="1100" b="0" i="0" u="none" strike="noStrike" baseline="0">
                  <a:solidFill>
                    <a:schemeClr val="tx1"/>
                  </a:solidFill>
                  <a:effectLst/>
                  <a:latin typeface="+mn-lt"/>
                  <a:ea typeface="+mn-ea"/>
                  <a:cs typeface="+mn-cs"/>
                </a:rPr>
                <a:t>Hlth: </a:t>
              </a:r>
              <a:r>
                <a:rPr lang="en-US" sz="1100" b="1" i="0" u="none" strike="noStrike" baseline="0">
                  <a:solidFill>
                    <a:schemeClr val="tx1"/>
                  </a:solidFill>
                  <a:effectLst/>
                  <a:latin typeface="+mn-lt"/>
                  <a:ea typeface="+mn-ea"/>
                  <a:cs typeface="+mn-cs"/>
                </a:rPr>
                <a:t>0.23393</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Expected</a:t>
              </a:r>
              <a:r>
                <a:rPr lang="en-US" sz="1100" b="0" i="0" u="none" strike="noStrike" baseline="0">
                  <a:solidFill>
                    <a:schemeClr val="tx1"/>
                  </a:solidFill>
                  <a:effectLst/>
                  <a:latin typeface="+mn-lt"/>
                  <a:ea typeface="+mn-ea"/>
                  <a:cs typeface="+mn-cs"/>
                </a:rPr>
                <a:t> returns of returns of the optimal allocation: </a:t>
              </a:r>
              <a:r>
                <a:rPr lang="en-US" sz="1100" b="1" i="0" u="none" strike="noStrike" baseline="0">
                  <a:solidFill>
                    <a:schemeClr val="tx1"/>
                  </a:solidFill>
                  <a:effectLst/>
                  <a:latin typeface="+mn-lt"/>
                  <a:ea typeface="+mn-ea"/>
                  <a:cs typeface="+mn-cs"/>
                </a:rPr>
                <a:t>1.5%</a:t>
              </a:r>
            </a:p>
            <a:p>
              <a:r>
                <a:rPr lang="en-US" sz="1100" b="0" i="0" u="none" strike="noStrike">
                  <a:solidFill>
                    <a:schemeClr val="tx1"/>
                  </a:solidFill>
                  <a:effectLst/>
                  <a:latin typeface="+mn-lt"/>
                  <a:ea typeface="+mn-ea"/>
                  <a:cs typeface="+mn-cs"/>
                </a:rPr>
                <a:t>standard deviation of returns of the optimal allocation: </a:t>
              </a:r>
              <a:r>
                <a:rPr lang="en-US" sz="1100" b="1" i="0" u="none" strike="noStrike">
                  <a:solidFill>
                    <a:schemeClr val="tx1"/>
                  </a:solidFill>
                  <a:effectLst/>
                  <a:latin typeface="+mn-lt"/>
                  <a:ea typeface="+mn-ea"/>
                  <a:cs typeface="+mn-cs"/>
                </a:rPr>
                <a:t>5.23%</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(c) After seeing the results H.E. Pennypacker wants you to analyze the tradeoff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between risk and expected returns more closely. Solve the model for a range of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different values for the expected return requirement and produce a graph showing</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standard deviation of returns as a function of the expected returns.</a:t>
              </a:r>
              <a:r>
                <a:rPr lang="en-US" sz="1100" b="0" i="0" u="none" strike="noStrike" baseline="0">
                  <a:solidFill>
                    <a:srgbClr val="FF0000"/>
                  </a:solidFill>
                  <a:effectLst/>
                  <a:latin typeface="+mn-lt"/>
                  <a:ea typeface="+mn-ea"/>
                  <a:cs typeface="+mn-cs"/>
                </a:rPr>
                <a:t> R</a:t>
              </a:r>
              <a:r>
                <a:rPr lang="en-US" sz="1100" b="0" i="0" u="none" strike="noStrike">
                  <a:solidFill>
                    <a:srgbClr val="FF0000"/>
                  </a:solidFill>
                  <a:effectLst/>
                  <a:latin typeface="+mn-lt"/>
                  <a:ea typeface="+mn-ea"/>
                  <a:cs typeface="+mn-cs"/>
                </a:rPr>
                <a:t>ange of 5-10 values suffices, i.e., no use of macros is required.</a:t>
              </a:r>
              <a:r>
                <a:rPr lang="en-US" sz="1100" b="0" i="0" u="none" strike="noStrike" baseline="0">
                  <a:solidFill>
                    <a:srgbClr val="FF0000"/>
                  </a:solidFill>
                  <a:effectLst/>
                  <a:latin typeface="+mn-lt"/>
                  <a:ea typeface="+mn-ea"/>
                  <a:cs typeface="+mn-cs"/>
                </a:rPr>
                <a:t> M</a:t>
              </a:r>
              <a:r>
                <a:rPr lang="en-US" sz="1100" b="0" i="0" u="none" strike="noStrike">
                  <a:solidFill>
                    <a:srgbClr val="FF0000"/>
                  </a:solidFill>
                  <a:effectLst/>
                  <a:latin typeface="+mn-lt"/>
                  <a:ea typeface="+mn-ea"/>
                  <a:cs typeface="+mn-cs"/>
                </a:rPr>
                <a:t>ake sure that this</a:t>
              </a:r>
              <a:r>
                <a:rPr lang="en-US" sz="1100" b="0" i="0" u="none" strike="noStrike" baseline="0">
                  <a:solidFill>
                    <a:srgbClr val="FF0000"/>
                  </a:solidFill>
                  <a:effectLst/>
                  <a:latin typeface="+mn-lt"/>
                  <a:ea typeface="+mn-ea"/>
                  <a:cs typeface="+mn-cs"/>
                </a:rPr>
                <a:t> range includes the maximum </a:t>
              </a:r>
              <a:r>
                <a:rPr lang="en-US" sz="1100" b="0" i="0" u="none" strike="noStrike">
                  <a:solidFill>
                    <a:srgbClr val="FF0000"/>
                  </a:solidFill>
                  <a:effectLst/>
                  <a:latin typeface="+mn-lt"/>
                  <a:ea typeface="+mn-ea"/>
                  <a:cs typeface="+mn-cs"/>
                </a:rPr>
                <a:t>return</a:t>
              </a:r>
              <a:r>
                <a:rPr lang="en-US" sz="1100" b="0" i="0" u="none" strike="noStrike" baseline="0">
                  <a:solidFill>
                    <a:srgbClr val="FF0000"/>
                  </a:solidFill>
                  <a:effectLst/>
                  <a:latin typeface="+mn-lt"/>
                  <a:ea typeface="+mn-ea"/>
                  <a:cs typeface="+mn-cs"/>
                </a:rPr>
                <a:t> and minimum risk portfolios</a:t>
              </a:r>
              <a:r>
                <a:rPr lang="en-US" sz="1100" b="0" i="0" u="none" strike="noStrike">
                  <a:solidFill>
                    <a:srgbClr val="FF0000"/>
                  </a:solidFill>
                  <a:effectLst/>
                  <a:latin typeface="+mn-lt"/>
                  <a:ea typeface="+mn-ea"/>
                  <a:cs typeface="+mn-cs"/>
                </a:rPr>
                <a:t>.</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(3p)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Sensitivity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report shows the final values of the decision variables (the weights of the funds), the reduced gradients, and the Lagrange multipliers for the constraints. The weights tell us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how much of each fund to include in the portfolio. The reduced gradient indicates how sensitive the objective function is to changes in the decision variables; a reduced gradient of zero means that small changes in this variable will not affect the value of the objective function near the optimal solution.</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 can now</a:t>
              </a:r>
              <a:r>
                <a:rPr lang="en-US" sz="1100" b="0" i="0" u="none" strike="noStrike" baseline="0">
                  <a:solidFill>
                    <a:schemeClr val="tx1"/>
                  </a:solidFill>
                  <a:effectLst/>
                  <a:latin typeface="+mn-lt"/>
                  <a:ea typeface="+mn-ea"/>
                  <a:cs typeface="+mn-cs"/>
                </a:rPr>
                <a:t> l</a:t>
              </a:r>
              <a:r>
                <a:rPr lang="en-US" sz="1100" b="0" i="0" u="none" strike="noStrike">
                  <a:solidFill>
                    <a:schemeClr val="tx1"/>
                  </a:solidFill>
                  <a:effectLst/>
                  <a:latin typeface="+mn-lt"/>
                  <a:ea typeface="+mn-ea"/>
                  <a:cs typeface="+mn-cs"/>
                </a:rPr>
                <a:t>ook at the Lagrange multipliers in the constraints section. A large Lagrange multiplier suggests that the constraint is binding and that relaxing this constraint could have a significant impact on the objective function value. In my report, the constraint for the scenario-specific return has a large Lagrange multiplier (31.98), indicating that the expected return constraint is very active in determining the solution. Therefore it is good to study its effect</a:t>
              </a:r>
              <a:r>
                <a:rPr lang="en-US" sz="1100" b="0" i="0" u="none" strike="noStrike" baseline="0">
                  <a:solidFill>
                    <a:schemeClr val="tx1"/>
                  </a:solidFill>
                  <a:effectLst/>
                  <a:latin typeface="+mn-lt"/>
                  <a:ea typeface="+mn-ea"/>
                  <a:cs typeface="+mn-cs"/>
                </a:rPr>
                <a:t> on the standard deviation of returns. </a:t>
              </a:r>
            </a:p>
            <a:p>
              <a:br>
                <a:rPr lang="en-US" sz="1100" b="0" i="0" u="none" strike="noStrike" baseline="0">
                  <a:solidFill>
                    <a:schemeClr val="tx1"/>
                  </a:solidFill>
                  <a:effectLst/>
                  <a:latin typeface="+mn-lt"/>
                  <a:ea typeface="+mn-ea"/>
                  <a:cs typeface="+mn-cs"/>
                </a:rPr>
              </a:br>
              <a:r>
                <a:rPr lang="en-US" sz="1100" b="0" i="0" u="none" strike="noStrike" baseline="0">
                  <a:solidFill>
                    <a:schemeClr val="tx1"/>
                  </a:solidFill>
                  <a:effectLst/>
                  <a:latin typeface="+mn-lt"/>
                  <a:ea typeface="+mn-ea"/>
                  <a:cs typeface="+mn-cs"/>
                </a:rPr>
                <a:t>To make sure that this range includes the maximum return and minimum risk portfolios, we need to obtain the two points such that</a:t>
              </a:r>
            </a:p>
            <a:p>
              <a:r>
                <a:rPr lang="en-US" sz="1100" b="0" i="0" u="none" strike="noStrike" baseline="0">
                  <a:solidFill>
                    <a:schemeClr val="tx1"/>
                  </a:solidFill>
                  <a:effectLst/>
                  <a:latin typeface="+mn-lt"/>
                  <a:ea typeface="+mn-ea"/>
                  <a:cs typeface="+mn-cs"/>
                </a:rPr>
                <a:t>- Minimum Risk Portfolio: This is the portfolio that has the lowest possible risk (standard deviation) regardless of the return. It is found by setting the optimization model to minimize the standard deviation without imposing expected return constraint.</a:t>
              </a:r>
            </a:p>
            <a:p>
              <a:r>
                <a:rPr lang="en-US" sz="1100" b="0" i="0" u="none" strike="noStrike" baseline="0">
                  <a:solidFill>
                    <a:schemeClr val="tx1"/>
                  </a:solidFill>
                  <a:effectLst/>
                  <a:latin typeface="+mn-lt"/>
                  <a:ea typeface="+mn-ea"/>
                  <a:cs typeface="+mn-cs"/>
                </a:rPr>
                <a:t>This point is </a:t>
              </a:r>
              <a:r>
                <a:rPr lang="en-US" sz="1100" b="1" i="0" u="none" strike="noStrike" baseline="0">
                  <a:solidFill>
                    <a:schemeClr val="tx1"/>
                  </a:solidFill>
                  <a:effectLst/>
                  <a:latin typeface="+mn-lt"/>
                  <a:ea typeface="+mn-ea"/>
                  <a:cs typeface="+mn-cs"/>
                </a:rPr>
                <a:t>(expected return, std risk) = (0.685%, 3.78%)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 Maximum Return Portfolio: This is the portfolio that has the highest possible expected return that can be achieved with the available assets, regardless of the risk. It is found by setting the optimization model to maximize the expected return without imposing the risk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This point is </a:t>
              </a:r>
              <a:r>
                <a:rPr lang="en-US" sz="1100" b="1" i="0" baseline="0">
                  <a:solidFill>
                    <a:schemeClr val="tx1"/>
                  </a:solidFill>
                  <a:effectLst/>
                  <a:latin typeface="+mn-lt"/>
                  <a:ea typeface="+mn-ea"/>
                  <a:cs typeface="+mn-cs"/>
                </a:rPr>
                <a:t>(expected return, std risk) = (2.0%, 11.17%)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 the expected returns, 7 points are created as linear spacing between 0.685 and 2.0. The 7 expected returns are:</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[0.685 0.904 1.123 1.342 1.561 1.78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effectLst/>
                </a:rPr>
                <a:t>Now, plugging them</a:t>
              </a:r>
              <a:r>
                <a:rPr lang="en-US" b="0" baseline="0">
                  <a:effectLst/>
                </a:rPr>
                <a:t> back to the GRG solver, we obtain this minimum std risk values:</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[3.78   3.91   4.25  4.77  5.42  7.35  11.17]</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FI" b="0">
                <a:effectLst/>
              </a:endParaRPr>
            </a:p>
            <a:p>
              <a:r>
                <a:rPr lang="en-US" sz="1100" b="0" i="0" u="none" strike="noStrike">
                  <a:solidFill>
                    <a:schemeClr val="tx1"/>
                  </a:solidFill>
                  <a:effectLst/>
                  <a:latin typeface="+mn-lt"/>
                  <a:ea typeface="+mn-ea"/>
                  <a:cs typeface="+mn-cs"/>
                </a:rPr>
                <a:t>The figure of tradeoff between risk and expected returns is attached</a:t>
              </a:r>
              <a:r>
                <a:rPr lang="en-US" sz="1100" b="0" i="0" u="none" strike="noStrike" baseline="0">
                  <a:solidFill>
                    <a:schemeClr val="tx1"/>
                  </a:solidFill>
                  <a:effectLst/>
                  <a:latin typeface="+mn-lt"/>
                  <a:ea typeface="+mn-ea"/>
                  <a:cs typeface="+mn-cs"/>
                </a:rPr>
                <a:t> to the right</a:t>
              </a:r>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17</xdr:col>
      <xdr:colOff>407735</xdr:colOff>
      <xdr:row>2</xdr:row>
      <xdr:rowOff>23560</xdr:rowOff>
    </xdr:from>
    <xdr:ext cx="5897563" cy="1892826"/>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289380" y="549942"/>
          <a:ext cx="5897563"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major mistakes. (1pts)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p>
        <a:p>
          <a:r>
            <a:rPr lang="en-US" sz="1100" b="0">
              <a:solidFill>
                <a:schemeClr val="tx1"/>
              </a:solidFill>
              <a:effectLst/>
              <a:latin typeface="+mn-lt"/>
              <a:ea typeface="+mn-ea"/>
              <a:cs typeface="+mn-cs"/>
            </a:rPr>
            <a:t>b) Everyting correct 1p</a:t>
          </a:r>
        </a:p>
        <a:p>
          <a:r>
            <a:rPr lang="en-US" sz="1100" b="0">
              <a:solidFill>
                <a:schemeClr val="tx1"/>
              </a:solidFill>
              <a:effectLst/>
              <a:latin typeface="+mn-lt"/>
              <a:ea typeface="+mn-ea"/>
              <a:cs typeface="+mn-cs"/>
            </a:rPr>
            <a:t>c) 3</a:t>
          </a:r>
          <a:r>
            <a:rPr lang="en-US" sz="1100" b="0" baseline="0">
              <a:solidFill>
                <a:schemeClr val="tx1"/>
              </a:solidFill>
              <a:effectLst/>
              <a:latin typeface="+mn-lt"/>
              <a:ea typeface="+mn-ea"/>
              <a:cs typeface="+mn-cs"/>
            </a:rPr>
            <a:t> points if the graph has been done. -1p if axes not labeled, the frontier is at the wrong place, min/max not included etc.</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twoCellAnchor>
    <xdr:from>
      <xdr:col>30</xdr:col>
      <xdr:colOff>78827</xdr:colOff>
      <xdr:row>1</xdr:row>
      <xdr:rowOff>168167</xdr:rowOff>
    </xdr:from>
    <xdr:to>
      <xdr:col>41</xdr:col>
      <xdr:colOff>567750</xdr:colOff>
      <xdr:row>12</xdr:row>
      <xdr:rowOff>52553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26895</xdr:colOff>
      <xdr:row>110</xdr:row>
      <xdr:rowOff>143436</xdr:rowOff>
    </xdr:from>
    <xdr:to>
      <xdr:col>29</xdr:col>
      <xdr:colOff>8965</xdr:colOff>
      <xdr:row>133</xdr:row>
      <xdr:rowOff>132195</xdr:rowOff>
    </xdr:to>
    <xdr:pic>
      <xdr:nvPicPr>
        <xdr:cNvPr id="3" name="Picture 2">
          <a:extLst>
            <a:ext uri="{FF2B5EF4-FFF2-40B4-BE49-F238E27FC236}">
              <a16:creationId xmlns:a16="http://schemas.microsoft.com/office/drawing/2014/main" id="{82240DC2-F2B6-EACF-A8D2-384935BAA7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80495" y="20744330"/>
          <a:ext cx="5567082" cy="4112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Nguyen%20Xuan%20Binh_887799_ISM-C1004_Assignment_3.xlsx" TargetMode="External"/><Relationship Id="rId1" Type="http://schemas.openxmlformats.org/officeDocument/2006/relationships/externalLinkPath" Target="Nguyen%20Xuan%20Binh_887799_ISM-C1004_Assignment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1"/>
      <sheetName val="Problem 2"/>
      <sheetName val="Problem 3"/>
      <sheetName val="Problem 4"/>
      <sheetName val="Problem 5 (2)"/>
      <sheetName val="Problem 5 Sensitivity Repor (2)"/>
    </sheetNames>
    <sheetDataSet>
      <sheetData sheetId="0"/>
      <sheetData sheetId="1"/>
      <sheetData sheetId="2"/>
      <sheetData sheetId="3"/>
      <sheetData sheetId="4">
        <row r="18">
          <cell r="Y18" t="str">
            <v>Manuf</v>
          </cell>
          <cell r="Z18" t="str">
            <v>Enrgy</v>
          </cell>
          <cell r="AA18" t="str">
            <v>Chems</v>
          </cell>
          <cell r="AB18" t="str">
            <v>BusEq</v>
          </cell>
          <cell r="AC18" t="str">
            <v>Telcm</v>
          </cell>
          <cell r="AD18" t="str">
            <v>Utils</v>
          </cell>
          <cell r="AE18" t="str">
            <v>Shops</v>
          </cell>
          <cell r="AF18" t="str">
            <v>Hlth</v>
          </cell>
          <cell r="AG18" t="str">
            <v>Money</v>
          </cell>
          <cell r="AH18" t="str">
            <v>Other</v>
          </cell>
        </row>
        <row r="19">
          <cell r="T19">
            <v>1</v>
          </cell>
          <cell r="Y19">
            <v>3.19</v>
          </cell>
          <cell r="Z19">
            <v>-4.3600000000000003</v>
          </cell>
          <cell r="AA19">
            <v>3.81</v>
          </cell>
          <cell r="AB19">
            <v>4.67</v>
          </cell>
          <cell r="AC19">
            <v>2.87</v>
          </cell>
          <cell r="AD19">
            <v>1.08</v>
          </cell>
          <cell r="AE19">
            <v>1.01</v>
          </cell>
          <cell r="AF19">
            <v>2.02</v>
          </cell>
          <cell r="AG19">
            <v>0.56999999999999995</v>
          </cell>
          <cell r="AH19">
            <v>1.54</v>
          </cell>
        </row>
        <row r="20">
          <cell r="T20">
            <v>2</v>
          </cell>
          <cell r="Y20">
            <v>4.1399999999999997</v>
          </cell>
          <cell r="Z20">
            <v>-2.4</v>
          </cell>
          <cell r="AA20">
            <v>4.1900000000000004</v>
          </cell>
          <cell r="AB20">
            <v>4.9800000000000004</v>
          </cell>
          <cell r="AC20">
            <v>0.14000000000000001</v>
          </cell>
          <cell r="AD20">
            <v>4.05</v>
          </cell>
          <cell r="AE20">
            <v>2.8</v>
          </cell>
          <cell r="AF20">
            <v>6.97</v>
          </cell>
          <cell r="AG20">
            <v>4.57</v>
          </cell>
          <cell r="AH20">
            <v>2.34</v>
          </cell>
        </row>
        <row r="21">
          <cell r="T21">
            <v>3</v>
          </cell>
          <cell r="Y21">
            <v>-0.28999999999999998</v>
          </cell>
          <cell r="Z21">
            <v>-1.19</v>
          </cell>
          <cell r="AA21">
            <v>0.85</v>
          </cell>
          <cell r="AB21">
            <v>2.11</v>
          </cell>
          <cell r="AC21">
            <v>1.05</v>
          </cell>
          <cell r="AD21">
            <v>0.32</v>
          </cell>
          <cell r="AE21">
            <v>0.8</v>
          </cell>
          <cell r="AF21">
            <v>0.03</v>
          </cell>
          <cell r="AG21">
            <v>-2.29</v>
          </cell>
          <cell r="AH21">
            <v>-0.7</v>
          </cell>
        </row>
        <row r="22">
          <cell r="T22">
            <v>4</v>
          </cell>
          <cell r="Y22">
            <v>2.71</v>
          </cell>
          <cell r="Z22">
            <v>-2.66</v>
          </cell>
          <cell r="AA22">
            <v>0.28999999999999998</v>
          </cell>
          <cell r="AB22">
            <v>2.71</v>
          </cell>
          <cell r="AC22">
            <v>0.02</v>
          </cell>
          <cell r="AD22">
            <v>0.38</v>
          </cell>
          <cell r="AE22">
            <v>2.71</v>
          </cell>
          <cell r="AF22">
            <v>0.91</v>
          </cell>
          <cell r="AG22">
            <v>0.18</v>
          </cell>
          <cell r="AH22">
            <v>0.35</v>
          </cell>
        </row>
        <row r="23">
          <cell r="T23">
            <v>5</v>
          </cell>
          <cell r="Y23">
            <v>1.55</v>
          </cell>
          <cell r="Z23">
            <v>-3.28</v>
          </cell>
          <cell r="AA23">
            <v>0.83</v>
          </cell>
          <cell r="AB23">
            <v>4.1900000000000004</v>
          </cell>
          <cell r="AC23">
            <v>-1.55</v>
          </cell>
          <cell r="AD23">
            <v>2.56</v>
          </cell>
          <cell r="AE23">
            <v>1.63</v>
          </cell>
          <cell r="AF23">
            <v>-0.25</v>
          </cell>
          <cell r="AG23">
            <v>-1.06</v>
          </cell>
          <cell r="AH23">
            <v>0.6</v>
          </cell>
        </row>
        <row r="24">
          <cell r="T24">
            <v>6</v>
          </cell>
          <cell r="Y24">
            <v>1.63</v>
          </cell>
          <cell r="Z24">
            <v>-0.08</v>
          </cell>
          <cell r="AA24">
            <v>0.63</v>
          </cell>
          <cell r="AB24">
            <v>-2.13</v>
          </cell>
          <cell r="AC24">
            <v>-2.2200000000000002</v>
          </cell>
          <cell r="AD24">
            <v>-1.89</v>
          </cell>
          <cell r="AE24">
            <v>-1.9</v>
          </cell>
          <cell r="AF24">
            <v>5.54</v>
          </cell>
          <cell r="AG24">
            <v>5.84</v>
          </cell>
          <cell r="AH24">
            <v>1.79</v>
          </cell>
        </row>
        <row r="25">
          <cell r="T25">
            <v>7</v>
          </cell>
          <cell r="Y25">
            <v>2.31</v>
          </cell>
          <cell r="Z25">
            <v>2.0699999999999998</v>
          </cell>
          <cell r="AA25">
            <v>1.94</v>
          </cell>
          <cell r="AB25">
            <v>3.77</v>
          </cell>
          <cell r="AC25">
            <v>5.27</v>
          </cell>
          <cell r="AD25">
            <v>2.98</v>
          </cell>
          <cell r="AE25">
            <v>0.12</v>
          </cell>
          <cell r="AF25">
            <v>0.7</v>
          </cell>
          <cell r="AG25">
            <v>1.91</v>
          </cell>
          <cell r="AH25">
            <v>0.82</v>
          </cell>
        </row>
        <row r="26">
          <cell r="T26">
            <v>8</v>
          </cell>
          <cell r="Y26">
            <v>-0.21</v>
          </cell>
          <cell r="Z26">
            <v>-5.09</v>
          </cell>
          <cell r="AA26">
            <v>1.17</v>
          </cell>
          <cell r="AB26">
            <v>3.06</v>
          </cell>
          <cell r="AC26">
            <v>-2.64</v>
          </cell>
          <cell r="AD26">
            <v>2.2000000000000002</v>
          </cell>
          <cell r="AE26">
            <v>-1.67</v>
          </cell>
          <cell r="AF26">
            <v>2.58</v>
          </cell>
          <cell r="AG26">
            <v>-1.22</v>
          </cell>
          <cell r="AH26">
            <v>1</v>
          </cell>
        </row>
        <row r="27">
          <cell r="T27">
            <v>9</v>
          </cell>
          <cell r="Y27">
            <v>4.9800000000000004</v>
          </cell>
          <cell r="Z27">
            <v>10.95</v>
          </cell>
          <cell r="AA27">
            <v>2.34</v>
          </cell>
          <cell r="AB27">
            <v>0.66</v>
          </cell>
          <cell r="AC27">
            <v>-1.67</v>
          </cell>
          <cell r="AD27">
            <v>-1.97</v>
          </cell>
          <cell r="AE27">
            <v>2.4300000000000002</v>
          </cell>
          <cell r="AF27">
            <v>2.0499999999999998</v>
          </cell>
          <cell r="AG27">
            <v>5.22</v>
          </cell>
          <cell r="AH27">
            <v>3.02</v>
          </cell>
        </row>
        <row r="28">
          <cell r="T28">
            <v>10</v>
          </cell>
          <cell r="Y28">
            <v>3.62</v>
          </cell>
          <cell r="Z28">
            <v>0.49</v>
          </cell>
          <cell r="AA28">
            <v>0.92</v>
          </cell>
          <cell r="AB28">
            <v>6.85</v>
          </cell>
          <cell r="AC28">
            <v>-5.68</v>
          </cell>
          <cell r="AD28">
            <v>3.07</v>
          </cell>
          <cell r="AE28">
            <v>2.72</v>
          </cell>
          <cell r="AF28">
            <v>-2.27</v>
          </cell>
          <cell r="AG28">
            <v>3.39</v>
          </cell>
          <cell r="AH28">
            <v>0.23</v>
          </cell>
        </row>
        <row r="29">
          <cell r="T29">
            <v>11</v>
          </cell>
          <cell r="Y29">
            <v>3.48</v>
          </cell>
          <cell r="Z29">
            <v>2.99</v>
          </cell>
          <cell r="AA29">
            <v>3.8</v>
          </cell>
          <cell r="AB29">
            <v>1.03</v>
          </cell>
          <cell r="AC29">
            <v>3.76</v>
          </cell>
          <cell r="AD29">
            <v>2.42</v>
          </cell>
          <cell r="AE29">
            <v>8.0399999999999991</v>
          </cell>
          <cell r="AF29">
            <v>2.46</v>
          </cell>
          <cell r="AG29">
            <v>3.92</v>
          </cell>
          <cell r="AH29">
            <v>3.69</v>
          </cell>
        </row>
        <row r="30">
          <cell r="T30">
            <v>12</v>
          </cell>
          <cell r="Y30">
            <v>2.5099999999999998</v>
          </cell>
          <cell r="Z30">
            <v>5.01</v>
          </cell>
          <cell r="AA30">
            <v>1.77</v>
          </cell>
          <cell r="AB30">
            <v>-0.11</v>
          </cell>
          <cell r="AC30">
            <v>4.47</v>
          </cell>
          <cell r="AD30">
            <v>-5.0199999999999996</v>
          </cell>
          <cell r="AE30">
            <v>2.46</v>
          </cell>
          <cell r="AF30">
            <v>-0.17</v>
          </cell>
          <cell r="AG30">
            <v>1.05</v>
          </cell>
          <cell r="AH30">
            <v>2.09</v>
          </cell>
        </row>
        <row r="31">
          <cell r="T31">
            <v>13</v>
          </cell>
          <cell r="Y31">
            <v>6.16</v>
          </cell>
          <cell r="Z31">
            <v>2.86</v>
          </cell>
          <cell r="AA31">
            <v>-0.53</v>
          </cell>
          <cell r="AB31">
            <v>7.83</v>
          </cell>
          <cell r="AC31">
            <v>3.13</v>
          </cell>
          <cell r="AD31">
            <v>-2.83</v>
          </cell>
          <cell r="AE31">
            <v>9.3699999999999992</v>
          </cell>
          <cell r="AF31">
            <v>6.37</v>
          </cell>
          <cell r="AG31">
            <v>6.16</v>
          </cell>
          <cell r="AH31">
            <v>5.55</v>
          </cell>
        </row>
        <row r="32">
          <cell r="T32">
            <v>14</v>
          </cell>
          <cell r="Y32">
            <v>-3.26</v>
          </cell>
          <cell r="Z32">
            <v>-10.74</v>
          </cell>
          <cell r="AA32">
            <v>-5.76</v>
          </cell>
          <cell r="AB32">
            <v>-0.03</v>
          </cell>
          <cell r="AC32">
            <v>-7.13</v>
          </cell>
          <cell r="AD32">
            <v>-4.5199999999999996</v>
          </cell>
          <cell r="AE32">
            <v>-4.7</v>
          </cell>
          <cell r="AF32">
            <v>-3.53</v>
          </cell>
          <cell r="AG32">
            <v>-2.56</v>
          </cell>
          <cell r="AH32">
            <v>-4.5</v>
          </cell>
        </row>
        <row r="33">
          <cell r="T33">
            <v>15</v>
          </cell>
          <cell r="Y33">
            <v>-3.22</v>
          </cell>
          <cell r="Z33">
            <v>2.97</v>
          </cell>
          <cell r="AA33">
            <v>0.59</v>
          </cell>
          <cell r="AB33">
            <v>-3.3</v>
          </cell>
          <cell r="AC33">
            <v>-2.6</v>
          </cell>
          <cell r="AD33">
            <v>3.2</v>
          </cell>
          <cell r="AE33">
            <v>-2.52</v>
          </cell>
          <cell r="AF33">
            <v>-2.42</v>
          </cell>
          <cell r="AG33">
            <v>-3.44</v>
          </cell>
          <cell r="AH33">
            <v>-1.47</v>
          </cell>
        </row>
        <row r="34">
          <cell r="T34">
            <v>16</v>
          </cell>
          <cell r="Y34">
            <v>-3.56</v>
          </cell>
          <cell r="Z34">
            <v>10.01</v>
          </cell>
          <cell r="AA34">
            <v>-2.78</v>
          </cell>
          <cell r="AB34">
            <v>-0.06</v>
          </cell>
          <cell r="AC34">
            <v>-2.38</v>
          </cell>
          <cell r="AD34">
            <v>2.77</v>
          </cell>
          <cell r="AE34">
            <v>3.91</v>
          </cell>
          <cell r="AF34">
            <v>-0.04</v>
          </cell>
          <cell r="AG34">
            <v>1.21</v>
          </cell>
          <cell r="AH34">
            <v>-0.67</v>
          </cell>
        </row>
        <row r="35">
          <cell r="T35">
            <v>17</v>
          </cell>
          <cell r="Y35">
            <v>3.26</v>
          </cell>
          <cell r="Z35">
            <v>3.43</v>
          </cell>
          <cell r="AA35">
            <v>0.81</v>
          </cell>
          <cell r="AB35">
            <v>6.82</v>
          </cell>
          <cell r="AC35">
            <v>-0.84</v>
          </cell>
          <cell r="AD35">
            <v>0.21</v>
          </cell>
          <cell r="AE35">
            <v>0.89</v>
          </cell>
          <cell r="AF35">
            <v>2.29</v>
          </cell>
          <cell r="AG35">
            <v>0.4</v>
          </cell>
          <cell r="AH35">
            <v>2.6</v>
          </cell>
        </row>
        <row r="36">
          <cell r="T36">
            <v>18</v>
          </cell>
          <cell r="Y36">
            <v>-2.15</v>
          </cell>
          <cell r="Z36">
            <v>0.55000000000000004</v>
          </cell>
          <cell r="AA36">
            <v>2.19</v>
          </cell>
          <cell r="AB36">
            <v>-0.32</v>
          </cell>
          <cell r="AC36">
            <v>6.43</v>
          </cell>
          <cell r="AD36">
            <v>2.61</v>
          </cell>
          <cell r="AE36">
            <v>3.06</v>
          </cell>
          <cell r="AF36">
            <v>1.49</v>
          </cell>
          <cell r="AG36">
            <v>-0.98</v>
          </cell>
          <cell r="AH36">
            <v>-1.08</v>
          </cell>
        </row>
        <row r="37">
          <cell r="T37">
            <v>19</v>
          </cell>
          <cell r="Y37">
            <v>5.78</v>
          </cell>
          <cell r="Z37">
            <v>1.1200000000000001</v>
          </cell>
          <cell r="AA37">
            <v>3.73</v>
          </cell>
          <cell r="AB37">
            <v>2.19</v>
          </cell>
          <cell r="AC37">
            <v>2.69</v>
          </cell>
          <cell r="AD37">
            <v>1.73</v>
          </cell>
          <cell r="AE37">
            <v>3.21</v>
          </cell>
          <cell r="AF37">
            <v>5.99</v>
          </cell>
          <cell r="AG37">
            <v>4.25</v>
          </cell>
          <cell r="AH37">
            <v>3.7</v>
          </cell>
        </row>
        <row r="38">
          <cell r="T38">
            <v>20</v>
          </cell>
          <cell r="Y38">
            <v>-0.98</v>
          </cell>
          <cell r="Z38">
            <v>-2.84</v>
          </cell>
          <cell r="AA38">
            <v>1.2</v>
          </cell>
          <cell r="AB38">
            <v>7.3</v>
          </cell>
          <cell r="AC38">
            <v>3.08</v>
          </cell>
          <cell r="AD38">
            <v>0.91</v>
          </cell>
          <cell r="AE38">
            <v>8.0500000000000007</v>
          </cell>
          <cell r="AF38">
            <v>4.4000000000000004</v>
          </cell>
          <cell r="AG38">
            <v>2.48</v>
          </cell>
          <cell r="AH38">
            <v>2.48</v>
          </cell>
        </row>
        <row r="39">
          <cell r="T39">
            <v>21</v>
          </cell>
          <cell r="Y39">
            <v>2.4900000000000002</v>
          </cell>
          <cell r="Z39">
            <v>3.35</v>
          </cell>
          <cell r="AA39">
            <v>-0.91</v>
          </cell>
          <cell r="AB39">
            <v>-0.22</v>
          </cell>
          <cell r="AC39">
            <v>1.64</v>
          </cell>
          <cell r="AD39">
            <v>-0.55000000000000004</v>
          </cell>
          <cell r="AE39">
            <v>0.63</v>
          </cell>
          <cell r="AF39">
            <v>2.14</v>
          </cell>
          <cell r="AG39">
            <v>-2</v>
          </cell>
          <cell r="AH39">
            <v>0.1</v>
          </cell>
        </row>
        <row r="40">
          <cell r="T40">
            <v>22</v>
          </cell>
          <cell r="Y40">
            <v>-11.6</v>
          </cell>
          <cell r="Z40">
            <v>-11.87</v>
          </cell>
          <cell r="AA40">
            <v>-6.23</v>
          </cell>
          <cell r="AB40">
            <v>-8.7899999999999991</v>
          </cell>
          <cell r="AC40">
            <v>-0.34</v>
          </cell>
          <cell r="AD40">
            <v>-0.06</v>
          </cell>
          <cell r="AE40">
            <v>-8.75</v>
          </cell>
          <cell r="AF40">
            <v>-8.6999999999999993</v>
          </cell>
          <cell r="AG40">
            <v>-5.54</v>
          </cell>
          <cell r="AH40">
            <v>-8.3000000000000007</v>
          </cell>
        </row>
        <row r="41">
          <cell r="T41">
            <v>23</v>
          </cell>
          <cell r="Y41">
            <v>4.1500000000000004</v>
          </cell>
          <cell r="Z41">
            <v>-2.17</v>
          </cell>
          <cell r="AA41">
            <v>5.5</v>
          </cell>
          <cell r="AB41">
            <v>-1.62</v>
          </cell>
          <cell r="AC41">
            <v>2.62</v>
          </cell>
          <cell r="AD41">
            <v>3.27</v>
          </cell>
          <cell r="AE41">
            <v>2.4700000000000002</v>
          </cell>
          <cell r="AF41">
            <v>6.46</v>
          </cell>
          <cell r="AG41">
            <v>2.82</v>
          </cell>
          <cell r="AH41">
            <v>3.41</v>
          </cell>
        </row>
        <row r="42">
          <cell r="T42">
            <v>24</v>
          </cell>
          <cell r="Y42">
            <v>-9.8699999999999992</v>
          </cell>
          <cell r="Z42">
            <v>-13.02</v>
          </cell>
          <cell r="AA42">
            <v>-6.3</v>
          </cell>
          <cell r="AB42">
            <v>-8.0399999999999991</v>
          </cell>
          <cell r="AC42">
            <v>-8.77</v>
          </cell>
          <cell r="AD42">
            <v>-4.75</v>
          </cell>
          <cell r="AE42">
            <v>-9.06</v>
          </cell>
          <cell r="AF42">
            <v>-8.18</v>
          </cell>
          <cell r="AG42">
            <v>-11.48</v>
          </cell>
          <cell r="AH42">
            <v>-9.35</v>
          </cell>
        </row>
        <row r="43">
          <cell r="T43">
            <v>25</v>
          </cell>
          <cell r="Y43">
            <v>11.85</v>
          </cell>
          <cell r="Z43">
            <v>10.32</v>
          </cell>
          <cell r="AA43">
            <v>5.66</v>
          </cell>
          <cell r="AB43">
            <v>9.49</v>
          </cell>
          <cell r="AC43">
            <v>5.56</v>
          </cell>
          <cell r="AD43">
            <v>5.41</v>
          </cell>
          <cell r="AE43">
            <v>8.1999999999999993</v>
          </cell>
          <cell r="AF43">
            <v>5.25</v>
          </cell>
          <cell r="AG43">
            <v>9.77</v>
          </cell>
          <cell r="AH43">
            <v>8.4600000000000009</v>
          </cell>
        </row>
        <row r="44">
          <cell r="T44">
            <v>26</v>
          </cell>
          <cell r="Y44">
            <v>5.67</v>
          </cell>
          <cell r="Z44">
            <v>2.46</v>
          </cell>
          <cell r="AA44">
            <v>4.45</v>
          </cell>
          <cell r="AB44">
            <v>5.67</v>
          </cell>
          <cell r="AC44">
            <v>3.26</v>
          </cell>
          <cell r="AD44">
            <v>3.62</v>
          </cell>
          <cell r="AE44">
            <v>0.78</v>
          </cell>
          <cell r="AF44">
            <v>3.23</v>
          </cell>
          <cell r="AG44">
            <v>2.87</v>
          </cell>
          <cell r="AH44">
            <v>2.5</v>
          </cell>
        </row>
        <row r="45">
          <cell r="T45">
            <v>27</v>
          </cell>
          <cell r="Y45">
            <v>-2.14</v>
          </cell>
          <cell r="Z45">
            <v>1.99</v>
          </cell>
          <cell r="AA45">
            <v>1.91</v>
          </cell>
          <cell r="AB45">
            <v>3.75</v>
          </cell>
          <cell r="AC45">
            <v>0.41</v>
          </cell>
          <cell r="AD45">
            <v>3.32</v>
          </cell>
          <cell r="AE45">
            <v>3.37</v>
          </cell>
          <cell r="AF45">
            <v>0.48</v>
          </cell>
          <cell r="AG45">
            <v>-2.35</v>
          </cell>
          <cell r="AH45">
            <v>0.34</v>
          </cell>
        </row>
        <row r="46">
          <cell r="T46">
            <v>28</v>
          </cell>
          <cell r="Y46">
            <v>3.84</v>
          </cell>
          <cell r="Z46">
            <v>0.25</v>
          </cell>
          <cell r="AA46">
            <v>4.46</v>
          </cell>
          <cell r="AB46">
            <v>6.02</v>
          </cell>
          <cell r="AC46">
            <v>6.32</v>
          </cell>
          <cell r="AD46">
            <v>1.02</v>
          </cell>
          <cell r="AE46">
            <v>4.59</v>
          </cell>
          <cell r="AF46">
            <v>-3.13</v>
          </cell>
          <cell r="AG46">
            <v>7.11</v>
          </cell>
          <cell r="AH46">
            <v>5.82</v>
          </cell>
        </row>
        <row r="47">
          <cell r="T47">
            <v>29</v>
          </cell>
          <cell r="Y47">
            <v>-9.89</v>
          </cell>
          <cell r="Z47">
            <v>-11.81</v>
          </cell>
          <cell r="AA47">
            <v>-7.75</v>
          </cell>
          <cell r="AB47">
            <v>-8.48</v>
          </cell>
          <cell r="AC47">
            <v>-2.97</v>
          </cell>
          <cell r="AD47">
            <v>-1.54</v>
          </cell>
          <cell r="AE47">
            <v>-6.04</v>
          </cell>
          <cell r="AF47">
            <v>-3.37</v>
          </cell>
          <cell r="AG47">
            <v>-5.52</v>
          </cell>
          <cell r="AH47">
            <v>-7.42</v>
          </cell>
        </row>
        <row r="48">
          <cell r="T48">
            <v>30</v>
          </cell>
          <cell r="Y48">
            <v>9.66</v>
          </cell>
          <cell r="Z48">
            <v>8.86</v>
          </cell>
          <cell r="AA48">
            <v>5.23</v>
          </cell>
          <cell r="AB48">
            <v>7.83</v>
          </cell>
          <cell r="AC48">
            <v>4.96</v>
          </cell>
          <cell r="AD48">
            <v>3.64</v>
          </cell>
          <cell r="AE48">
            <v>7.14</v>
          </cell>
          <cell r="AF48">
            <v>6.84</v>
          </cell>
          <cell r="AG48">
            <v>6.24</v>
          </cell>
          <cell r="AH48">
            <v>7.65</v>
          </cell>
        </row>
        <row r="49">
          <cell r="T49">
            <v>31</v>
          </cell>
          <cell r="Y49">
            <v>-0.32</v>
          </cell>
          <cell r="Z49">
            <v>-2.67</v>
          </cell>
          <cell r="AA49">
            <v>3.23</v>
          </cell>
          <cell r="AB49">
            <v>3.64</v>
          </cell>
          <cell r="AC49">
            <v>1.91</v>
          </cell>
          <cell r="AD49">
            <v>-0.99</v>
          </cell>
          <cell r="AE49">
            <v>0.91</v>
          </cell>
          <cell r="AF49">
            <v>-2.19</v>
          </cell>
          <cell r="AG49">
            <v>3.12</v>
          </cell>
          <cell r="AH49">
            <v>-0.59</v>
          </cell>
        </row>
        <row r="50">
          <cell r="T50">
            <v>32</v>
          </cell>
          <cell r="Y50">
            <v>-2.06</v>
          </cell>
          <cell r="Z50">
            <v>-8.74</v>
          </cell>
          <cell r="AA50">
            <v>-0.8</v>
          </cell>
          <cell r="AB50">
            <v>-2.77</v>
          </cell>
          <cell r="AC50">
            <v>0.43</v>
          </cell>
          <cell r="AD50">
            <v>3.44</v>
          </cell>
          <cell r="AE50">
            <v>7.0000000000000007E-2</v>
          </cell>
          <cell r="AF50">
            <v>-0.61</v>
          </cell>
          <cell r="AG50">
            <v>-4.7300000000000004</v>
          </cell>
          <cell r="AH50">
            <v>-3.98</v>
          </cell>
        </row>
        <row r="51">
          <cell r="T51">
            <v>33</v>
          </cell>
          <cell r="Y51">
            <v>4.45</v>
          </cell>
          <cell r="Z51">
            <v>3.71</v>
          </cell>
          <cell r="AA51">
            <v>2.88</v>
          </cell>
          <cell r="AB51">
            <v>1.01</v>
          </cell>
          <cell r="AC51">
            <v>1.44</v>
          </cell>
          <cell r="AD51">
            <v>3.92</v>
          </cell>
          <cell r="AE51">
            <v>0.77</v>
          </cell>
          <cell r="AF51">
            <v>-0.94</v>
          </cell>
          <cell r="AG51">
            <v>2.5499999999999998</v>
          </cell>
          <cell r="AH51">
            <v>1</v>
          </cell>
        </row>
        <row r="52">
          <cell r="T52">
            <v>34</v>
          </cell>
          <cell r="Y52">
            <v>0.66</v>
          </cell>
          <cell r="Z52">
            <v>-2.0699999999999998</v>
          </cell>
          <cell r="AA52">
            <v>-1.56</v>
          </cell>
          <cell r="AB52">
            <v>3.24</v>
          </cell>
          <cell r="AC52">
            <v>2.25</v>
          </cell>
          <cell r="AD52">
            <v>-1.42</v>
          </cell>
          <cell r="AE52">
            <v>0.73</v>
          </cell>
          <cell r="AF52">
            <v>4.7300000000000004</v>
          </cell>
          <cell r="AG52">
            <v>3.37</v>
          </cell>
          <cell r="AH52">
            <v>2.4</v>
          </cell>
        </row>
        <row r="53">
          <cell r="T53">
            <v>35</v>
          </cell>
          <cell r="Y53">
            <v>4.49</v>
          </cell>
          <cell r="Z53">
            <v>1.21</v>
          </cell>
          <cell r="AA53">
            <v>0.92</v>
          </cell>
          <cell r="AB53">
            <v>5.1100000000000003</v>
          </cell>
          <cell r="AC53">
            <v>1.91</v>
          </cell>
          <cell r="AD53">
            <v>-2.15</v>
          </cell>
          <cell r="AE53">
            <v>2.16</v>
          </cell>
          <cell r="AF53">
            <v>5.53</v>
          </cell>
          <cell r="AG53">
            <v>5.7</v>
          </cell>
          <cell r="AH53">
            <v>3.82</v>
          </cell>
        </row>
        <row r="54">
          <cell r="T54">
            <v>36</v>
          </cell>
          <cell r="Y54">
            <v>1.1100000000000001</v>
          </cell>
          <cell r="Z54">
            <v>6.18</v>
          </cell>
          <cell r="AA54">
            <v>2.11</v>
          </cell>
          <cell r="AB54">
            <v>3.68</v>
          </cell>
          <cell r="AC54">
            <v>1.24</v>
          </cell>
          <cell r="AD54">
            <v>4.13</v>
          </cell>
          <cell r="AE54">
            <v>1.37</v>
          </cell>
          <cell r="AF54">
            <v>3.45</v>
          </cell>
          <cell r="AG54">
            <v>2.62</v>
          </cell>
          <cell r="AH54">
            <v>2.14</v>
          </cell>
        </row>
        <row r="55">
          <cell r="T55">
            <v>37</v>
          </cell>
          <cell r="Y55">
            <v>-2.85</v>
          </cell>
          <cell r="Z55">
            <v>-11.87</v>
          </cell>
          <cell r="AA55">
            <v>-3.15</v>
          </cell>
          <cell r="AB55">
            <v>3.33</v>
          </cell>
          <cell r="AC55">
            <v>-1.99</v>
          </cell>
          <cell r="AD55">
            <v>4.83</v>
          </cell>
          <cell r="AE55">
            <v>0.93</v>
          </cell>
          <cell r="AF55">
            <v>-2.0099999999999998</v>
          </cell>
          <cell r="AG55">
            <v>-2.31</v>
          </cell>
          <cell r="AH55">
            <v>0.13</v>
          </cell>
        </row>
        <row r="56">
          <cell r="T56">
            <v>38</v>
          </cell>
          <cell r="Y56">
            <v>-8.4700000000000006</v>
          </cell>
          <cell r="Z56">
            <v>-15.3</v>
          </cell>
          <cell r="AA56">
            <v>-8.83</v>
          </cell>
          <cell r="AB56">
            <v>-6.91</v>
          </cell>
          <cell r="AC56">
            <v>-5.95</v>
          </cell>
          <cell r="AD56">
            <v>-9.85</v>
          </cell>
          <cell r="AE56">
            <v>-6.8</v>
          </cell>
          <cell r="AF56">
            <v>-5.39</v>
          </cell>
          <cell r="AG56">
            <v>-10.65</v>
          </cell>
          <cell r="AH56">
            <v>-8.5500000000000007</v>
          </cell>
        </row>
        <row r="57">
          <cell r="T57">
            <v>39</v>
          </cell>
          <cell r="Y57">
            <v>-20.059999999999999</v>
          </cell>
          <cell r="Z57">
            <v>-34.49</v>
          </cell>
          <cell r="AA57">
            <v>-10.25</v>
          </cell>
          <cell r="AB57">
            <v>-9.6300000000000008</v>
          </cell>
          <cell r="AC57">
            <v>-13.37</v>
          </cell>
          <cell r="AD57">
            <v>-13.01</v>
          </cell>
          <cell r="AE57">
            <v>-7.6</v>
          </cell>
          <cell r="AF57">
            <v>-5</v>
          </cell>
          <cell r="AG57">
            <v>-20.02</v>
          </cell>
          <cell r="AH57">
            <v>-17.25</v>
          </cell>
        </row>
        <row r="58">
          <cell r="T58">
            <v>40</v>
          </cell>
          <cell r="Y58">
            <v>10.039999999999999</v>
          </cell>
          <cell r="Z58">
            <v>32.380000000000003</v>
          </cell>
          <cell r="AA58">
            <v>12.56</v>
          </cell>
          <cell r="AB58">
            <v>15.17</v>
          </cell>
          <cell r="AC58">
            <v>9.56</v>
          </cell>
          <cell r="AD58">
            <v>5.07</v>
          </cell>
          <cell r="AE58">
            <v>18.04</v>
          </cell>
          <cell r="AF58">
            <v>13.41</v>
          </cell>
          <cell r="AG58">
            <v>11.91</v>
          </cell>
          <cell r="AH58">
            <v>8.8699999999999992</v>
          </cell>
        </row>
        <row r="59">
          <cell r="T59">
            <v>41</v>
          </cell>
          <cell r="Y59">
            <v>6.58</v>
          </cell>
          <cell r="Z59">
            <v>0.52</v>
          </cell>
          <cell r="AA59">
            <v>4.93</v>
          </cell>
          <cell r="AB59">
            <v>8.25</v>
          </cell>
          <cell r="AC59">
            <v>4.78</v>
          </cell>
          <cell r="AD59">
            <v>4.5599999999999996</v>
          </cell>
          <cell r="AE59">
            <v>4.42</v>
          </cell>
          <cell r="AF59">
            <v>4.05</v>
          </cell>
          <cell r="AG59">
            <v>3.76</v>
          </cell>
          <cell r="AH59">
            <v>4.16</v>
          </cell>
        </row>
        <row r="60">
          <cell r="T60">
            <v>42</v>
          </cell>
          <cell r="Y60">
            <v>3.32</v>
          </cell>
          <cell r="Z60">
            <v>-0.4</v>
          </cell>
          <cell r="AA60">
            <v>1.0900000000000001</v>
          </cell>
          <cell r="AB60">
            <v>6.09</v>
          </cell>
          <cell r="AC60">
            <v>-2.52</v>
          </cell>
          <cell r="AD60">
            <v>-5.0199999999999996</v>
          </cell>
          <cell r="AE60">
            <v>4.2</v>
          </cell>
          <cell r="AF60">
            <v>-1.52</v>
          </cell>
          <cell r="AG60">
            <v>-0.35</v>
          </cell>
          <cell r="AH60">
            <v>0.26</v>
          </cell>
        </row>
        <row r="61">
          <cell r="T61">
            <v>43</v>
          </cell>
          <cell r="Y61">
            <v>2.92</v>
          </cell>
          <cell r="Z61">
            <v>-4.8</v>
          </cell>
          <cell r="AA61">
            <v>7.4</v>
          </cell>
          <cell r="AB61">
            <v>6.91</v>
          </cell>
          <cell r="AC61">
            <v>5.07</v>
          </cell>
          <cell r="AD61">
            <v>6.37</v>
          </cell>
          <cell r="AE61">
            <v>9.51</v>
          </cell>
          <cell r="AF61">
            <v>4.43</v>
          </cell>
          <cell r="AG61">
            <v>1.9</v>
          </cell>
          <cell r="AH61">
            <v>6.85</v>
          </cell>
        </row>
        <row r="62">
          <cell r="T62">
            <v>44</v>
          </cell>
          <cell r="Y62">
            <v>6.99</v>
          </cell>
          <cell r="Z62">
            <v>-1.07</v>
          </cell>
          <cell r="AA62">
            <v>5.17</v>
          </cell>
          <cell r="AB62">
            <v>10.56</v>
          </cell>
          <cell r="AC62">
            <v>5.51</v>
          </cell>
          <cell r="AD62">
            <v>-2.25</v>
          </cell>
          <cell r="AE62">
            <v>8.16</v>
          </cell>
          <cell r="AF62">
            <v>2.4500000000000002</v>
          </cell>
          <cell r="AG62">
            <v>5.0599999999999996</v>
          </cell>
          <cell r="AH62">
            <v>10.039999999999999</v>
          </cell>
        </row>
        <row r="63">
          <cell r="T63">
            <v>45</v>
          </cell>
          <cell r="Y63">
            <v>-0.05</v>
          </cell>
          <cell r="Z63">
            <v>-14.9</v>
          </cell>
          <cell r="AA63">
            <v>0.03</v>
          </cell>
          <cell r="AB63">
            <v>-5.16</v>
          </cell>
          <cell r="AC63">
            <v>-2.12</v>
          </cell>
          <cell r="AD63">
            <v>-0.27</v>
          </cell>
          <cell r="AE63">
            <v>-3.87</v>
          </cell>
          <cell r="AF63">
            <v>-1.48</v>
          </cell>
          <cell r="AG63">
            <v>-4.12</v>
          </cell>
          <cell r="AH63">
            <v>-1.3</v>
          </cell>
        </row>
        <row r="64">
          <cell r="T64">
            <v>46</v>
          </cell>
          <cell r="Y64">
            <v>-0.8</v>
          </cell>
          <cell r="Z64">
            <v>-4.53</v>
          </cell>
          <cell r="AA64">
            <v>-0.68</v>
          </cell>
          <cell r="AB64">
            <v>-1.84</v>
          </cell>
          <cell r="AC64">
            <v>-3.85</v>
          </cell>
          <cell r="AD64">
            <v>4.49</v>
          </cell>
          <cell r="AE64">
            <v>-2.57</v>
          </cell>
          <cell r="AF64">
            <v>-4.42</v>
          </cell>
          <cell r="AG64">
            <v>-1.01</v>
          </cell>
          <cell r="AH64">
            <v>-2.95</v>
          </cell>
        </row>
        <row r="65">
          <cell r="T65">
            <v>47</v>
          </cell>
          <cell r="Y65">
            <v>16.850000000000001</v>
          </cell>
          <cell r="Z65">
            <v>28.46</v>
          </cell>
          <cell r="AA65">
            <v>8.4499999999999993</v>
          </cell>
          <cell r="AB65">
            <v>10.85</v>
          </cell>
          <cell r="AC65">
            <v>14.43</v>
          </cell>
          <cell r="AD65">
            <v>2.63</v>
          </cell>
          <cell r="AE65">
            <v>8.3800000000000008</v>
          </cell>
          <cell r="AF65">
            <v>9.52</v>
          </cell>
          <cell r="AG65">
            <v>16.399999999999999</v>
          </cell>
          <cell r="AH65">
            <v>14.7</v>
          </cell>
        </row>
        <row r="66">
          <cell r="T66">
            <v>48</v>
          </cell>
          <cell r="Y66">
            <v>2.93</v>
          </cell>
          <cell r="Z66">
            <v>6.16</v>
          </cell>
          <cell r="AA66">
            <v>1.96</v>
          </cell>
          <cell r="AB66">
            <v>4.95</v>
          </cell>
          <cell r="AC66">
            <v>5.29</v>
          </cell>
          <cell r="AD66">
            <v>0.63</v>
          </cell>
          <cell r="AE66">
            <v>1.49</v>
          </cell>
          <cell r="AF66">
            <v>4.76</v>
          </cell>
          <cell r="AG66">
            <v>6.92</v>
          </cell>
          <cell r="AH66">
            <v>3.2</v>
          </cell>
        </row>
        <row r="67">
          <cell r="T67">
            <v>49</v>
          </cell>
          <cell r="Y67">
            <v>-1.53</v>
          </cell>
          <cell r="Z67">
            <v>4.6399999999999997</v>
          </cell>
          <cell r="AA67">
            <v>-4.37</v>
          </cell>
          <cell r="AB67">
            <v>0.56000000000000005</v>
          </cell>
          <cell r="AC67">
            <v>-3.42</v>
          </cell>
          <cell r="AD67">
            <v>-0.4</v>
          </cell>
          <cell r="AE67">
            <v>0</v>
          </cell>
          <cell r="AF67">
            <v>3.22</v>
          </cell>
          <cell r="AG67">
            <v>-3.01</v>
          </cell>
          <cell r="AH67">
            <v>-2.54</v>
          </cell>
        </row>
        <row r="68">
          <cell r="T68">
            <v>50</v>
          </cell>
          <cell r="Y68">
            <v>7.75</v>
          </cell>
          <cell r="Z68">
            <v>23.31</v>
          </cell>
          <cell r="AA68">
            <v>1.2</v>
          </cell>
          <cell r="AB68">
            <v>1.59</v>
          </cell>
          <cell r="AC68">
            <v>4.5</v>
          </cell>
          <cell r="AD68">
            <v>-4.5999999999999996</v>
          </cell>
          <cell r="AE68">
            <v>-1.64</v>
          </cell>
          <cell r="AF68">
            <v>-1.35</v>
          </cell>
          <cell r="AG68">
            <v>10.82</v>
          </cell>
          <cell r="AH68">
            <v>7.76</v>
          </cell>
        </row>
        <row r="69">
          <cell r="T69">
            <v>51</v>
          </cell>
          <cell r="Y69">
            <v>7.67</v>
          </cell>
          <cell r="Z69">
            <v>2.27</v>
          </cell>
          <cell r="AA69">
            <v>7.25</v>
          </cell>
          <cell r="AB69">
            <v>0.73</v>
          </cell>
          <cell r="AC69">
            <v>1.59</v>
          </cell>
          <cell r="AD69">
            <v>10.35</v>
          </cell>
          <cell r="AE69">
            <v>5.54</v>
          </cell>
          <cell r="AF69">
            <v>0.13</v>
          </cell>
          <cell r="AG69">
            <v>5.73</v>
          </cell>
          <cell r="AH69">
            <v>5.34</v>
          </cell>
        </row>
        <row r="70">
          <cell r="T70">
            <v>52</v>
          </cell>
          <cell r="Y70">
            <v>2.39</v>
          </cell>
          <cell r="Z70">
            <v>0.71</v>
          </cell>
          <cell r="AA70">
            <v>2.86</v>
          </cell>
          <cell r="AB70">
            <v>6.49</v>
          </cell>
          <cell r="AC70">
            <v>3.15</v>
          </cell>
          <cell r="AD70">
            <v>3.98</v>
          </cell>
          <cell r="AE70">
            <v>7.06</v>
          </cell>
          <cell r="AF70">
            <v>2.87</v>
          </cell>
          <cell r="AG70">
            <v>6.27</v>
          </cell>
          <cell r="AH70">
            <v>5.37</v>
          </cell>
        </row>
        <row r="71">
          <cell r="T71">
            <v>53</v>
          </cell>
          <cell r="Y71">
            <v>2.94</v>
          </cell>
          <cell r="Z71">
            <v>6.13</v>
          </cell>
          <cell r="AA71">
            <v>2.2000000000000002</v>
          </cell>
          <cell r="AB71">
            <v>-0.87</v>
          </cell>
          <cell r="AC71">
            <v>-0.83</v>
          </cell>
          <cell r="AD71">
            <v>-1.17</v>
          </cell>
          <cell r="AE71">
            <v>-2.21</v>
          </cell>
          <cell r="AF71">
            <v>0.01</v>
          </cell>
          <cell r="AG71">
            <v>3.07</v>
          </cell>
          <cell r="AH71">
            <v>2.65</v>
          </cell>
        </row>
        <row r="72">
          <cell r="T72">
            <v>54</v>
          </cell>
          <cell r="Y72">
            <v>-7.0000000000000007E-2</v>
          </cell>
          <cell r="Z72">
            <v>5.5</v>
          </cell>
          <cell r="AA72">
            <v>-2.37</v>
          </cell>
          <cell r="AB72">
            <v>6.97</v>
          </cell>
          <cell r="AC72">
            <v>-0.12</v>
          </cell>
          <cell r="AD72">
            <v>-1.42</v>
          </cell>
          <cell r="AE72">
            <v>2.84</v>
          </cell>
          <cell r="AF72">
            <v>4.28</v>
          </cell>
          <cell r="AG72">
            <v>-2.15</v>
          </cell>
          <cell r="AH72">
            <v>-2.73</v>
          </cell>
        </row>
        <row r="73">
          <cell r="T73">
            <v>55</v>
          </cell>
          <cell r="Y73">
            <v>0.93</v>
          </cell>
          <cell r="Z73">
            <v>-8.61</v>
          </cell>
          <cell r="AA73">
            <v>2.48</v>
          </cell>
          <cell r="AB73">
            <v>3.3</v>
          </cell>
          <cell r="AC73">
            <v>0.3</v>
          </cell>
          <cell r="AD73">
            <v>2.98</v>
          </cell>
          <cell r="AE73">
            <v>0.23</v>
          </cell>
          <cell r="AF73">
            <v>3.04</v>
          </cell>
          <cell r="AG73">
            <v>0.24</v>
          </cell>
          <cell r="AH73">
            <v>-1.23</v>
          </cell>
        </row>
        <row r="74">
          <cell r="T74">
            <v>56</v>
          </cell>
          <cell r="Y74">
            <v>0.59</v>
          </cell>
          <cell r="Z74">
            <v>-1.35</v>
          </cell>
          <cell r="AA74">
            <v>0.28000000000000003</v>
          </cell>
          <cell r="AB74">
            <v>4.6900000000000004</v>
          </cell>
          <cell r="AC74">
            <v>1.35</v>
          </cell>
          <cell r="AD74">
            <v>3.23</v>
          </cell>
          <cell r="AE74">
            <v>2.36</v>
          </cell>
          <cell r="AF74">
            <v>2.81</v>
          </cell>
          <cell r="AG74">
            <v>2.74</v>
          </cell>
          <cell r="AH74">
            <v>2.2400000000000002</v>
          </cell>
        </row>
        <row r="75">
          <cell r="T75">
            <v>57</v>
          </cell>
          <cell r="Y75">
            <v>-6.34</v>
          </cell>
          <cell r="Z75">
            <v>10.49</v>
          </cell>
          <cell r="AA75">
            <v>-4.97</v>
          </cell>
          <cell r="AB75">
            <v>-6.21</v>
          </cell>
          <cell r="AC75">
            <v>-5.64</v>
          </cell>
          <cell r="AD75">
            <v>-4.84</v>
          </cell>
          <cell r="AE75">
            <v>-4.3</v>
          </cell>
          <cell r="AF75">
            <v>-5.99</v>
          </cell>
          <cell r="AG75">
            <v>-1.58</v>
          </cell>
          <cell r="AH75">
            <v>-3.46</v>
          </cell>
        </row>
        <row r="76">
          <cell r="T76">
            <v>58</v>
          </cell>
          <cell r="Y76">
            <v>4.6900000000000004</v>
          </cell>
          <cell r="Z76">
            <v>10.4</v>
          </cell>
          <cell r="AA76">
            <v>6.03</v>
          </cell>
          <cell r="AB76">
            <v>7.71</v>
          </cell>
          <cell r="AC76">
            <v>-4.29</v>
          </cell>
          <cell r="AD76">
            <v>5.1100000000000003</v>
          </cell>
          <cell r="AE76">
            <v>5.01</v>
          </cell>
          <cell r="AF76">
            <v>2.31</v>
          </cell>
          <cell r="AG76">
            <v>7</v>
          </cell>
          <cell r="AH76">
            <v>7.29</v>
          </cell>
        </row>
        <row r="77">
          <cell r="T77">
            <v>59</v>
          </cell>
          <cell r="Y77">
            <v>-1.07</v>
          </cell>
          <cell r="Z77">
            <v>-5.4</v>
          </cell>
          <cell r="AA77">
            <v>0.51</v>
          </cell>
          <cell r="AB77">
            <v>0.85</v>
          </cell>
          <cell r="AC77">
            <v>-7.25</v>
          </cell>
          <cell r="AD77">
            <v>-1.96</v>
          </cell>
          <cell r="AE77">
            <v>1.41</v>
          </cell>
          <cell r="AF77">
            <v>-4.29</v>
          </cell>
          <cell r="AG77">
            <v>-5.73</v>
          </cell>
          <cell r="AH77">
            <v>-3.79</v>
          </cell>
        </row>
        <row r="78">
          <cell r="T78">
            <v>60</v>
          </cell>
          <cell r="Y78">
            <v>4</v>
          </cell>
          <cell r="Z78">
            <v>3.15</v>
          </cell>
          <cell r="AA78">
            <v>9.66</v>
          </cell>
          <cell r="AB78">
            <v>1.71</v>
          </cell>
          <cell r="AC78">
            <v>3.9</v>
          </cell>
          <cell r="AD78">
            <v>8.57</v>
          </cell>
          <cell r="AE78">
            <v>1.29</v>
          </cell>
          <cell r="AF78">
            <v>6.72</v>
          </cell>
          <cell r="AG78">
            <v>4.72</v>
          </cell>
          <cell r="AH78">
            <v>5.28</v>
          </cell>
        </row>
        <row r="79">
          <cell r="T79">
            <v>61</v>
          </cell>
          <cell r="Y79">
            <v>-5.69</v>
          </cell>
          <cell r="Z79">
            <v>17.600000000000001</v>
          </cell>
          <cell r="AA79">
            <v>-6.61</v>
          </cell>
          <cell r="AB79">
            <v>-8.31</v>
          </cell>
          <cell r="AC79">
            <v>-1.98</v>
          </cell>
          <cell r="AD79">
            <v>-2.1</v>
          </cell>
          <cell r="AE79">
            <v>-9</v>
          </cell>
          <cell r="AF79">
            <v>-8.66</v>
          </cell>
          <cell r="AG79">
            <v>-0.72</v>
          </cell>
          <cell r="AH79">
            <v>-6.17</v>
          </cell>
        </row>
        <row r="80">
          <cell r="T80">
            <v>62</v>
          </cell>
          <cell r="Y80">
            <v>-0.33</v>
          </cell>
          <cell r="Z80">
            <v>8.1199999999999992</v>
          </cell>
          <cell r="AA80">
            <v>-3.52</v>
          </cell>
          <cell r="AB80">
            <v>-5.2</v>
          </cell>
          <cell r="AC80">
            <v>0.23</v>
          </cell>
          <cell r="AD80">
            <v>-1.1100000000000001</v>
          </cell>
          <cell r="AE80">
            <v>-1.56</v>
          </cell>
          <cell r="AF80">
            <v>-1.01</v>
          </cell>
          <cell r="AG80">
            <v>-1.7</v>
          </cell>
          <cell r="AH80">
            <v>0.23</v>
          </cell>
        </row>
        <row r="81">
          <cell r="T81">
            <v>63</v>
          </cell>
          <cell r="Y81">
            <v>1.2</v>
          </cell>
          <cell r="Z81">
            <v>9.83</v>
          </cell>
          <cell r="AA81">
            <v>-0.25</v>
          </cell>
          <cell r="AB81">
            <v>3.23</v>
          </cell>
          <cell r="AC81">
            <v>-2.46</v>
          </cell>
          <cell r="AD81">
            <v>9.68</v>
          </cell>
          <cell r="AE81">
            <v>2.91</v>
          </cell>
          <cell r="AF81">
            <v>5.13</v>
          </cell>
          <cell r="AG81">
            <v>-0.99</v>
          </cell>
          <cell r="AH81">
            <v>5.1100000000000003</v>
          </cell>
        </row>
        <row r="82">
          <cell r="T82">
            <v>64</v>
          </cell>
          <cell r="Y82">
            <v>-7.92</v>
          </cell>
          <cell r="Z82">
            <v>-1.1200000000000001</v>
          </cell>
          <cell r="AA82">
            <v>0.39</v>
          </cell>
          <cell r="AB82">
            <v>-12.66</v>
          </cell>
          <cell r="AC82">
            <v>-10.7</v>
          </cell>
          <cell r="AD82">
            <v>-3.71</v>
          </cell>
          <cell r="AE82">
            <v>-9.91</v>
          </cell>
          <cell r="AF82">
            <v>-6.8</v>
          </cell>
          <cell r="AG82">
            <v>-7.99</v>
          </cell>
          <cell r="AH82">
            <v>-10.29</v>
          </cell>
        </row>
        <row r="83">
          <cell r="T83">
            <v>65</v>
          </cell>
          <cell r="Y83">
            <v>-0.19</v>
          </cell>
          <cell r="Z83">
            <v>15.39</v>
          </cell>
          <cell r="AA83">
            <v>-1.1599999999999999</v>
          </cell>
          <cell r="AB83">
            <v>-2.16</v>
          </cell>
          <cell r="AC83">
            <v>8.5399999999999991</v>
          </cell>
          <cell r="AD83">
            <v>4.79</v>
          </cell>
          <cell r="AE83">
            <v>-4.12</v>
          </cell>
          <cell r="AF83">
            <v>0.99</v>
          </cell>
          <cell r="AG83">
            <v>2.8</v>
          </cell>
          <cell r="AH83">
            <v>-2.96</v>
          </cell>
        </row>
        <row r="84">
          <cell r="T84">
            <v>66</v>
          </cell>
          <cell r="Y84">
            <v>-10.06</v>
          </cell>
          <cell r="Z84">
            <v>-16.25</v>
          </cell>
          <cell r="AA84">
            <v>-8.1199999999999992</v>
          </cell>
          <cell r="AB84">
            <v>-8.3699999999999992</v>
          </cell>
          <cell r="AC84">
            <v>-6.72</v>
          </cell>
          <cell r="AD84">
            <v>-6.55</v>
          </cell>
          <cell r="AE84">
            <v>-7.65</v>
          </cell>
          <cell r="AF84">
            <v>-2.0499999999999998</v>
          </cell>
          <cell r="AG84">
            <v>-9.0500000000000007</v>
          </cell>
          <cell r="AH84">
            <v>-11.29</v>
          </cell>
        </row>
        <row r="85">
          <cell r="T85">
            <v>67</v>
          </cell>
          <cell r="Y85">
            <v>11.02</v>
          </cell>
          <cell r="Z85">
            <v>10.49</v>
          </cell>
          <cell r="AA85">
            <v>3.17</v>
          </cell>
          <cell r="AB85">
            <v>11.63</v>
          </cell>
          <cell r="AC85">
            <v>-0.4</v>
          </cell>
          <cell r="AD85">
            <v>6.26</v>
          </cell>
          <cell r="AE85">
            <v>14.64</v>
          </cell>
          <cell r="AF85">
            <v>2.75</v>
          </cell>
          <cell r="AG85">
            <v>7.38</v>
          </cell>
          <cell r="AH85">
            <v>10.82</v>
          </cell>
        </row>
        <row r="86">
          <cell r="T86">
            <v>68</v>
          </cell>
          <cell r="Y86">
            <v>-4.37</v>
          </cell>
          <cell r="Z86">
            <v>3.32</v>
          </cell>
          <cell r="AA86">
            <v>-1.61</v>
          </cell>
          <cell r="AB86">
            <v>-5.12</v>
          </cell>
          <cell r="AC86">
            <v>-3.01</v>
          </cell>
          <cell r="AD86">
            <v>0.09</v>
          </cell>
          <cell r="AE86">
            <v>-3.12</v>
          </cell>
          <cell r="AF86">
            <v>-5.07</v>
          </cell>
          <cell r="AG86">
            <v>-2.2400000000000002</v>
          </cell>
          <cell r="AH86">
            <v>-3.94</v>
          </cell>
        </row>
        <row r="87">
          <cell r="T87">
            <v>69</v>
          </cell>
          <cell r="Y87">
            <v>-11.88</v>
          </cell>
          <cell r="Z87">
            <v>-9.1300000000000008</v>
          </cell>
          <cell r="AA87">
            <v>-10.73</v>
          </cell>
          <cell r="AB87">
            <v>-11.48</v>
          </cell>
          <cell r="AC87">
            <v>-13.94</v>
          </cell>
          <cell r="AD87">
            <v>-11.65</v>
          </cell>
          <cell r="AE87">
            <v>-7.61</v>
          </cell>
          <cell r="AF87">
            <v>-1.91</v>
          </cell>
          <cell r="AG87">
            <v>-7.74</v>
          </cell>
          <cell r="AH87">
            <v>-8.27</v>
          </cell>
        </row>
        <row r="88">
          <cell r="T88">
            <v>70</v>
          </cell>
          <cell r="Y88">
            <v>14.84</v>
          </cell>
          <cell r="Z88">
            <v>23.61</v>
          </cell>
          <cell r="AA88">
            <v>6.91</v>
          </cell>
          <cell r="AB88">
            <v>4.9800000000000004</v>
          </cell>
          <cell r="AC88">
            <v>10.58</v>
          </cell>
          <cell r="AD88">
            <v>3.51</v>
          </cell>
          <cell r="AE88">
            <v>4.25</v>
          </cell>
          <cell r="AF88">
            <v>8.8000000000000007</v>
          </cell>
          <cell r="AG88">
            <v>12.74</v>
          </cell>
          <cell r="AH88">
            <v>9.86</v>
          </cell>
        </row>
        <row r="89">
          <cell r="T89">
            <v>71</v>
          </cell>
          <cell r="Y89">
            <v>8.6300000000000008</v>
          </cell>
          <cell r="Z89">
            <v>0.99</v>
          </cell>
          <cell r="AA89">
            <v>9.91</v>
          </cell>
          <cell r="AB89">
            <v>5.3</v>
          </cell>
          <cell r="AC89">
            <v>2.15</v>
          </cell>
          <cell r="AD89">
            <v>6.78</v>
          </cell>
          <cell r="AE89">
            <v>3.85</v>
          </cell>
          <cell r="AF89">
            <v>5.35</v>
          </cell>
          <cell r="AG89">
            <v>4.79</v>
          </cell>
          <cell r="AH89">
            <v>7.95</v>
          </cell>
        </row>
        <row r="90">
          <cell r="T90">
            <v>72</v>
          </cell>
          <cell r="Y90">
            <v>-2.42</v>
          </cell>
          <cell r="Z90">
            <v>-4.17</v>
          </cell>
          <cell r="AA90">
            <v>-2.2000000000000002</v>
          </cell>
          <cell r="AB90">
            <v>-7.95</v>
          </cell>
          <cell r="AC90">
            <v>-6.81</v>
          </cell>
          <cell r="AD90">
            <v>-1.21</v>
          </cell>
          <cell r="AE90">
            <v>-7.97</v>
          </cell>
          <cell r="AF90">
            <v>-1.74</v>
          </cell>
          <cell r="AG90">
            <v>-5.54</v>
          </cell>
          <cell r="AH90">
            <v>-5.05</v>
          </cell>
        </row>
        <row r="91">
          <cell r="T91">
            <v>73</v>
          </cell>
          <cell r="Y91">
            <v>7.25</v>
          </cell>
          <cell r="Z91">
            <v>2.82</v>
          </cell>
          <cell r="AA91">
            <v>3.08</v>
          </cell>
          <cell r="AB91">
            <v>9.67</v>
          </cell>
          <cell r="AC91">
            <v>13.53</v>
          </cell>
          <cell r="AD91">
            <v>-1.24</v>
          </cell>
          <cell r="AE91">
            <v>9.74</v>
          </cell>
          <cell r="AF91">
            <v>-1.03</v>
          </cell>
          <cell r="AG91">
            <v>6.37</v>
          </cell>
          <cell r="AH91">
            <v>9.1</v>
          </cell>
        </row>
        <row r="92">
          <cell r="T92">
            <v>74</v>
          </cell>
          <cell r="Y92">
            <v>-1.06</v>
          </cell>
          <cell r="Z92">
            <v>-6.84</v>
          </cell>
          <cell r="AA92">
            <v>-3.61</v>
          </cell>
          <cell r="AB92">
            <v>-0.19</v>
          </cell>
          <cell r="AC92">
            <v>-6.5</v>
          </cell>
          <cell r="AD92">
            <v>-5.32</v>
          </cell>
          <cell r="AE92">
            <v>-4.6500000000000004</v>
          </cell>
          <cell r="AF92">
            <v>-4.29</v>
          </cell>
          <cell r="AG92">
            <v>-2.83</v>
          </cell>
          <cell r="AH92">
            <v>-2.59</v>
          </cell>
        </row>
        <row r="93">
          <cell r="T93">
            <v>75</v>
          </cell>
          <cell r="Y93">
            <v>-0.17</v>
          </cell>
          <cell r="Z93">
            <v>-0.32</v>
          </cell>
          <cell r="AA93">
            <v>1.61</v>
          </cell>
          <cell r="AB93">
            <v>10.42</v>
          </cell>
          <cell r="AC93">
            <v>-0.13</v>
          </cell>
          <cell r="AD93">
            <v>3.89</v>
          </cell>
          <cell r="AE93">
            <v>3.49</v>
          </cell>
          <cell r="AF93">
            <v>2.4900000000000002</v>
          </cell>
          <cell r="AG93">
            <v>-8.66</v>
          </cell>
          <cell r="AH93">
            <v>0.94</v>
          </cell>
        </row>
        <row r="94">
          <cell r="T94">
            <v>76</v>
          </cell>
          <cell r="Y94">
            <v>-2.0099999999999998</v>
          </cell>
          <cell r="Z94">
            <v>2.59</v>
          </cell>
          <cell r="AA94">
            <v>2.62</v>
          </cell>
          <cell r="AB94">
            <v>0.28000000000000003</v>
          </cell>
          <cell r="AC94">
            <v>0.99</v>
          </cell>
          <cell r="AD94">
            <v>1.72</v>
          </cell>
          <cell r="AE94">
            <v>2.19</v>
          </cell>
          <cell r="AF94">
            <v>4.12</v>
          </cell>
          <cell r="AG94">
            <v>1.97</v>
          </cell>
          <cell r="AH94">
            <v>1.49</v>
          </cell>
        </row>
        <row r="95">
          <cell r="T95">
            <v>77</v>
          </cell>
          <cell r="Y95">
            <v>-4.1399999999999997</v>
          </cell>
          <cell r="Z95">
            <v>-9.51</v>
          </cell>
          <cell r="AA95">
            <v>-8.5299999999999994</v>
          </cell>
          <cell r="AB95">
            <v>8.25</v>
          </cell>
          <cell r="AC95">
            <v>-9.4</v>
          </cell>
          <cell r="AD95">
            <v>-5.82</v>
          </cell>
          <cell r="AE95">
            <v>0.62</v>
          </cell>
          <cell r="AF95">
            <v>-3.67</v>
          </cell>
          <cell r="AG95">
            <v>-3.77</v>
          </cell>
          <cell r="AH95">
            <v>-0.84</v>
          </cell>
        </row>
        <row r="96">
          <cell r="T96">
            <v>78</v>
          </cell>
          <cell r="Y96">
            <v>11.58</v>
          </cell>
          <cell r="Z96">
            <v>6.42</v>
          </cell>
          <cell r="AA96">
            <v>8.69</v>
          </cell>
          <cell r="AB96">
            <v>5.87</v>
          </cell>
          <cell r="AC96">
            <v>4.63</v>
          </cell>
          <cell r="AD96">
            <v>2.61</v>
          </cell>
          <cell r="AE96">
            <v>7.89</v>
          </cell>
          <cell r="AF96">
            <v>4.66</v>
          </cell>
          <cell r="AG96">
            <v>5.87</v>
          </cell>
          <cell r="AH96">
            <v>9.82</v>
          </cell>
        </row>
        <row r="97">
          <cell r="T97">
            <v>79</v>
          </cell>
          <cell r="Y97">
            <v>3.81</v>
          </cell>
          <cell r="Z97">
            <v>7.34</v>
          </cell>
          <cell r="AA97">
            <v>1.79</v>
          </cell>
          <cell r="AB97">
            <v>4.32</v>
          </cell>
          <cell r="AC97">
            <v>0.98</v>
          </cell>
          <cell r="AD97">
            <v>2.79</v>
          </cell>
          <cell r="AE97">
            <v>2.2799999999999998</v>
          </cell>
          <cell r="AF97">
            <v>-0.11</v>
          </cell>
          <cell r="AG97">
            <v>6.4</v>
          </cell>
          <cell r="AH97">
            <v>3.51</v>
          </cell>
        </row>
        <row r="98">
          <cell r="T98">
            <v>80</v>
          </cell>
          <cell r="Y98">
            <v>-2.21</v>
          </cell>
          <cell r="Z98">
            <v>1.95</v>
          </cell>
          <cell r="AA98">
            <v>-2.75</v>
          </cell>
          <cell r="AB98">
            <v>-1.67</v>
          </cell>
          <cell r="AC98">
            <v>0.14000000000000001</v>
          </cell>
          <cell r="AD98">
            <v>-5.29</v>
          </cell>
          <cell r="AE98">
            <v>-0.4</v>
          </cell>
          <cell r="AF98">
            <v>-0.22</v>
          </cell>
          <cell r="AG98">
            <v>-3.61</v>
          </cell>
          <cell r="AH98">
            <v>-2.98</v>
          </cell>
        </row>
        <row r="99">
          <cell r="T99">
            <v>81</v>
          </cell>
          <cell r="Y99">
            <v>-7.3</v>
          </cell>
          <cell r="Z99">
            <v>3.17</v>
          </cell>
          <cell r="AA99">
            <v>-6.57</v>
          </cell>
          <cell r="AB99">
            <v>-5.96</v>
          </cell>
          <cell r="AC99">
            <v>-3.22</v>
          </cell>
          <cell r="AD99">
            <v>-5.04</v>
          </cell>
          <cell r="AE99">
            <v>-5.68</v>
          </cell>
          <cell r="AF99">
            <v>-4.71</v>
          </cell>
          <cell r="AG99">
            <v>-2.04</v>
          </cell>
          <cell r="AH99">
            <v>-5.57</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4715-35E8-442D-AFE3-0F0D40DB2EC3}">
  <dimension ref="A1:E26"/>
  <sheetViews>
    <sheetView showGridLines="0" workbookViewId="0">
      <selection activeCell="F28" sqref="A1:F28"/>
    </sheetView>
  </sheetViews>
  <sheetFormatPr defaultRowHeight="14.4" x14ac:dyDescent="0.3"/>
  <cols>
    <col min="1" max="1" width="2.33203125" customWidth="1"/>
    <col min="2" max="2" width="8.33203125" bestFit="1" customWidth="1"/>
    <col min="3" max="3" width="25.5546875" bestFit="1" customWidth="1"/>
    <col min="4" max="5" width="12" bestFit="1" customWidth="1"/>
  </cols>
  <sheetData>
    <row r="1" spans="1:5" x14ac:dyDescent="0.3">
      <c r="A1" s="51" t="s">
        <v>66</v>
      </c>
    </row>
    <row r="2" spans="1:5" x14ac:dyDescent="0.3">
      <c r="A2" s="51" t="s">
        <v>34</v>
      </c>
    </row>
    <row r="3" spans="1:5" x14ac:dyDescent="0.3">
      <c r="A3" s="51" t="s">
        <v>35</v>
      </c>
    </row>
    <row r="6" spans="1:5" ht="15" thickBot="1" x14ac:dyDescent="0.35">
      <c r="A6" t="s">
        <v>38</v>
      </c>
    </row>
    <row r="7" spans="1:5" x14ac:dyDescent="0.3">
      <c r="B7" s="54"/>
      <c r="C7" s="54"/>
      <c r="D7" s="54" t="s">
        <v>67</v>
      </c>
      <c r="E7" s="54" t="s">
        <v>69</v>
      </c>
    </row>
    <row r="8" spans="1:5" ht="15" thickBot="1" x14ac:dyDescent="0.35">
      <c r="B8" s="55" t="s">
        <v>36</v>
      </c>
      <c r="C8" s="55" t="s">
        <v>37</v>
      </c>
      <c r="D8" s="55" t="s">
        <v>68</v>
      </c>
      <c r="E8" s="55" t="s">
        <v>70</v>
      </c>
    </row>
    <row r="9" spans="1:5" x14ac:dyDescent="0.3">
      <c r="B9" s="53" t="s">
        <v>40</v>
      </c>
      <c r="C9" s="53" t="s">
        <v>41</v>
      </c>
      <c r="D9" s="53">
        <v>0</v>
      </c>
      <c r="E9" s="53">
        <v>5.9375246087342317</v>
      </c>
    </row>
    <row r="10" spans="1:5" x14ac:dyDescent="0.3">
      <c r="B10" s="53" t="s">
        <v>42</v>
      </c>
      <c r="C10" s="53" t="s">
        <v>43</v>
      </c>
      <c r="D10" s="53">
        <v>0</v>
      </c>
      <c r="E10" s="53">
        <v>14.76533855275763</v>
      </c>
    </row>
    <row r="11" spans="1:5" x14ac:dyDescent="0.3">
      <c r="B11" s="53" t="s">
        <v>44</v>
      </c>
      <c r="C11" s="53" t="s">
        <v>45</v>
      </c>
      <c r="D11" s="53">
        <v>0</v>
      </c>
      <c r="E11" s="53">
        <v>12.955891736124602</v>
      </c>
    </row>
    <row r="12" spans="1:5" x14ac:dyDescent="0.3">
      <c r="B12" s="53" t="s">
        <v>46</v>
      </c>
      <c r="C12" s="53" t="s">
        <v>47</v>
      </c>
      <c r="D12" s="53">
        <v>0</v>
      </c>
      <c r="E12" s="53">
        <v>3.8707227770967085</v>
      </c>
    </row>
    <row r="13" spans="1:5" x14ac:dyDescent="0.3">
      <c r="B13" s="53" t="s">
        <v>48</v>
      </c>
      <c r="C13" s="53" t="s">
        <v>49</v>
      </c>
      <c r="D13" s="53">
        <v>0</v>
      </c>
      <c r="E13" s="53">
        <v>6.4790860960530612</v>
      </c>
    </row>
    <row r="14" spans="1:5" x14ac:dyDescent="0.3">
      <c r="B14" s="53" t="s">
        <v>50</v>
      </c>
      <c r="C14" s="53" t="s">
        <v>51</v>
      </c>
      <c r="D14" s="53">
        <v>0.76607197871092303</v>
      </c>
      <c r="E14" s="53">
        <v>0</v>
      </c>
    </row>
    <row r="15" spans="1:5" x14ac:dyDescent="0.3">
      <c r="B15" s="53" t="s">
        <v>52</v>
      </c>
      <c r="C15" s="53" t="s">
        <v>53</v>
      </c>
      <c r="D15" s="53">
        <v>0</v>
      </c>
      <c r="E15" s="53">
        <v>24.035290050746379</v>
      </c>
    </row>
    <row r="16" spans="1:5" x14ac:dyDescent="0.3">
      <c r="B16" s="53" t="s">
        <v>54</v>
      </c>
      <c r="C16" s="53" t="s">
        <v>55</v>
      </c>
      <c r="D16" s="53">
        <v>0</v>
      </c>
      <c r="E16" s="53">
        <v>0.11454674841203337</v>
      </c>
    </row>
    <row r="17" spans="1:5" x14ac:dyDescent="0.3">
      <c r="B17" s="53" t="s">
        <v>56</v>
      </c>
      <c r="C17" s="53" t="s">
        <v>57</v>
      </c>
      <c r="D17" s="53">
        <v>0</v>
      </c>
      <c r="E17" s="53">
        <v>6.3905923196471566</v>
      </c>
    </row>
    <row r="18" spans="1:5" x14ac:dyDescent="0.3">
      <c r="B18" s="53" t="s">
        <v>58</v>
      </c>
      <c r="C18" s="53" t="s">
        <v>59</v>
      </c>
      <c r="D18" s="53">
        <v>0.233928021289077</v>
      </c>
      <c r="E18" s="53">
        <v>0</v>
      </c>
    </row>
    <row r="19" spans="1:5" x14ac:dyDescent="0.3">
      <c r="B19" s="53" t="s">
        <v>60</v>
      </c>
      <c r="C19" s="53" t="s">
        <v>61</v>
      </c>
      <c r="D19" s="53">
        <v>0</v>
      </c>
      <c r="E19" s="53">
        <v>8.5982719586110701</v>
      </c>
    </row>
    <row r="20" spans="1:5" ht="15" thickBot="1" x14ac:dyDescent="0.35">
      <c r="B20" s="52" t="s">
        <v>62</v>
      </c>
      <c r="C20" s="52" t="s">
        <v>63</v>
      </c>
      <c r="D20" s="52">
        <v>0</v>
      </c>
      <c r="E20" s="52">
        <v>14.851440449046859</v>
      </c>
    </row>
    <row r="22" spans="1:5" ht="15" thickBot="1" x14ac:dyDescent="0.35">
      <c r="A22" t="s">
        <v>39</v>
      </c>
    </row>
    <row r="23" spans="1:5" x14ac:dyDescent="0.3">
      <c r="B23" s="54"/>
      <c r="C23" s="54"/>
      <c r="D23" s="54" t="s">
        <v>67</v>
      </c>
      <c r="E23" s="54" t="s">
        <v>71</v>
      </c>
    </row>
    <row r="24" spans="1:5" ht="15" thickBot="1" x14ac:dyDescent="0.35">
      <c r="B24" s="55" t="s">
        <v>36</v>
      </c>
      <c r="C24" s="55" t="s">
        <v>37</v>
      </c>
      <c r="D24" s="55" t="s">
        <v>68</v>
      </c>
      <c r="E24" s="55" t="s">
        <v>72</v>
      </c>
    </row>
    <row r="25" spans="1:5" x14ac:dyDescent="0.3">
      <c r="B25" s="53" t="s">
        <v>64</v>
      </c>
      <c r="C25" s="53" t="s">
        <v>21</v>
      </c>
      <c r="D25" s="53">
        <v>1</v>
      </c>
      <c r="E25" s="53">
        <v>6.6472447768722933</v>
      </c>
    </row>
    <row r="26" spans="1:5" ht="15" thickBot="1" x14ac:dyDescent="0.35">
      <c r="B26" s="52" t="s">
        <v>65</v>
      </c>
      <c r="C26" s="52" t="s">
        <v>22</v>
      </c>
      <c r="D26" s="52">
        <v>1.5000000006886942</v>
      </c>
      <c r="E26" s="52">
        <v>31.980105181917871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11"/>
  <sheetViews>
    <sheetView tabSelected="1" topLeftCell="A97" zoomScale="85" zoomScaleNormal="85" workbookViewId="0">
      <selection activeCell="F28" sqref="A1:F28"/>
    </sheetView>
  </sheetViews>
  <sheetFormatPr defaultColWidth="8.88671875" defaultRowHeight="14.4" x14ac:dyDescent="0.3"/>
  <cols>
    <col min="1" max="2" width="2.44140625" customWidth="1"/>
    <col min="4" max="4" width="3.88671875" customWidth="1"/>
    <col min="20" max="20" width="10.33203125" customWidth="1"/>
    <col min="21" max="22" width="0" hidden="1" customWidth="1"/>
    <col min="37" max="37" width="17.6640625" customWidth="1"/>
  </cols>
  <sheetData>
    <row r="1" spans="1:34" s="1" customFormat="1" ht="25.8" x14ac:dyDescent="0.5">
      <c r="A1" s="2" t="s">
        <v>19</v>
      </c>
      <c r="B1" s="2"/>
    </row>
    <row r="3" spans="1:34" ht="33.75" customHeight="1" x14ac:dyDescent="0.3"/>
    <row r="11" spans="1:34" ht="15" thickBot="1" x14ac:dyDescent="0.35"/>
    <row r="12" spans="1:34" ht="14.4" customHeight="1" x14ac:dyDescent="0.3">
      <c r="U12" s="16" t="s">
        <v>15</v>
      </c>
      <c r="V12" s="18" t="s">
        <v>16</v>
      </c>
    </row>
    <row r="13" spans="1:34" ht="15" thickBot="1" x14ac:dyDescent="0.35">
      <c r="S13" s="3" t="s">
        <v>0</v>
      </c>
      <c r="U13" s="17"/>
      <c r="V13" s="19"/>
    </row>
    <row r="14" spans="1:34" x14ac:dyDescent="0.3">
      <c r="S14" s="10" t="s">
        <v>17</v>
      </c>
      <c r="T14" s="4"/>
      <c r="U14" s="10">
        <f t="shared" ref="U14:V14" si="0">AVERAGE(U19:U87)</f>
        <v>0.51231884057971044</v>
      </c>
      <c r="V14" s="4">
        <f t="shared" si="0"/>
        <v>2.2234782608695656</v>
      </c>
      <c r="W14" s="4">
        <f>AVERAGE(W19:W99)</f>
        <v>0.53308641975308679</v>
      </c>
      <c r="X14" s="4">
        <f>AVERAGE(X19:X99)</f>
        <v>2.0843209876543209</v>
      </c>
      <c r="Y14" s="4">
        <f>AVERAGE(Y19:Y99)</f>
        <v>1.01320987654321</v>
      </c>
      <c r="Z14" s="4">
        <f>AVERAGE(Z19:Z99)</f>
        <v>1.1541975308641974</v>
      </c>
      <c r="AA14" s="4">
        <f>AVERAGE(AA19:AA99)</f>
        <v>0.70049382716049424</v>
      </c>
      <c r="AB14" s="4">
        <f>AVERAGE(AB19:AB99)</f>
        <v>1.6877777777777778</v>
      </c>
      <c r="AC14" s="4">
        <f>AVERAGE(AC19:AC99)</f>
        <v>0.15617283950617289</v>
      </c>
      <c r="AD14" s="4">
        <f>AVERAGE(AD19:AD99)</f>
        <v>0.56370370370370371</v>
      </c>
      <c r="AE14" s="4">
        <f>AVERAGE(AE19:AE99)</f>
        <v>1.1583950617283949</v>
      </c>
      <c r="AF14" s="4">
        <f>AVERAGE(AF19:AF99)</f>
        <v>0.88506172839506203</v>
      </c>
      <c r="AG14" s="4">
        <f>AVERAGE(AG19:AG99)</f>
        <v>0.87901234567901221</v>
      </c>
      <c r="AH14" s="37">
        <f>AVERAGE(AH19:AH99)</f>
        <v>0.8716049382716049</v>
      </c>
    </row>
    <row r="15" spans="1:34" ht="15" customHeight="1" x14ac:dyDescent="0.3">
      <c r="S15" s="11" t="s">
        <v>18</v>
      </c>
      <c r="T15" s="31"/>
      <c r="U15" s="11">
        <f t="shared" ref="U15:V15" si="1">_xlfn.STDEV.P(U19:U87)</f>
        <v>4.1654152827840383</v>
      </c>
      <c r="V15" s="31">
        <f t="shared" si="1"/>
        <v>11.095142928207526</v>
      </c>
      <c r="W15" s="31">
        <f>_xlfn.STDEV.P(W19:W99)</f>
        <v>4.2000810227268115</v>
      </c>
      <c r="X15" s="31">
        <f>_xlfn.STDEV.P(X19:X99)</f>
        <v>11.863671588142008</v>
      </c>
      <c r="Y15" s="31">
        <f>_xlfn.STDEV.P(Y19:Y99)</f>
        <v>6.1762669669720278</v>
      </c>
      <c r="Z15" s="31">
        <f>_xlfn.STDEV.P(Z19:Z99)</f>
        <v>9.8706954817943249</v>
      </c>
      <c r="AA15" s="31">
        <f>_xlfn.STDEV.P(AA19:AA99)</f>
        <v>4.7237113733642513</v>
      </c>
      <c r="AB15" s="31">
        <f>_xlfn.STDEV.P(AB19:AB99)</f>
        <v>5.859862636910254</v>
      </c>
      <c r="AC15" s="31">
        <f>_xlfn.STDEV.P(AC19:AC99)</f>
        <v>5.2588647246671716</v>
      </c>
      <c r="AD15" s="31">
        <f>_xlfn.STDEV.P(AD19:AD99)</f>
        <v>4.3948933453665031</v>
      </c>
      <c r="AE15" s="31">
        <f>_xlfn.STDEV.P(AE19:AE99)</f>
        <v>5.3572066281105792</v>
      </c>
      <c r="AF15" s="31">
        <f>_xlfn.STDEV.P(AF19:AF99)</f>
        <v>4.3158450879694579</v>
      </c>
      <c r="AG15" s="31">
        <f>_xlfn.STDEV.P(AG19:AG99)</f>
        <v>5.8047914659193873</v>
      </c>
      <c r="AH15" s="38">
        <f>_xlfn.STDEV.P(AH19:AH99)</f>
        <v>5.594324605753898</v>
      </c>
    </row>
    <row r="16" spans="1:34" x14ac:dyDescent="0.3">
      <c r="S16" s="36"/>
      <c r="T16" s="36"/>
      <c r="U16" s="36"/>
      <c r="V16" s="36"/>
      <c r="W16" s="36"/>
      <c r="X16" s="36"/>
      <c r="Y16" s="36"/>
      <c r="Z16" s="36"/>
      <c r="AA16" s="36"/>
      <c r="AB16" s="36"/>
      <c r="AC16" s="36"/>
      <c r="AD16" s="36"/>
      <c r="AE16" s="36"/>
      <c r="AF16" s="36"/>
      <c r="AG16" s="36"/>
      <c r="AH16" s="36"/>
    </row>
    <row r="17" spans="19:40" ht="15" thickBot="1" x14ac:dyDescent="0.35">
      <c r="S17" s="32" t="s">
        <v>1</v>
      </c>
      <c r="T17" s="32" t="s">
        <v>20</v>
      </c>
      <c r="U17" s="33"/>
      <c r="V17" s="34"/>
      <c r="W17" s="35" t="s">
        <v>2</v>
      </c>
      <c r="X17" s="35"/>
      <c r="Y17" s="35"/>
      <c r="Z17" s="35"/>
      <c r="AA17" s="35"/>
      <c r="AB17" s="35"/>
      <c r="AC17" s="35"/>
      <c r="AD17" s="35"/>
      <c r="AE17" s="35"/>
      <c r="AF17" s="35"/>
      <c r="AG17" s="35"/>
      <c r="AH17" s="35"/>
    </row>
    <row r="18" spans="19:40" ht="29.4" customHeight="1" thickBot="1" x14ac:dyDescent="0.35">
      <c r="S18" s="20"/>
      <c r="T18" s="20"/>
      <c r="U18" s="13" t="s">
        <v>3</v>
      </c>
      <c r="V18" s="14" t="s">
        <v>4</v>
      </c>
      <c r="W18" s="13" t="s">
        <v>3</v>
      </c>
      <c r="X18" s="14" t="s">
        <v>4</v>
      </c>
      <c r="Y18" s="14" t="s">
        <v>5</v>
      </c>
      <c r="Z18" s="14" t="s">
        <v>6</v>
      </c>
      <c r="AA18" s="14" t="s">
        <v>7</v>
      </c>
      <c r="AB18" s="14" t="s">
        <v>8</v>
      </c>
      <c r="AC18" s="14" t="s">
        <v>9</v>
      </c>
      <c r="AD18" s="14" t="s">
        <v>10</v>
      </c>
      <c r="AE18" s="14" t="s">
        <v>11</v>
      </c>
      <c r="AF18" s="14" t="s">
        <v>12</v>
      </c>
      <c r="AG18" s="14" t="s">
        <v>13</v>
      </c>
      <c r="AH18" s="15" t="s">
        <v>14</v>
      </c>
      <c r="AJ18" s="25" t="s">
        <v>22</v>
      </c>
      <c r="AL18" s="44" t="s">
        <v>24</v>
      </c>
      <c r="AM18" s="44"/>
      <c r="AN18" s="44"/>
    </row>
    <row r="19" spans="19:40" x14ac:dyDescent="0.3">
      <c r="S19" s="10">
        <v>201701</v>
      </c>
      <c r="T19" s="4">
        <v>1</v>
      </c>
      <c r="U19" s="4">
        <v>1.63</v>
      </c>
      <c r="V19" s="4">
        <v>2.74</v>
      </c>
      <c r="W19" s="4">
        <v>1.63</v>
      </c>
      <c r="X19" s="4">
        <v>2.74</v>
      </c>
      <c r="Y19" s="4">
        <v>3.19</v>
      </c>
      <c r="Z19" s="4">
        <v>-4.3600000000000003</v>
      </c>
      <c r="AA19" s="4">
        <v>3.81</v>
      </c>
      <c r="AB19" s="4">
        <v>4.67</v>
      </c>
      <c r="AC19" s="4">
        <v>2.87</v>
      </c>
      <c r="AD19" s="4">
        <v>1.08</v>
      </c>
      <c r="AE19" s="4">
        <v>1.01</v>
      </c>
      <c r="AF19" s="4">
        <v>2.02</v>
      </c>
      <c r="AG19" s="4">
        <v>0.56999999999999995</v>
      </c>
      <c r="AH19" s="5">
        <v>1.54</v>
      </c>
      <c r="AJ19" s="26">
        <f>SUMPRODUCT(W19:AH19,$W$106:$AH$106)</f>
        <v>4.0500907558223558</v>
      </c>
      <c r="AK19" s="6"/>
      <c r="AL19" s="6"/>
      <c r="AM19" s="27">
        <f>(AJ19-$AJ$101)^2</f>
        <v>6.5029628419725052</v>
      </c>
    </row>
    <row r="20" spans="19:40" x14ac:dyDescent="0.3">
      <c r="S20" s="11">
        <v>201702</v>
      </c>
      <c r="T20" s="6">
        <v>2</v>
      </c>
      <c r="U20" s="6">
        <v>3.69</v>
      </c>
      <c r="V20" s="6">
        <v>0.66</v>
      </c>
      <c r="W20" s="6">
        <v>3.69</v>
      </c>
      <c r="X20" s="6">
        <v>0.66</v>
      </c>
      <c r="Y20" s="6">
        <v>4.1399999999999997</v>
      </c>
      <c r="Z20" s="6">
        <v>-2.4</v>
      </c>
      <c r="AA20" s="6">
        <v>4.1900000000000004</v>
      </c>
      <c r="AB20" s="6">
        <v>4.9800000000000004</v>
      </c>
      <c r="AC20" s="6">
        <v>0.14000000000000001</v>
      </c>
      <c r="AD20" s="6">
        <v>4.05</v>
      </c>
      <c r="AE20" s="6">
        <v>2.8</v>
      </c>
      <c r="AF20" s="6">
        <v>6.97</v>
      </c>
      <c r="AG20" s="6">
        <v>4.57</v>
      </c>
      <c r="AH20" s="7">
        <v>2.34</v>
      </c>
      <c r="AJ20" s="26">
        <f t="shared" ref="AJ20:AJ83" si="2">SUMPRODUCT(W20:AH20,$W$106:$AH$106)</f>
        <v>5.4455167442722905</v>
      </c>
      <c r="AK20" s="6"/>
      <c r="AL20" s="6"/>
      <c r="AM20" s="27">
        <f>(AJ20-$AJ$101)^2</f>
        <v>15.567102346906465</v>
      </c>
    </row>
    <row r="21" spans="19:40" x14ac:dyDescent="0.3">
      <c r="S21" s="11">
        <v>201703</v>
      </c>
      <c r="T21" s="6">
        <v>3</v>
      </c>
      <c r="U21" s="6">
        <v>0.91</v>
      </c>
      <c r="V21" s="6">
        <v>0.11</v>
      </c>
      <c r="W21" s="6">
        <v>0.91</v>
      </c>
      <c r="X21" s="6">
        <v>0.11</v>
      </c>
      <c r="Y21" s="6">
        <v>-0.28999999999999998</v>
      </c>
      <c r="Z21" s="6">
        <v>-1.19</v>
      </c>
      <c r="AA21" s="6">
        <v>0.85</v>
      </c>
      <c r="AB21" s="6">
        <v>2.11</v>
      </c>
      <c r="AC21" s="6">
        <v>1.05</v>
      </c>
      <c r="AD21" s="6">
        <v>0.32</v>
      </c>
      <c r="AE21" s="6">
        <v>0.8</v>
      </c>
      <c r="AF21" s="6">
        <v>0.03</v>
      </c>
      <c r="AG21" s="6">
        <v>-2.29</v>
      </c>
      <c r="AH21" s="7">
        <v>-0.7</v>
      </c>
      <c r="AJ21" s="26">
        <f t="shared" si="2"/>
        <v>1.6234297269564202</v>
      </c>
      <c r="AK21" s="6"/>
      <c r="AL21" s="6"/>
      <c r="AM21" s="27">
        <f>(AJ21-$AJ$101)^2</f>
        <v>1.5234896482119255E-2</v>
      </c>
    </row>
    <row r="22" spans="19:40" x14ac:dyDescent="0.3">
      <c r="S22" s="11">
        <v>201704</v>
      </c>
      <c r="T22" s="6">
        <v>4</v>
      </c>
      <c r="U22" s="6">
        <v>0.52</v>
      </c>
      <c r="V22" s="6">
        <v>1.73</v>
      </c>
      <c r="W22" s="6">
        <v>0.52</v>
      </c>
      <c r="X22" s="6">
        <v>1.73</v>
      </c>
      <c r="Y22" s="6">
        <v>2.71</v>
      </c>
      <c r="Z22" s="6">
        <v>-2.66</v>
      </c>
      <c r="AA22" s="6">
        <v>0.28999999999999998</v>
      </c>
      <c r="AB22" s="6">
        <v>2.71</v>
      </c>
      <c r="AC22" s="6">
        <v>0.02</v>
      </c>
      <c r="AD22" s="6">
        <v>0.38</v>
      </c>
      <c r="AE22" s="6">
        <v>2.71</v>
      </c>
      <c r="AF22" s="6">
        <v>0.91</v>
      </c>
      <c r="AG22" s="6">
        <v>0.18</v>
      </c>
      <c r="AH22" s="7">
        <v>0.35</v>
      </c>
      <c r="AJ22" s="26">
        <f t="shared" si="2"/>
        <v>2.288929570477253</v>
      </c>
      <c r="AK22" s="6"/>
      <c r="AL22" s="6"/>
      <c r="AM22" s="27">
        <f>(AJ22-$AJ$101)^2</f>
        <v>0.62240986068954141</v>
      </c>
    </row>
    <row r="23" spans="19:40" x14ac:dyDescent="0.3">
      <c r="S23" s="11">
        <v>201705</v>
      </c>
      <c r="T23" s="6">
        <v>5</v>
      </c>
      <c r="U23" s="6">
        <v>3.12</v>
      </c>
      <c r="V23" s="6">
        <v>-0.51</v>
      </c>
      <c r="W23" s="6">
        <v>3.12</v>
      </c>
      <c r="X23" s="6">
        <v>-0.51</v>
      </c>
      <c r="Y23" s="6">
        <v>1.55</v>
      </c>
      <c r="Z23" s="6">
        <v>-3.28</v>
      </c>
      <c r="AA23" s="6">
        <v>0.83</v>
      </c>
      <c r="AB23" s="6">
        <v>4.1900000000000004</v>
      </c>
      <c r="AC23" s="6">
        <v>-1.55</v>
      </c>
      <c r="AD23" s="6">
        <v>2.56</v>
      </c>
      <c r="AE23" s="6">
        <v>1.63</v>
      </c>
      <c r="AF23" s="6">
        <v>-0.25</v>
      </c>
      <c r="AG23" s="6">
        <v>-1.06</v>
      </c>
      <c r="AH23" s="7">
        <v>0.6</v>
      </c>
      <c r="AJ23" s="26">
        <f t="shared" si="2"/>
        <v>3.1513596097940875</v>
      </c>
      <c r="AK23" s="6"/>
      <c r="AL23" s="6"/>
      <c r="AM23" s="27">
        <f>(AJ23-$AJ$101)^2</f>
        <v>2.7269885472874482</v>
      </c>
    </row>
    <row r="24" spans="19:40" x14ac:dyDescent="0.3">
      <c r="S24" s="11">
        <v>201706</v>
      </c>
      <c r="T24" s="6">
        <v>6</v>
      </c>
      <c r="U24" s="6">
        <v>-1.03</v>
      </c>
      <c r="V24" s="6">
        <v>3.51</v>
      </c>
      <c r="W24" s="6">
        <v>-1.03</v>
      </c>
      <c r="X24" s="6">
        <v>3.51</v>
      </c>
      <c r="Y24" s="6">
        <v>1.63</v>
      </c>
      <c r="Z24" s="6">
        <v>-0.08</v>
      </c>
      <c r="AA24" s="6">
        <v>0.63</v>
      </c>
      <c r="AB24" s="6">
        <v>-2.13</v>
      </c>
      <c r="AC24" s="6">
        <v>-2.2200000000000002</v>
      </c>
      <c r="AD24" s="6">
        <v>-1.89</v>
      </c>
      <c r="AE24" s="6">
        <v>-1.9</v>
      </c>
      <c r="AF24" s="6">
        <v>5.54</v>
      </c>
      <c r="AG24" s="6">
        <v>5.84</v>
      </c>
      <c r="AH24" s="7">
        <v>1.79</v>
      </c>
      <c r="AJ24" s="26">
        <f t="shared" si="2"/>
        <v>-0.33577212407920842</v>
      </c>
      <c r="AK24" s="6"/>
      <c r="AL24" s="6"/>
      <c r="AM24" s="27">
        <f>(AJ24-$AJ$101)^2</f>
        <v>3.3700593066337303</v>
      </c>
    </row>
    <row r="25" spans="19:40" x14ac:dyDescent="0.3">
      <c r="S25" s="11">
        <v>201707</v>
      </c>
      <c r="T25" s="6">
        <v>7</v>
      </c>
      <c r="U25" s="6">
        <v>-0.13</v>
      </c>
      <c r="V25" s="6">
        <v>-1.17</v>
      </c>
      <c r="W25" s="6">
        <v>-0.13</v>
      </c>
      <c r="X25" s="6">
        <v>-1.17</v>
      </c>
      <c r="Y25" s="6">
        <v>2.31</v>
      </c>
      <c r="Z25" s="6">
        <v>2.0699999999999998</v>
      </c>
      <c r="AA25" s="6">
        <v>1.94</v>
      </c>
      <c r="AB25" s="6">
        <v>3.77</v>
      </c>
      <c r="AC25" s="6">
        <v>5.27</v>
      </c>
      <c r="AD25" s="6">
        <v>2.98</v>
      </c>
      <c r="AE25" s="6">
        <v>0.12</v>
      </c>
      <c r="AF25" s="6">
        <v>0.7</v>
      </c>
      <c r="AG25" s="6">
        <v>1.91</v>
      </c>
      <c r="AH25" s="7">
        <v>0.82</v>
      </c>
      <c r="AJ25" s="26">
        <f t="shared" si="2"/>
        <v>3.0518409905411068</v>
      </c>
      <c r="AK25" s="6"/>
      <c r="AL25" s="6"/>
      <c r="AM25" s="27">
        <f>(AJ25-$AJ$101)^2</f>
        <v>2.4082104471696728</v>
      </c>
    </row>
    <row r="26" spans="19:40" x14ac:dyDescent="0.3">
      <c r="S26" s="11">
        <v>201708</v>
      </c>
      <c r="T26" s="6">
        <v>8</v>
      </c>
      <c r="U26" s="6">
        <v>-1.73</v>
      </c>
      <c r="V26" s="6">
        <v>-0.1</v>
      </c>
      <c r="W26" s="6">
        <v>-1.73</v>
      </c>
      <c r="X26" s="6">
        <v>-0.1</v>
      </c>
      <c r="Y26" s="6">
        <v>-0.21</v>
      </c>
      <c r="Z26" s="6">
        <v>-5.09</v>
      </c>
      <c r="AA26" s="6">
        <v>1.17</v>
      </c>
      <c r="AB26" s="6">
        <v>3.06</v>
      </c>
      <c r="AC26" s="6">
        <v>-2.64</v>
      </c>
      <c r="AD26" s="6">
        <v>2.2000000000000002</v>
      </c>
      <c r="AE26" s="6">
        <v>-1.67</v>
      </c>
      <c r="AF26" s="6">
        <v>2.58</v>
      </c>
      <c r="AG26" s="6">
        <v>-1.22</v>
      </c>
      <c r="AH26" s="7">
        <v>1</v>
      </c>
      <c r="AJ26" s="26">
        <f t="shared" si="2"/>
        <v>2.9477145496754447</v>
      </c>
      <c r="AK26" s="6"/>
      <c r="AL26" s="6"/>
      <c r="AM26" s="27">
        <f>(AJ26-$AJ$101)^2</f>
        <v>2.0958774054438165</v>
      </c>
    </row>
    <row r="27" spans="19:40" x14ac:dyDescent="0.3">
      <c r="S27" s="11">
        <v>201709</v>
      </c>
      <c r="T27" s="6">
        <v>9</v>
      </c>
      <c r="U27" s="6">
        <v>-0.33</v>
      </c>
      <c r="V27" s="6">
        <v>5.28</v>
      </c>
      <c r="W27" s="6">
        <v>-0.33</v>
      </c>
      <c r="X27" s="6">
        <v>5.28</v>
      </c>
      <c r="Y27" s="6">
        <v>4.9800000000000004</v>
      </c>
      <c r="Z27" s="6">
        <v>10.95</v>
      </c>
      <c r="AA27" s="6">
        <v>2.34</v>
      </c>
      <c r="AB27" s="6">
        <v>0.66</v>
      </c>
      <c r="AC27" s="6">
        <v>-1.67</v>
      </c>
      <c r="AD27" s="6">
        <v>-1.97</v>
      </c>
      <c r="AE27" s="6">
        <v>2.4300000000000002</v>
      </c>
      <c r="AF27" s="6">
        <v>2.0499999999999998</v>
      </c>
      <c r="AG27" s="6">
        <v>5.22</v>
      </c>
      <c r="AH27" s="7">
        <v>3.02</v>
      </c>
      <c r="AJ27" s="26">
        <f t="shared" si="2"/>
        <v>0.98515993991056261</v>
      </c>
      <c r="AK27" s="6"/>
      <c r="AL27" s="6"/>
      <c r="AM27" s="27">
        <f>(AJ27-$AJ$101)^2</f>
        <v>0.26506029170415024</v>
      </c>
    </row>
    <row r="28" spans="19:40" x14ac:dyDescent="0.3">
      <c r="S28" s="11">
        <v>201710</v>
      </c>
      <c r="T28" s="6">
        <v>10</v>
      </c>
      <c r="U28" s="6">
        <v>0.09</v>
      </c>
      <c r="V28" s="6">
        <v>1.25</v>
      </c>
      <c r="W28" s="6">
        <v>0.09</v>
      </c>
      <c r="X28" s="6">
        <v>1.25</v>
      </c>
      <c r="Y28" s="6">
        <v>3.62</v>
      </c>
      <c r="Z28" s="6">
        <v>0.49</v>
      </c>
      <c r="AA28" s="6">
        <v>0.92</v>
      </c>
      <c r="AB28" s="6">
        <v>6.85</v>
      </c>
      <c r="AC28" s="6">
        <v>-5.68</v>
      </c>
      <c r="AD28" s="6">
        <v>3.07</v>
      </c>
      <c r="AE28" s="6">
        <v>2.72</v>
      </c>
      <c r="AF28" s="6">
        <v>-2.27</v>
      </c>
      <c r="AG28" s="6">
        <v>3.39</v>
      </c>
      <c r="AH28" s="7">
        <v>0.23</v>
      </c>
      <c r="AJ28" s="26">
        <f t="shared" si="2"/>
        <v>4.716576497635784</v>
      </c>
      <c r="AK28" s="6"/>
      <c r="AL28" s="6"/>
      <c r="AM28" s="27">
        <f>(AJ28-$AJ$101)^2</f>
        <v>10.346364338707192</v>
      </c>
    </row>
    <row r="29" spans="19:40" x14ac:dyDescent="0.3">
      <c r="S29" s="11">
        <v>201711</v>
      </c>
      <c r="T29" s="6">
        <v>11</v>
      </c>
      <c r="U29" s="6">
        <v>4.1100000000000003</v>
      </c>
      <c r="V29" s="6">
        <v>-0.56999999999999995</v>
      </c>
      <c r="W29" s="6">
        <v>4.1100000000000003</v>
      </c>
      <c r="X29" s="6">
        <v>-0.56999999999999995</v>
      </c>
      <c r="Y29" s="6">
        <v>3.48</v>
      </c>
      <c r="Z29" s="6">
        <v>2.99</v>
      </c>
      <c r="AA29" s="6">
        <v>3.8</v>
      </c>
      <c r="AB29" s="6">
        <v>1.03</v>
      </c>
      <c r="AC29" s="6">
        <v>3.76</v>
      </c>
      <c r="AD29" s="6">
        <v>2.42</v>
      </c>
      <c r="AE29" s="6">
        <v>8.0399999999999991</v>
      </c>
      <c r="AF29" s="6">
        <v>2.46</v>
      </c>
      <c r="AG29" s="6">
        <v>3.92</v>
      </c>
      <c r="AH29" s="7">
        <v>3.69</v>
      </c>
      <c r="AJ29" s="26">
        <f t="shared" si="2"/>
        <v>1.364517060115328</v>
      </c>
      <c r="AK29" s="6"/>
      <c r="AL29" s="6"/>
      <c r="AM29" s="27">
        <f>(AJ29-$AJ$101)^2</f>
        <v>1.8355628113271162E-2</v>
      </c>
    </row>
    <row r="30" spans="19:40" x14ac:dyDescent="0.3">
      <c r="S30" s="11">
        <v>201712</v>
      </c>
      <c r="T30" s="6">
        <v>12</v>
      </c>
      <c r="U30" s="6">
        <v>2.0099999999999998</v>
      </c>
      <c r="V30" s="6">
        <v>-0.89</v>
      </c>
      <c r="W30" s="6">
        <v>2.0099999999999998</v>
      </c>
      <c r="X30" s="6">
        <v>-0.89</v>
      </c>
      <c r="Y30" s="6">
        <v>2.5099999999999998</v>
      </c>
      <c r="Z30" s="6">
        <v>5.01</v>
      </c>
      <c r="AA30" s="6">
        <v>1.77</v>
      </c>
      <c r="AB30" s="6">
        <v>-0.11</v>
      </c>
      <c r="AC30" s="6">
        <v>4.47</v>
      </c>
      <c r="AD30" s="6">
        <v>-5.0199999999999996</v>
      </c>
      <c r="AE30" s="6">
        <v>2.46</v>
      </c>
      <c r="AF30" s="6">
        <v>-0.17</v>
      </c>
      <c r="AG30" s="6">
        <v>1.05</v>
      </c>
      <c r="AH30" s="7">
        <v>2.09</v>
      </c>
      <c r="AJ30" s="26">
        <f t="shared" si="2"/>
        <v>-0.12403568077394532</v>
      </c>
      <c r="AK30" s="6"/>
      <c r="AL30" s="6"/>
      <c r="AM30" s="27">
        <f>(AJ30-$AJ$101)^2</f>
        <v>2.6374919057741608</v>
      </c>
    </row>
    <row r="31" spans="19:40" x14ac:dyDescent="0.3">
      <c r="S31" s="11">
        <v>201801</v>
      </c>
      <c r="T31" s="6">
        <v>13</v>
      </c>
      <c r="U31" s="6">
        <v>1.9</v>
      </c>
      <c r="V31" s="6">
        <v>2.61</v>
      </c>
      <c r="W31" s="6">
        <v>1.9</v>
      </c>
      <c r="X31" s="6">
        <v>2.61</v>
      </c>
      <c r="Y31" s="6">
        <v>6.16</v>
      </c>
      <c r="Z31" s="6">
        <v>2.86</v>
      </c>
      <c r="AA31" s="6">
        <v>-0.53</v>
      </c>
      <c r="AB31" s="6">
        <v>7.83</v>
      </c>
      <c r="AC31" s="6">
        <v>3.13</v>
      </c>
      <c r="AD31" s="6">
        <v>-2.83</v>
      </c>
      <c r="AE31" s="6">
        <v>9.3699999999999992</v>
      </c>
      <c r="AF31" s="6">
        <v>6.37</v>
      </c>
      <c r="AG31" s="6">
        <v>6.16</v>
      </c>
      <c r="AH31" s="7">
        <v>5.55</v>
      </c>
      <c r="AJ31" s="26">
        <f t="shared" si="2"/>
        <v>7.4884650901460166</v>
      </c>
      <c r="AK31" s="6"/>
      <c r="AL31" s="6"/>
      <c r="AM31" s="27">
        <f>(AJ31-$AJ$101)^2</f>
        <v>35.861714086680848</v>
      </c>
    </row>
    <row r="32" spans="19:40" x14ac:dyDescent="0.3">
      <c r="S32" s="11">
        <v>201802</v>
      </c>
      <c r="T32" s="6">
        <v>14</v>
      </c>
      <c r="U32" s="6">
        <v>-6.22</v>
      </c>
      <c r="V32" s="6">
        <v>-6.04</v>
      </c>
      <c r="W32" s="6">
        <v>-6.22</v>
      </c>
      <c r="X32" s="6">
        <v>-6.04</v>
      </c>
      <c r="Y32" s="6">
        <v>-3.26</v>
      </c>
      <c r="Z32" s="6">
        <v>-10.74</v>
      </c>
      <c r="AA32" s="6">
        <v>-5.76</v>
      </c>
      <c r="AB32" s="6">
        <v>-0.03</v>
      </c>
      <c r="AC32" s="6">
        <v>-7.13</v>
      </c>
      <c r="AD32" s="6">
        <v>-4.5199999999999996</v>
      </c>
      <c r="AE32" s="6">
        <v>-4.7</v>
      </c>
      <c r="AF32" s="6">
        <v>-3.53</v>
      </c>
      <c r="AG32" s="6">
        <v>-2.56</v>
      </c>
      <c r="AH32" s="7">
        <v>-4.5</v>
      </c>
      <c r="AJ32" s="26">
        <f t="shared" si="2"/>
        <v>-0.84874805184631441</v>
      </c>
      <c r="AK32" s="6"/>
      <c r="AL32" s="6"/>
      <c r="AM32" s="27">
        <f>(AJ32-$AJ$101)^2</f>
        <v>5.5166174303552342</v>
      </c>
    </row>
    <row r="33" spans="19:39" x14ac:dyDescent="0.3">
      <c r="S33" s="11">
        <v>201803</v>
      </c>
      <c r="T33" s="6">
        <v>15</v>
      </c>
      <c r="U33" s="6">
        <v>-1.05</v>
      </c>
      <c r="V33" s="6">
        <v>-5.61</v>
      </c>
      <c r="W33" s="6">
        <v>-1.05</v>
      </c>
      <c r="X33" s="6">
        <v>-5.61</v>
      </c>
      <c r="Y33" s="6">
        <v>-3.22</v>
      </c>
      <c r="Z33" s="6">
        <v>2.97</v>
      </c>
      <c r="AA33" s="6">
        <v>0.59</v>
      </c>
      <c r="AB33" s="6">
        <v>-3.3</v>
      </c>
      <c r="AC33" s="6">
        <v>-2.6</v>
      </c>
      <c r="AD33" s="6">
        <v>3.2</v>
      </c>
      <c r="AE33" s="6">
        <v>-2.52</v>
      </c>
      <c r="AF33" s="6">
        <v>-2.42</v>
      </c>
      <c r="AG33" s="6">
        <v>-3.44</v>
      </c>
      <c r="AH33" s="7">
        <v>-1.47</v>
      </c>
      <c r="AJ33" s="26">
        <f t="shared" si="2"/>
        <v>-3.0941433434947991</v>
      </c>
      <c r="AK33" s="6"/>
      <c r="AL33" s="6"/>
      <c r="AM33" s="27">
        <f>(AJ33-$AJ$101)^2</f>
        <v>21.106153098334907</v>
      </c>
    </row>
    <row r="34" spans="19:39" x14ac:dyDescent="0.3">
      <c r="S34" s="11">
        <v>201804</v>
      </c>
      <c r="T34" s="6">
        <v>16</v>
      </c>
      <c r="U34" s="6">
        <v>-3.96</v>
      </c>
      <c r="V34" s="6">
        <v>-0.14000000000000001</v>
      </c>
      <c r="W34" s="6">
        <v>-3.96</v>
      </c>
      <c r="X34" s="6">
        <v>-0.14000000000000001</v>
      </c>
      <c r="Y34" s="6">
        <v>-3.56</v>
      </c>
      <c r="Z34" s="6">
        <v>10.01</v>
      </c>
      <c r="AA34" s="6">
        <v>-2.78</v>
      </c>
      <c r="AB34" s="6">
        <v>-0.06</v>
      </c>
      <c r="AC34" s="6">
        <v>-2.38</v>
      </c>
      <c r="AD34" s="6">
        <v>2.77</v>
      </c>
      <c r="AE34" s="6">
        <v>3.91</v>
      </c>
      <c r="AF34" s="6">
        <v>-0.04</v>
      </c>
      <c r="AG34" s="6">
        <v>1.21</v>
      </c>
      <c r="AH34" s="7">
        <v>-0.67</v>
      </c>
      <c r="AJ34" s="26">
        <f t="shared" si="2"/>
        <v>-5.5321439640616539E-2</v>
      </c>
      <c r="AK34" s="6"/>
      <c r="AL34" s="6"/>
      <c r="AM34" s="27">
        <f>(AJ34-$AJ$101)^2</f>
        <v>2.4190247933882949</v>
      </c>
    </row>
    <row r="35" spans="19:39" x14ac:dyDescent="0.3">
      <c r="S35" s="11">
        <v>201805</v>
      </c>
      <c r="T35" s="6">
        <v>17</v>
      </c>
      <c r="U35" s="6">
        <v>-0.51</v>
      </c>
      <c r="V35" s="6">
        <v>2.97</v>
      </c>
      <c r="W35" s="6">
        <v>-0.51</v>
      </c>
      <c r="X35" s="6">
        <v>2.97</v>
      </c>
      <c r="Y35" s="6">
        <v>3.26</v>
      </c>
      <c r="Z35" s="6">
        <v>3.43</v>
      </c>
      <c r="AA35" s="6">
        <v>0.81</v>
      </c>
      <c r="AB35" s="6">
        <v>6.82</v>
      </c>
      <c r="AC35" s="6">
        <v>-0.84</v>
      </c>
      <c r="AD35" s="6">
        <v>0.21</v>
      </c>
      <c r="AE35" s="6">
        <v>0.89</v>
      </c>
      <c r="AF35" s="6">
        <v>2.29</v>
      </c>
      <c r="AG35" s="6">
        <v>0.4</v>
      </c>
      <c r="AH35" s="7">
        <v>2.6</v>
      </c>
      <c r="AJ35" s="26">
        <f t="shared" si="2"/>
        <v>5.760306085701262</v>
      </c>
      <c r="AK35" s="6"/>
      <c r="AL35" s="6"/>
      <c r="AM35" s="27">
        <f>(AJ35-$AJ$101)^2</f>
        <v>18.150207908849538</v>
      </c>
    </row>
    <row r="36" spans="19:39" x14ac:dyDescent="0.3">
      <c r="S36" s="11">
        <v>201806</v>
      </c>
      <c r="T36" s="6">
        <v>18</v>
      </c>
      <c r="U36" s="6">
        <v>4.5199999999999996</v>
      </c>
      <c r="V36" s="6">
        <v>0.73</v>
      </c>
      <c r="W36" s="6">
        <v>4.5199999999999996</v>
      </c>
      <c r="X36" s="6">
        <v>0.73</v>
      </c>
      <c r="Y36" s="6">
        <v>-2.15</v>
      </c>
      <c r="Z36" s="6">
        <v>0.55000000000000004</v>
      </c>
      <c r="AA36" s="6">
        <v>2.19</v>
      </c>
      <c r="AB36" s="6">
        <v>-0.32</v>
      </c>
      <c r="AC36" s="6">
        <v>6.43</v>
      </c>
      <c r="AD36" s="6">
        <v>2.61</v>
      </c>
      <c r="AE36" s="6">
        <v>3.06</v>
      </c>
      <c r="AF36" s="6">
        <v>1.49</v>
      </c>
      <c r="AG36" s="6">
        <v>-0.98</v>
      </c>
      <c r="AH36" s="7">
        <v>-1.08</v>
      </c>
      <c r="AJ36" s="26">
        <f t="shared" si="2"/>
        <v>0.10340970716389994</v>
      </c>
      <c r="AK36" s="6"/>
      <c r="AL36" s="6"/>
      <c r="AM36" s="27">
        <f>(AJ36-$AJ$101)^2</f>
        <v>1.950464457522014</v>
      </c>
    </row>
    <row r="37" spans="19:39" x14ac:dyDescent="0.3">
      <c r="S37" s="11">
        <v>201807</v>
      </c>
      <c r="T37" s="6">
        <v>19</v>
      </c>
      <c r="U37" s="6">
        <v>2.8</v>
      </c>
      <c r="V37" s="6">
        <v>-1.56</v>
      </c>
      <c r="W37" s="6">
        <v>2.8</v>
      </c>
      <c r="X37" s="6">
        <v>-1.56</v>
      </c>
      <c r="Y37" s="6">
        <v>5.78</v>
      </c>
      <c r="Z37" s="6">
        <v>1.1200000000000001</v>
      </c>
      <c r="AA37" s="6">
        <v>3.73</v>
      </c>
      <c r="AB37" s="6">
        <v>2.19</v>
      </c>
      <c r="AC37" s="6">
        <v>2.69</v>
      </c>
      <c r="AD37" s="6">
        <v>1.73</v>
      </c>
      <c r="AE37" s="6">
        <v>3.21</v>
      </c>
      <c r="AF37" s="6">
        <v>5.99</v>
      </c>
      <c r="AG37" s="6">
        <v>4.25</v>
      </c>
      <c r="AH37" s="7">
        <v>3.7</v>
      </c>
      <c r="AJ37" s="26">
        <f t="shared" si="2"/>
        <v>3.0789264540271786</v>
      </c>
      <c r="AK37" s="6"/>
      <c r="AL37" s="6"/>
      <c r="AM37" s="27">
        <f>(AJ37-$AJ$101)^2</f>
        <v>2.4930087342503051</v>
      </c>
    </row>
    <row r="38" spans="19:39" x14ac:dyDescent="0.3">
      <c r="S38" s="11">
        <v>201808</v>
      </c>
      <c r="T38" s="6">
        <v>20</v>
      </c>
      <c r="U38" s="6">
        <v>-1.07</v>
      </c>
      <c r="V38" s="6">
        <v>-0.56000000000000005</v>
      </c>
      <c r="W38" s="6">
        <v>-1.07</v>
      </c>
      <c r="X38" s="6">
        <v>-0.56000000000000005</v>
      </c>
      <c r="Y38" s="6">
        <v>-0.98</v>
      </c>
      <c r="Z38" s="6">
        <v>-2.84</v>
      </c>
      <c r="AA38" s="6">
        <v>1.2</v>
      </c>
      <c r="AB38" s="6">
        <v>7.3</v>
      </c>
      <c r="AC38" s="6">
        <v>3.08</v>
      </c>
      <c r="AD38" s="6">
        <v>0.91</v>
      </c>
      <c r="AE38" s="6">
        <v>8.0500000000000007</v>
      </c>
      <c r="AF38" s="6">
        <v>4.4000000000000004</v>
      </c>
      <c r="AG38" s="6">
        <v>2.48</v>
      </c>
      <c r="AH38" s="7">
        <v>2.48</v>
      </c>
      <c r="AJ38" s="26">
        <f t="shared" si="2"/>
        <v>6.6216087493579749</v>
      </c>
      <c r="AK38" s="6"/>
      <c r="AL38" s="6"/>
      <c r="AM38" s="27">
        <f>(AJ38-$AJ$101)^2</f>
        <v>26.230876139407801</v>
      </c>
    </row>
    <row r="39" spans="19:39" x14ac:dyDescent="0.3">
      <c r="S39" s="11">
        <v>201809</v>
      </c>
      <c r="T39" s="6">
        <v>21</v>
      </c>
      <c r="U39" s="6">
        <v>0.71</v>
      </c>
      <c r="V39" s="6">
        <v>-3.79</v>
      </c>
      <c r="W39" s="6">
        <v>0.71</v>
      </c>
      <c r="X39" s="6">
        <v>-3.79</v>
      </c>
      <c r="Y39" s="6">
        <v>2.4900000000000002</v>
      </c>
      <c r="Z39" s="6">
        <v>3.35</v>
      </c>
      <c r="AA39" s="6">
        <v>-0.91</v>
      </c>
      <c r="AB39" s="6">
        <v>-0.22</v>
      </c>
      <c r="AC39" s="6">
        <v>1.64</v>
      </c>
      <c r="AD39" s="6">
        <v>-0.55000000000000004</v>
      </c>
      <c r="AE39" s="6">
        <v>0.63</v>
      </c>
      <c r="AF39" s="6">
        <v>2.14</v>
      </c>
      <c r="AG39" s="6">
        <v>-2</v>
      </c>
      <c r="AH39" s="7">
        <v>0.1</v>
      </c>
      <c r="AJ39" s="26">
        <f t="shared" si="2"/>
        <v>0.33207011521122487</v>
      </c>
      <c r="AK39" s="6"/>
      <c r="AL39" s="6"/>
      <c r="AM39" s="27">
        <f>(AJ39-$AJ$101)^2</f>
        <v>1.3640602253814478</v>
      </c>
    </row>
    <row r="40" spans="19:39" x14ac:dyDescent="0.3">
      <c r="S40" s="11">
        <v>201810</v>
      </c>
      <c r="T40" s="6">
        <v>22</v>
      </c>
      <c r="U40" s="6">
        <v>-0.24</v>
      </c>
      <c r="V40" s="6">
        <v>-3.18</v>
      </c>
      <c r="W40" s="6">
        <v>-0.24</v>
      </c>
      <c r="X40" s="6">
        <v>-3.18</v>
      </c>
      <c r="Y40" s="6">
        <v>-11.6</v>
      </c>
      <c r="Z40" s="6">
        <v>-11.87</v>
      </c>
      <c r="AA40" s="6">
        <v>-6.23</v>
      </c>
      <c r="AB40" s="6">
        <v>-8.7899999999999991</v>
      </c>
      <c r="AC40" s="6">
        <v>-0.34</v>
      </c>
      <c r="AD40" s="6">
        <v>-0.06</v>
      </c>
      <c r="AE40" s="6">
        <v>-8.75</v>
      </c>
      <c r="AF40" s="6">
        <v>-8.6999999999999993</v>
      </c>
      <c r="AG40" s="6">
        <v>-5.54</v>
      </c>
      <c r="AH40" s="7">
        <v>-8.3000000000000007</v>
      </c>
      <c r="AJ40" s="26">
        <f t="shared" si="2"/>
        <v>-8.7689464694454387</v>
      </c>
      <c r="AK40" s="6"/>
      <c r="AL40" s="6"/>
      <c r="AM40" s="27">
        <f>(AJ40-$AJ$101)^2</f>
        <v>105.45126167673212</v>
      </c>
    </row>
    <row r="41" spans="19:39" x14ac:dyDescent="0.3">
      <c r="S41" s="11">
        <v>201811</v>
      </c>
      <c r="T41" s="6">
        <v>23</v>
      </c>
      <c r="U41" s="6">
        <v>0.46</v>
      </c>
      <c r="V41" s="6">
        <v>5.17</v>
      </c>
      <c r="W41" s="6">
        <v>0.46</v>
      </c>
      <c r="X41" s="6">
        <v>5.17</v>
      </c>
      <c r="Y41" s="6">
        <v>4.1500000000000004</v>
      </c>
      <c r="Z41" s="6">
        <v>-2.17</v>
      </c>
      <c r="AA41" s="6">
        <v>5.5</v>
      </c>
      <c r="AB41" s="6">
        <v>-1.62</v>
      </c>
      <c r="AC41" s="6">
        <v>2.62</v>
      </c>
      <c r="AD41" s="6">
        <v>3.27</v>
      </c>
      <c r="AE41" s="6">
        <v>2.4700000000000002</v>
      </c>
      <c r="AF41" s="6">
        <v>6.46</v>
      </c>
      <c r="AG41" s="6">
        <v>2.82</v>
      </c>
      <c r="AH41" s="7">
        <v>3.41</v>
      </c>
      <c r="AJ41" s="26">
        <f t="shared" si="2"/>
        <v>0.27013836146292203</v>
      </c>
      <c r="AK41" s="6"/>
      <c r="AL41" s="6"/>
      <c r="AM41" s="27">
        <f>(AJ41-$AJ$101)^2</f>
        <v>1.5125596600528237</v>
      </c>
    </row>
    <row r="42" spans="19:39" x14ac:dyDescent="0.3">
      <c r="S42" s="11">
        <v>201812</v>
      </c>
      <c r="T42" s="6">
        <v>24</v>
      </c>
      <c r="U42" s="6">
        <v>-11.23</v>
      </c>
      <c r="V42" s="6">
        <v>-11.43</v>
      </c>
      <c r="W42" s="6">
        <v>-11.23</v>
      </c>
      <c r="X42" s="6">
        <v>-11.43</v>
      </c>
      <c r="Y42" s="6">
        <v>-9.8699999999999992</v>
      </c>
      <c r="Z42" s="6">
        <v>-13.02</v>
      </c>
      <c r="AA42" s="6">
        <v>-6.3</v>
      </c>
      <c r="AB42" s="6">
        <v>-8.0399999999999991</v>
      </c>
      <c r="AC42" s="6">
        <v>-8.77</v>
      </c>
      <c r="AD42" s="6">
        <v>-4.75</v>
      </c>
      <c r="AE42" s="6">
        <v>-9.06</v>
      </c>
      <c r="AF42" s="6">
        <v>-8.18</v>
      </c>
      <c r="AG42" s="6">
        <v>-11.48</v>
      </c>
      <c r="AH42" s="7">
        <v>-9.35</v>
      </c>
      <c r="AJ42" s="26">
        <f t="shared" si="2"/>
        <v>-8.072749913641287</v>
      </c>
      <c r="AK42" s="6"/>
      <c r="AL42" s="6"/>
      <c r="AM42" s="27">
        <f>(AJ42-$AJ$101)^2</f>
        <v>91.637540987793699</v>
      </c>
    </row>
    <row r="43" spans="19:39" x14ac:dyDescent="0.3">
      <c r="S43" s="11">
        <v>201901</v>
      </c>
      <c r="T43" s="6">
        <v>25</v>
      </c>
      <c r="U43" s="6">
        <v>7.3</v>
      </c>
      <c r="V43" s="6">
        <v>10.73</v>
      </c>
      <c r="W43" s="6">
        <v>7.3</v>
      </c>
      <c r="X43" s="6">
        <v>10.73</v>
      </c>
      <c r="Y43" s="6">
        <v>11.85</v>
      </c>
      <c r="Z43" s="6">
        <v>10.32</v>
      </c>
      <c r="AA43" s="6">
        <v>5.66</v>
      </c>
      <c r="AB43" s="6">
        <v>9.49</v>
      </c>
      <c r="AC43" s="6">
        <v>5.56</v>
      </c>
      <c r="AD43" s="6">
        <v>5.41</v>
      </c>
      <c r="AE43" s="6">
        <v>8.1999999999999993</v>
      </c>
      <c r="AF43" s="6">
        <v>5.25</v>
      </c>
      <c r="AG43" s="6">
        <v>9.77</v>
      </c>
      <c r="AH43" s="7">
        <v>8.4600000000000009</v>
      </c>
      <c r="AJ43" s="26">
        <f t="shared" si="2"/>
        <v>8.4981452071989221</v>
      </c>
      <c r="AK43" s="6"/>
      <c r="AL43" s="6"/>
      <c r="AM43" s="27">
        <f>(AJ43-$AJ$101)^2</f>
        <v>48.974036283526416</v>
      </c>
    </row>
    <row r="44" spans="19:39" x14ac:dyDescent="0.3">
      <c r="S44" s="11">
        <v>201902</v>
      </c>
      <c r="T44" s="6">
        <v>26</v>
      </c>
      <c r="U44" s="6">
        <v>1.42</v>
      </c>
      <c r="V44" s="6">
        <v>3.97</v>
      </c>
      <c r="W44" s="6">
        <v>1.42</v>
      </c>
      <c r="X44" s="6">
        <v>3.97</v>
      </c>
      <c r="Y44" s="6">
        <v>5.67</v>
      </c>
      <c r="Z44" s="6">
        <v>2.46</v>
      </c>
      <c r="AA44" s="6">
        <v>4.45</v>
      </c>
      <c r="AB44" s="6">
        <v>5.67</v>
      </c>
      <c r="AC44" s="6">
        <v>3.26</v>
      </c>
      <c r="AD44" s="6">
        <v>3.62</v>
      </c>
      <c r="AE44" s="6">
        <v>0.78</v>
      </c>
      <c r="AF44" s="6">
        <v>3.23</v>
      </c>
      <c r="AG44" s="6">
        <v>2.87</v>
      </c>
      <c r="AH44" s="7">
        <v>2.5</v>
      </c>
      <c r="AJ44" s="26">
        <f t="shared" si="2"/>
        <v>5.09921563788604</v>
      </c>
      <c r="AK44" s="6"/>
      <c r="AL44" s="6"/>
      <c r="AM44" s="27">
        <f>(AJ44-$AJ$101)^2</f>
        <v>12.954353178422968</v>
      </c>
    </row>
    <row r="45" spans="19:39" x14ac:dyDescent="0.3">
      <c r="S45" s="11">
        <v>201903</v>
      </c>
      <c r="T45" s="6">
        <v>27</v>
      </c>
      <c r="U45" s="6">
        <v>3.68</v>
      </c>
      <c r="V45" s="6">
        <v>-5.29</v>
      </c>
      <c r="W45" s="6">
        <v>3.68</v>
      </c>
      <c r="X45" s="6">
        <v>-5.29</v>
      </c>
      <c r="Y45" s="6">
        <v>-2.14</v>
      </c>
      <c r="Z45" s="6">
        <v>1.99</v>
      </c>
      <c r="AA45" s="6">
        <v>1.91</v>
      </c>
      <c r="AB45" s="6">
        <v>3.75</v>
      </c>
      <c r="AC45" s="6">
        <v>0.41</v>
      </c>
      <c r="AD45" s="6">
        <v>3.32</v>
      </c>
      <c r="AE45" s="6">
        <v>3.37</v>
      </c>
      <c r="AF45" s="6">
        <v>0.48</v>
      </c>
      <c r="AG45" s="6">
        <v>-2.35</v>
      </c>
      <c r="AH45" s="7">
        <v>0.34</v>
      </c>
      <c r="AJ45" s="26">
        <f t="shared" si="2"/>
        <v>2.9850553875976416</v>
      </c>
      <c r="AK45" s="6"/>
      <c r="AL45" s="6"/>
      <c r="AM45" s="27">
        <f>(AJ45-$AJ$101)^2</f>
        <v>2.2053894920277335</v>
      </c>
    </row>
    <row r="46" spans="19:39" x14ac:dyDescent="0.3">
      <c r="S46" s="11">
        <v>201904</v>
      </c>
      <c r="T46" s="6">
        <v>28</v>
      </c>
      <c r="U46" s="6">
        <v>3.19</v>
      </c>
      <c r="V46" s="6">
        <v>3.35</v>
      </c>
      <c r="W46" s="6">
        <v>3.19</v>
      </c>
      <c r="X46" s="6">
        <v>3.35</v>
      </c>
      <c r="Y46" s="6">
        <v>3.84</v>
      </c>
      <c r="Z46" s="6">
        <v>0.25</v>
      </c>
      <c r="AA46" s="6">
        <v>4.46</v>
      </c>
      <c r="AB46" s="6">
        <v>6.02</v>
      </c>
      <c r="AC46" s="6">
        <v>6.32</v>
      </c>
      <c r="AD46" s="6">
        <v>1.02</v>
      </c>
      <c r="AE46" s="6">
        <v>4.59</v>
      </c>
      <c r="AF46" s="6">
        <v>-3.13</v>
      </c>
      <c r="AG46" s="6">
        <v>7.11</v>
      </c>
      <c r="AH46" s="7">
        <v>5.82</v>
      </c>
      <c r="AJ46" s="26">
        <f t="shared" si="2"/>
        <v>3.8795586580617729</v>
      </c>
      <c r="AK46" s="6"/>
      <c r="AL46" s="6"/>
      <c r="AM46" s="27">
        <f>(AJ46-$AJ$101)^2</f>
        <v>5.6622993876001511</v>
      </c>
    </row>
    <row r="47" spans="19:39" x14ac:dyDescent="0.3">
      <c r="S47" s="11">
        <v>201905</v>
      </c>
      <c r="T47" s="6">
        <v>29</v>
      </c>
      <c r="U47" s="6">
        <v>-5.54</v>
      </c>
      <c r="V47" s="6">
        <v>-12.09</v>
      </c>
      <c r="W47" s="6">
        <v>-5.54</v>
      </c>
      <c r="X47" s="6">
        <v>-12.09</v>
      </c>
      <c r="Y47" s="6">
        <v>-9.89</v>
      </c>
      <c r="Z47" s="6">
        <v>-11.81</v>
      </c>
      <c r="AA47" s="6">
        <v>-7.75</v>
      </c>
      <c r="AB47" s="6">
        <v>-8.48</v>
      </c>
      <c r="AC47" s="6">
        <v>-2.97</v>
      </c>
      <c r="AD47" s="6">
        <v>-1.54</v>
      </c>
      <c r="AE47" s="6">
        <v>-6.04</v>
      </c>
      <c r="AF47" s="6">
        <v>-3.37</v>
      </c>
      <c r="AG47" s="6">
        <v>-5.52</v>
      </c>
      <c r="AH47" s="7">
        <v>-7.42</v>
      </c>
      <c r="AJ47" s="26">
        <f t="shared" si="2"/>
        <v>-7.28462783536306</v>
      </c>
      <c r="AK47" s="6"/>
      <c r="AL47" s="6"/>
      <c r="AM47" s="27">
        <f>(AJ47-$AJ$101)^2</f>
        <v>77.169686278032643</v>
      </c>
    </row>
    <row r="48" spans="19:39" x14ac:dyDescent="0.3">
      <c r="S48" s="11">
        <v>201906</v>
      </c>
      <c r="T48" s="6">
        <v>30</v>
      </c>
      <c r="U48" s="6">
        <v>4.93</v>
      </c>
      <c r="V48" s="6">
        <v>13.01</v>
      </c>
      <c r="W48" s="6">
        <v>4.93</v>
      </c>
      <c r="X48" s="6">
        <v>13.01</v>
      </c>
      <c r="Y48" s="6">
        <v>9.66</v>
      </c>
      <c r="Z48" s="6">
        <v>8.86</v>
      </c>
      <c r="AA48" s="6">
        <v>5.23</v>
      </c>
      <c r="AB48" s="6">
        <v>7.83</v>
      </c>
      <c r="AC48" s="6">
        <v>4.96</v>
      </c>
      <c r="AD48" s="6">
        <v>3.64</v>
      </c>
      <c r="AE48" s="6">
        <v>7.14</v>
      </c>
      <c r="AF48" s="6">
        <v>6.84</v>
      </c>
      <c r="AG48" s="6">
        <v>6.24</v>
      </c>
      <c r="AH48" s="7">
        <v>7.65</v>
      </c>
      <c r="AJ48" s="26">
        <f t="shared" si="2"/>
        <v>7.5984112571124616</v>
      </c>
      <c r="AK48" s="6"/>
      <c r="AL48" s="6"/>
      <c r="AM48" s="27">
        <f>(AJ48-$AJ$101)^2</f>
        <v>37.190619810755706</v>
      </c>
    </row>
    <row r="49" spans="19:39" x14ac:dyDescent="0.3">
      <c r="S49" s="11">
        <v>201907</v>
      </c>
      <c r="T49" s="6">
        <v>31</v>
      </c>
      <c r="U49" s="6">
        <v>1.73</v>
      </c>
      <c r="V49" s="6">
        <v>1.02</v>
      </c>
      <c r="W49" s="6">
        <v>1.73</v>
      </c>
      <c r="X49" s="6">
        <v>1.02</v>
      </c>
      <c r="Y49" s="6">
        <v>-0.32</v>
      </c>
      <c r="Z49" s="6">
        <v>-2.67</v>
      </c>
      <c r="AA49" s="6">
        <v>3.23</v>
      </c>
      <c r="AB49" s="6">
        <v>3.64</v>
      </c>
      <c r="AC49" s="6">
        <v>1.91</v>
      </c>
      <c r="AD49" s="6">
        <v>-0.99</v>
      </c>
      <c r="AE49" s="6">
        <v>0.91</v>
      </c>
      <c r="AF49" s="6">
        <v>-2.19</v>
      </c>
      <c r="AG49" s="6">
        <v>3.12</v>
      </c>
      <c r="AH49" s="7">
        <v>-0.59</v>
      </c>
      <c r="AJ49" s="26">
        <f t="shared" si="2"/>
        <v>2.2761996697681366</v>
      </c>
      <c r="AK49" s="6"/>
      <c r="AL49" s="6"/>
      <c r="AM49" s="27">
        <f>(AJ49-$AJ$101)^2</f>
        <v>0.60248592096890452</v>
      </c>
    </row>
    <row r="50" spans="19:39" x14ac:dyDescent="0.3">
      <c r="S50" s="11">
        <v>201908</v>
      </c>
      <c r="T50" s="6">
        <v>32</v>
      </c>
      <c r="U50" s="6">
        <v>-1.33</v>
      </c>
      <c r="V50" s="6">
        <v>-4.33</v>
      </c>
      <c r="W50" s="6">
        <v>-1.33</v>
      </c>
      <c r="X50" s="6">
        <v>-4.33</v>
      </c>
      <c r="Y50" s="6">
        <v>-2.06</v>
      </c>
      <c r="Z50" s="6">
        <v>-8.74</v>
      </c>
      <c r="AA50" s="6">
        <v>-0.8</v>
      </c>
      <c r="AB50" s="6">
        <v>-2.77</v>
      </c>
      <c r="AC50" s="6">
        <v>0.43</v>
      </c>
      <c r="AD50" s="6">
        <v>3.44</v>
      </c>
      <c r="AE50" s="6">
        <v>7.0000000000000007E-2</v>
      </c>
      <c r="AF50" s="6">
        <v>-0.61</v>
      </c>
      <c r="AG50" s="6">
        <v>-4.7300000000000004</v>
      </c>
      <c r="AH50" s="7">
        <v>-3.98</v>
      </c>
      <c r="AJ50" s="26">
        <f t="shared" si="2"/>
        <v>-2.2647154850783133</v>
      </c>
      <c r="AK50" s="6"/>
      <c r="AL50" s="6"/>
      <c r="AM50" s="27">
        <f>(AJ50-$AJ$101)^2</f>
        <v>14.173082714529061</v>
      </c>
    </row>
    <row r="51" spans="19:39" x14ac:dyDescent="0.3">
      <c r="S51" s="11">
        <v>201909</v>
      </c>
      <c r="T51" s="6">
        <v>33</v>
      </c>
      <c r="U51" s="6">
        <v>1.85</v>
      </c>
      <c r="V51" s="6">
        <v>3.28</v>
      </c>
      <c r="W51" s="6">
        <v>1.85</v>
      </c>
      <c r="X51" s="6">
        <v>3.28</v>
      </c>
      <c r="Y51" s="6">
        <v>4.45</v>
      </c>
      <c r="Z51" s="6">
        <v>3.71</v>
      </c>
      <c r="AA51" s="6">
        <v>2.88</v>
      </c>
      <c r="AB51" s="6">
        <v>1.01</v>
      </c>
      <c r="AC51" s="6">
        <v>1.44</v>
      </c>
      <c r="AD51" s="6">
        <v>3.92</v>
      </c>
      <c r="AE51" s="6">
        <v>0.77</v>
      </c>
      <c r="AF51" s="6">
        <v>-0.94</v>
      </c>
      <c r="AG51" s="6">
        <v>2.5499999999999998</v>
      </c>
      <c r="AH51" s="7">
        <v>1</v>
      </c>
      <c r="AJ51" s="26">
        <f t="shared" si="2"/>
        <v>0.55384037003719044</v>
      </c>
      <c r="AK51" s="6"/>
      <c r="AL51" s="6"/>
      <c r="AM51" s="27">
        <f>(AJ51-$AJ$101)^2</f>
        <v>0.89521805314745018</v>
      </c>
    </row>
    <row r="52" spans="19:39" x14ac:dyDescent="0.3">
      <c r="S52" s="11">
        <v>201910</v>
      </c>
      <c r="T52" s="6">
        <v>34</v>
      </c>
      <c r="U52" s="6">
        <v>-0.02</v>
      </c>
      <c r="V52" s="6">
        <v>7.3</v>
      </c>
      <c r="W52" s="6">
        <v>-0.02</v>
      </c>
      <c r="X52" s="6">
        <v>7.3</v>
      </c>
      <c r="Y52" s="6">
        <v>0.66</v>
      </c>
      <c r="Z52" s="6">
        <v>-2.0699999999999998</v>
      </c>
      <c r="AA52" s="6">
        <v>-1.56</v>
      </c>
      <c r="AB52" s="6">
        <v>3.24</v>
      </c>
      <c r="AC52" s="6">
        <v>2.25</v>
      </c>
      <c r="AD52" s="6">
        <v>-1.42</v>
      </c>
      <c r="AE52" s="6">
        <v>0.73</v>
      </c>
      <c r="AF52" s="6">
        <v>4.7300000000000004</v>
      </c>
      <c r="AG52" s="6">
        <v>3.37</v>
      </c>
      <c r="AH52" s="7">
        <v>2.4</v>
      </c>
      <c r="AJ52" s="26">
        <f t="shared" si="2"/>
        <v>3.5885527386864093</v>
      </c>
      <c r="AK52" s="6"/>
      <c r="AL52" s="6"/>
      <c r="AM52" s="27">
        <f>(AJ52-$AJ$101)^2</f>
        <v>4.3620525251095623</v>
      </c>
    </row>
    <row r="53" spans="19:39" x14ac:dyDescent="0.3">
      <c r="S53" s="11">
        <v>201911</v>
      </c>
      <c r="T53" s="6">
        <v>35</v>
      </c>
      <c r="U53" s="6">
        <v>2.19</v>
      </c>
      <c r="V53" s="6">
        <v>2.74</v>
      </c>
      <c r="W53" s="6">
        <v>2.19</v>
      </c>
      <c r="X53" s="6">
        <v>2.74</v>
      </c>
      <c r="Y53" s="6">
        <v>4.49</v>
      </c>
      <c r="Z53" s="6">
        <v>1.21</v>
      </c>
      <c r="AA53" s="6">
        <v>0.92</v>
      </c>
      <c r="AB53" s="6">
        <v>5.1100000000000003</v>
      </c>
      <c r="AC53" s="6">
        <v>1.91</v>
      </c>
      <c r="AD53" s="6">
        <v>-2.15</v>
      </c>
      <c r="AE53" s="6">
        <v>2.16</v>
      </c>
      <c r="AF53" s="6">
        <v>5.53</v>
      </c>
      <c r="AG53" s="6">
        <v>5.7</v>
      </c>
      <c r="AH53" s="7">
        <v>3.82</v>
      </c>
      <c r="AJ53" s="26">
        <f t="shared" si="2"/>
        <v>5.2082497608650318</v>
      </c>
      <c r="AK53" s="6"/>
      <c r="AL53" s="6"/>
      <c r="AM53" s="27">
        <f>(AJ53-$AJ$101)^2</f>
        <v>13.751116258479012</v>
      </c>
    </row>
    <row r="54" spans="19:39" x14ac:dyDescent="0.3">
      <c r="S54" s="11">
        <v>201912</v>
      </c>
      <c r="T54" s="6">
        <v>36</v>
      </c>
      <c r="U54" s="6">
        <v>3.53</v>
      </c>
      <c r="V54" s="6">
        <v>5.07</v>
      </c>
      <c r="W54" s="6">
        <v>3.53</v>
      </c>
      <c r="X54" s="6">
        <v>5.07</v>
      </c>
      <c r="Y54" s="6">
        <v>1.1100000000000001</v>
      </c>
      <c r="Z54" s="6">
        <v>6.18</v>
      </c>
      <c r="AA54" s="6">
        <v>2.11</v>
      </c>
      <c r="AB54" s="6">
        <v>3.68</v>
      </c>
      <c r="AC54" s="6">
        <v>1.24</v>
      </c>
      <c r="AD54" s="6">
        <v>4.13</v>
      </c>
      <c r="AE54" s="6">
        <v>1.37</v>
      </c>
      <c r="AF54" s="6">
        <v>3.45</v>
      </c>
      <c r="AG54" s="6">
        <v>2.62</v>
      </c>
      <c r="AH54" s="7">
        <v>2.14</v>
      </c>
      <c r="AJ54" s="26">
        <f t="shared" si="2"/>
        <v>3.6261965527306312</v>
      </c>
      <c r="AK54" s="6"/>
      <c r="AL54" s="6"/>
      <c r="AM54" s="27">
        <f>(AJ54-$AJ$101)^2</f>
        <v>4.5207117633693006</v>
      </c>
    </row>
    <row r="55" spans="19:39" x14ac:dyDescent="0.3">
      <c r="S55" s="11">
        <v>202001</v>
      </c>
      <c r="T55" s="6">
        <v>37</v>
      </c>
      <c r="U55" s="6">
        <v>-0.38</v>
      </c>
      <c r="V55" s="6">
        <v>5.89</v>
      </c>
      <c r="W55" s="6">
        <v>-0.38</v>
      </c>
      <c r="X55" s="6">
        <v>5.89</v>
      </c>
      <c r="Y55" s="6">
        <v>-2.85</v>
      </c>
      <c r="Z55" s="6">
        <v>-11.87</v>
      </c>
      <c r="AA55" s="6">
        <v>-3.15</v>
      </c>
      <c r="AB55" s="6">
        <v>3.33</v>
      </c>
      <c r="AC55" s="6">
        <v>-1.99</v>
      </c>
      <c r="AD55" s="6">
        <v>4.83</v>
      </c>
      <c r="AE55" s="6">
        <v>0.93</v>
      </c>
      <c r="AF55" s="6">
        <v>-2.0099999999999998</v>
      </c>
      <c r="AG55" s="6">
        <v>-2.31</v>
      </c>
      <c r="AH55" s="7">
        <v>0.13</v>
      </c>
      <c r="AJ55" s="26">
        <f t="shared" si="2"/>
        <v>2.0808243973562108</v>
      </c>
      <c r="AK55" s="6"/>
      <c r="AL55" s="6"/>
      <c r="AM55" s="27">
        <f>(AJ55-$AJ$101)^2</f>
        <v>0.33735697579065321</v>
      </c>
    </row>
    <row r="56" spans="19:39" x14ac:dyDescent="0.3">
      <c r="S56" s="11">
        <v>202002</v>
      </c>
      <c r="T56" s="6">
        <v>38</v>
      </c>
      <c r="U56" s="6">
        <v>-8.73</v>
      </c>
      <c r="V56" s="6">
        <v>-7.29</v>
      </c>
      <c r="W56" s="6">
        <v>-8.73</v>
      </c>
      <c r="X56" s="6">
        <v>-7.29</v>
      </c>
      <c r="Y56" s="6">
        <v>-8.4700000000000006</v>
      </c>
      <c r="Z56" s="6">
        <v>-15.3</v>
      </c>
      <c r="AA56" s="6">
        <v>-8.83</v>
      </c>
      <c r="AB56" s="6">
        <v>-6.91</v>
      </c>
      <c r="AC56" s="6">
        <v>-5.95</v>
      </c>
      <c r="AD56" s="6">
        <v>-9.85</v>
      </c>
      <c r="AE56" s="6">
        <v>-6.8</v>
      </c>
      <c r="AF56" s="6">
        <v>-5.39</v>
      </c>
      <c r="AG56" s="6">
        <v>-10.65</v>
      </c>
      <c r="AH56" s="7">
        <v>-8.5500000000000007</v>
      </c>
      <c r="AJ56" s="26">
        <f t="shared" si="2"/>
        <v>-6.5544294102217471</v>
      </c>
      <c r="AK56" s="6"/>
      <c r="AL56" s="6"/>
      <c r="AM56" s="27">
        <f>(AJ56-$AJ$101)^2</f>
        <v>64.873833190441019</v>
      </c>
    </row>
    <row r="57" spans="19:39" x14ac:dyDescent="0.3">
      <c r="S57" s="11">
        <v>202003</v>
      </c>
      <c r="T57" s="6">
        <v>39</v>
      </c>
      <c r="U57" s="6">
        <v>-11.49</v>
      </c>
      <c r="V57" s="6">
        <v>-22.76</v>
      </c>
      <c r="W57" s="6">
        <v>-11.49</v>
      </c>
      <c r="X57" s="6">
        <v>-22.76</v>
      </c>
      <c r="Y57" s="6">
        <v>-20.059999999999999</v>
      </c>
      <c r="Z57" s="6">
        <v>-34.49</v>
      </c>
      <c r="AA57" s="6">
        <v>-10.25</v>
      </c>
      <c r="AB57" s="6">
        <v>-9.6300000000000008</v>
      </c>
      <c r="AC57" s="6">
        <v>-13.37</v>
      </c>
      <c r="AD57" s="6">
        <v>-13.01</v>
      </c>
      <c r="AE57" s="6">
        <v>-7.6</v>
      </c>
      <c r="AF57" s="6">
        <v>-5</v>
      </c>
      <c r="AG57" s="6">
        <v>-20.02</v>
      </c>
      <c r="AH57" s="7">
        <v>-17.25</v>
      </c>
      <c r="AJ57" s="26">
        <f t="shared" si="2"/>
        <v>-8.5469132812713973</v>
      </c>
      <c r="AK57" s="6"/>
      <c r="AL57" s="6"/>
      <c r="AM57" s="27">
        <f>(AJ57-$AJ$101)^2</f>
        <v>100.94046656395896</v>
      </c>
    </row>
    <row r="58" spans="19:39" x14ac:dyDescent="0.3">
      <c r="S58" s="11">
        <v>202004</v>
      </c>
      <c r="T58" s="6">
        <v>40</v>
      </c>
      <c r="U58" s="6">
        <v>8.01</v>
      </c>
      <c r="V58" s="6">
        <v>25.86</v>
      </c>
      <c r="W58" s="6">
        <v>8.01</v>
      </c>
      <c r="X58" s="6">
        <v>25.86</v>
      </c>
      <c r="Y58" s="6">
        <v>10.039999999999999</v>
      </c>
      <c r="Z58" s="6">
        <v>32.380000000000003</v>
      </c>
      <c r="AA58" s="6">
        <v>12.56</v>
      </c>
      <c r="AB58" s="6">
        <v>15.17</v>
      </c>
      <c r="AC58" s="6">
        <v>9.56</v>
      </c>
      <c r="AD58" s="6">
        <v>5.07</v>
      </c>
      <c r="AE58" s="6">
        <v>18.04</v>
      </c>
      <c r="AF58" s="6">
        <v>13.41</v>
      </c>
      <c r="AG58" s="6">
        <v>11.91</v>
      </c>
      <c r="AH58" s="7">
        <v>8.8699999999999992</v>
      </c>
      <c r="AJ58" s="26">
        <f t="shared" si="2"/>
        <v>14.758286677999815</v>
      </c>
      <c r="AK58" s="6"/>
      <c r="AL58" s="6"/>
      <c r="AM58" s="27">
        <f>(AJ58-$AJ$101)^2</f>
        <v>175.78216552706306</v>
      </c>
    </row>
    <row r="59" spans="19:39" x14ac:dyDescent="0.3">
      <c r="S59" s="11">
        <v>202005</v>
      </c>
      <c r="T59" s="6">
        <v>41</v>
      </c>
      <c r="U59" s="6">
        <v>3.3</v>
      </c>
      <c r="V59" s="6">
        <v>7.22</v>
      </c>
      <c r="W59" s="6">
        <v>3.3</v>
      </c>
      <c r="X59" s="6">
        <v>7.22</v>
      </c>
      <c r="Y59" s="6">
        <v>6.58</v>
      </c>
      <c r="Z59" s="6">
        <v>0.52</v>
      </c>
      <c r="AA59" s="6">
        <v>4.93</v>
      </c>
      <c r="AB59" s="6">
        <v>8.25</v>
      </c>
      <c r="AC59" s="6">
        <v>4.78</v>
      </c>
      <c r="AD59" s="6">
        <v>4.5599999999999996</v>
      </c>
      <c r="AE59" s="6">
        <v>4.42</v>
      </c>
      <c r="AF59" s="6">
        <v>4.05</v>
      </c>
      <c r="AG59" s="6">
        <v>3.76</v>
      </c>
      <c r="AH59" s="7">
        <v>4.16</v>
      </c>
      <c r="AJ59" s="26">
        <f t="shared" si="2"/>
        <v>7.26750232909255</v>
      </c>
      <c r="AK59" s="6"/>
      <c r="AL59" s="6"/>
      <c r="AM59" s="27">
        <f>(AJ59-$AJ$101)^2</f>
        <v>33.264083068687299</v>
      </c>
    </row>
    <row r="60" spans="19:39" x14ac:dyDescent="0.3">
      <c r="S60" s="11">
        <v>202006</v>
      </c>
      <c r="T60" s="6">
        <v>42</v>
      </c>
      <c r="U60" s="6">
        <v>-0.03</v>
      </c>
      <c r="V60" s="6">
        <v>14.31</v>
      </c>
      <c r="W60" s="6">
        <v>-0.03</v>
      </c>
      <c r="X60" s="6">
        <v>14.31</v>
      </c>
      <c r="Y60" s="6">
        <v>3.32</v>
      </c>
      <c r="Z60" s="6">
        <v>-0.4</v>
      </c>
      <c r="AA60" s="6">
        <v>1.0900000000000001</v>
      </c>
      <c r="AB60" s="6">
        <v>6.09</v>
      </c>
      <c r="AC60" s="6">
        <v>-2.52</v>
      </c>
      <c r="AD60" s="6">
        <v>-5.0199999999999996</v>
      </c>
      <c r="AE60" s="6">
        <v>4.2</v>
      </c>
      <c r="AF60" s="6">
        <v>-1.52</v>
      </c>
      <c r="AG60" s="6">
        <v>-0.35</v>
      </c>
      <c r="AH60" s="7">
        <v>0.26</v>
      </c>
      <c r="AJ60" s="26">
        <f t="shared" si="2"/>
        <v>4.3098078008145695</v>
      </c>
      <c r="AK60" s="6"/>
      <c r="AL60" s="6"/>
      <c r="AM60" s="27">
        <f>(AJ60-$AJ$101)^2</f>
        <v>7.8950198544257733</v>
      </c>
    </row>
    <row r="61" spans="19:39" x14ac:dyDescent="0.3">
      <c r="S61" s="11">
        <v>202007</v>
      </c>
      <c r="T61" s="6">
        <v>43</v>
      </c>
      <c r="U61" s="6">
        <v>5.87</v>
      </c>
      <c r="V61" s="6">
        <v>18.43</v>
      </c>
      <c r="W61" s="6">
        <v>5.87</v>
      </c>
      <c r="X61" s="6">
        <v>18.43</v>
      </c>
      <c r="Y61" s="6">
        <v>2.92</v>
      </c>
      <c r="Z61" s="6">
        <v>-4.8</v>
      </c>
      <c r="AA61" s="6">
        <v>7.4</v>
      </c>
      <c r="AB61" s="6">
        <v>6.91</v>
      </c>
      <c r="AC61" s="6">
        <v>5.07</v>
      </c>
      <c r="AD61" s="6">
        <v>6.37</v>
      </c>
      <c r="AE61" s="6">
        <v>9.51</v>
      </c>
      <c r="AF61" s="6">
        <v>4.43</v>
      </c>
      <c r="AG61" s="6">
        <v>1.9</v>
      </c>
      <c r="AH61" s="7">
        <v>6.85</v>
      </c>
      <c r="AJ61" s="26">
        <f t="shared" si="2"/>
        <v>6.3298585159924121</v>
      </c>
      <c r="AK61" s="6"/>
      <c r="AL61" s="6"/>
      <c r="AM61" s="27">
        <f>(AJ61-$AJ$101)^2</f>
        <v>23.327533244809839</v>
      </c>
    </row>
    <row r="62" spans="19:39" x14ac:dyDescent="0.3">
      <c r="S62" s="11">
        <v>202008</v>
      </c>
      <c r="T62" s="6">
        <v>44</v>
      </c>
      <c r="U62" s="6">
        <v>4.45</v>
      </c>
      <c r="V62" s="6">
        <v>40.19</v>
      </c>
      <c r="W62" s="6">
        <v>4.45</v>
      </c>
      <c r="X62" s="6">
        <v>40.19</v>
      </c>
      <c r="Y62" s="6">
        <v>6.99</v>
      </c>
      <c r="Z62" s="6">
        <v>-1.07</v>
      </c>
      <c r="AA62" s="6">
        <v>5.17</v>
      </c>
      <c r="AB62" s="6">
        <v>10.56</v>
      </c>
      <c r="AC62" s="6">
        <v>5.51</v>
      </c>
      <c r="AD62" s="6">
        <v>-2.25</v>
      </c>
      <c r="AE62" s="6">
        <v>8.16</v>
      </c>
      <c r="AF62" s="6">
        <v>2.4500000000000002</v>
      </c>
      <c r="AG62" s="6">
        <v>5.0599999999999996</v>
      </c>
      <c r="AH62" s="7">
        <v>10.039999999999999</v>
      </c>
      <c r="AJ62" s="26">
        <f t="shared" si="2"/>
        <v>8.662843788714504</v>
      </c>
      <c r="AK62" s="6"/>
      <c r="AL62" s="6"/>
      <c r="AM62" s="27">
        <f>(AJ62-$AJ$101)^2</f>
        <v>51.306331082657536</v>
      </c>
    </row>
    <row r="63" spans="19:39" x14ac:dyDescent="0.3">
      <c r="S63" s="11">
        <v>202009</v>
      </c>
      <c r="T63" s="6">
        <v>45</v>
      </c>
      <c r="U63" s="6">
        <v>-1.98</v>
      </c>
      <c r="V63" s="6">
        <v>-8.9700000000000006</v>
      </c>
      <c r="W63" s="6">
        <v>-1.98</v>
      </c>
      <c r="X63" s="6">
        <v>-8.9700000000000006</v>
      </c>
      <c r="Y63" s="6">
        <v>-0.05</v>
      </c>
      <c r="Z63" s="6">
        <v>-14.9</v>
      </c>
      <c r="AA63" s="6">
        <v>0.03</v>
      </c>
      <c r="AB63" s="6">
        <v>-5.16</v>
      </c>
      <c r="AC63" s="6">
        <v>-2.12</v>
      </c>
      <c r="AD63" s="6">
        <v>-0.27</v>
      </c>
      <c r="AE63" s="6">
        <v>-3.87</v>
      </c>
      <c r="AF63" s="6">
        <v>-1.48</v>
      </c>
      <c r="AG63" s="6">
        <v>-4.12</v>
      </c>
      <c r="AH63" s="7">
        <v>-1.3</v>
      </c>
      <c r="AJ63" s="26">
        <f t="shared" si="2"/>
        <v>-4.2991449000414637</v>
      </c>
      <c r="AK63" s="6"/>
      <c r="AL63" s="6"/>
      <c r="AM63" s="27">
        <f>(AJ63-$AJ$101)^2</f>
        <v>33.630081619337659</v>
      </c>
    </row>
    <row r="64" spans="19:39" x14ac:dyDescent="0.3">
      <c r="S64" s="11">
        <v>202010</v>
      </c>
      <c r="T64" s="6">
        <v>46</v>
      </c>
      <c r="U64" s="6">
        <v>-2.56</v>
      </c>
      <c r="V64" s="6">
        <v>-3.29</v>
      </c>
      <c r="W64" s="6">
        <v>-2.56</v>
      </c>
      <c r="X64" s="6">
        <v>-3.29</v>
      </c>
      <c r="Y64" s="6">
        <v>-0.8</v>
      </c>
      <c r="Z64" s="6">
        <v>-4.53</v>
      </c>
      <c r="AA64" s="6">
        <v>-0.68</v>
      </c>
      <c r="AB64" s="6">
        <v>-1.84</v>
      </c>
      <c r="AC64" s="6">
        <v>-3.85</v>
      </c>
      <c r="AD64" s="6">
        <v>4.49</v>
      </c>
      <c r="AE64" s="6">
        <v>-2.57</v>
      </c>
      <c r="AF64" s="6">
        <v>-4.42</v>
      </c>
      <c r="AG64" s="6">
        <v>-1.01</v>
      </c>
      <c r="AH64" s="7">
        <v>-2.95</v>
      </c>
      <c r="AJ64" s="26">
        <f t="shared" si="2"/>
        <v>-2.4435342763112091</v>
      </c>
      <c r="AK64" s="6"/>
      <c r="AL64" s="6"/>
      <c r="AM64" s="27">
        <f>(AJ64-$AJ$101)^2</f>
        <v>15.551462620851629</v>
      </c>
    </row>
    <row r="65" spans="19:39" x14ac:dyDescent="0.3">
      <c r="S65" s="11">
        <v>202011</v>
      </c>
      <c r="T65" s="6">
        <v>47</v>
      </c>
      <c r="U65" s="6">
        <v>10.02</v>
      </c>
      <c r="V65" s="6">
        <v>33.85</v>
      </c>
      <c r="W65" s="6">
        <v>10.02</v>
      </c>
      <c r="X65" s="6">
        <v>33.85</v>
      </c>
      <c r="Y65" s="6">
        <v>16.850000000000001</v>
      </c>
      <c r="Z65" s="6">
        <v>28.46</v>
      </c>
      <c r="AA65" s="6">
        <v>8.4499999999999993</v>
      </c>
      <c r="AB65" s="6">
        <v>10.85</v>
      </c>
      <c r="AC65" s="6">
        <v>14.43</v>
      </c>
      <c r="AD65" s="6">
        <v>2.63</v>
      </c>
      <c r="AE65" s="6">
        <v>8.3800000000000008</v>
      </c>
      <c r="AF65" s="6">
        <v>9.52</v>
      </c>
      <c r="AG65" s="6">
        <v>16.399999999999999</v>
      </c>
      <c r="AH65" s="7">
        <v>14.7</v>
      </c>
      <c r="AJ65" s="26">
        <f t="shared" si="2"/>
        <v>10.538875728904976</v>
      </c>
      <c r="AK65" s="6"/>
      <c r="AL65" s="6"/>
      <c r="AM65" s="27">
        <f>(AJ65-$AJ$101)^2</f>
        <v>81.70127436830073</v>
      </c>
    </row>
    <row r="66" spans="19:39" x14ac:dyDescent="0.3">
      <c r="S66" s="11">
        <v>202012</v>
      </c>
      <c r="T66" s="6">
        <v>48</v>
      </c>
      <c r="U66" s="6">
        <v>5</v>
      </c>
      <c r="V66" s="6">
        <v>15.65</v>
      </c>
      <c r="W66" s="6">
        <v>5</v>
      </c>
      <c r="X66" s="6">
        <v>15.65</v>
      </c>
      <c r="Y66" s="6">
        <v>2.93</v>
      </c>
      <c r="Z66" s="6">
        <v>6.16</v>
      </c>
      <c r="AA66" s="6">
        <v>1.96</v>
      </c>
      <c r="AB66" s="6">
        <v>4.95</v>
      </c>
      <c r="AC66" s="6">
        <v>5.29</v>
      </c>
      <c r="AD66" s="6">
        <v>0.63</v>
      </c>
      <c r="AE66" s="6">
        <v>1.49</v>
      </c>
      <c r="AF66" s="6">
        <v>4.76</v>
      </c>
      <c r="AG66" s="6">
        <v>6.92</v>
      </c>
      <c r="AH66" s="7">
        <v>3.2</v>
      </c>
      <c r="AJ66" s="26">
        <f t="shared" si="2"/>
        <v>4.9055536719913118</v>
      </c>
      <c r="AK66" s="6"/>
      <c r="AL66" s="6"/>
      <c r="AM66" s="27">
        <f>(AJ66-$AJ$101)^2</f>
        <v>11.597795784824687</v>
      </c>
    </row>
    <row r="67" spans="19:39" x14ac:dyDescent="0.3">
      <c r="S67" s="11">
        <v>202101</v>
      </c>
      <c r="T67" s="6">
        <v>49</v>
      </c>
      <c r="U67" s="6">
        <v>-4.1100000000000003</v>
      </c>
      <c r="V67" s="6">
        <v>11.45</v>
      </c>
      <c r="W67" s="6">
        <v>-4.1100000000000003</v>
      </c>
      <c r="X67" s="6">
        <v>11.45</v>
      </c>
      <c r="Y67" s="6">
        <v>-1.53</v>
      </c>
      <c r="Z67" s="6">
        <v>4.6399999999999997</v>
      </c>
      <c r="AA67" s="6">
        <v>-4.37</v>
      </c>
      <c r="AB67" s="6">
        <v>0.56000000000000005</v>
      </c>
      <c r="AC67" s="6">
        <v>-3.42</v>
      </c>
      <c r="AD67" s="6">
        <v>-0.4</v>
      </c>
      <c r="AE67" s="6">
        <v>0</v>
      </c>
      <c r="AF67" s="6">
        <v>3.22</v>
      </c>
      <c r="AG67" s="6">
        <v>-3.01</v>
      </c>
      <c r="AH67" s="7">
        <v>-2.54</v>
      </c>
      <c r="AJ67" s="26">
        <f t="shared" si="2"/>
        <v>1.1822485188396854</v>
      </c>
      <c r="AK67" s="6"/>
      <c r="AL67" s="6"/>
      <c r="AM67" s="27">
        <f>(AJ67-$AJ$101)^2</f>
        <v>0.10096600639104004</v>
      </c>
    </row>
    <row r="68" spans="19:39" x14ac:dyDescent="0.3">
      <c r="S68" s="11">
        <v>202102</v>
      </c>
      <c r="T68" s="6">
        <v>50</v>
      </c>
      <c r="U68" s="6">
        <v>1.35</v>
      </c>
      <c r="V68" s="6">
        <v>-7.93</v>
      </c>
      <c r="W68" s="6">
        <v>1.35</v>
      </c>
      <c r="X68" s="6">
        <v>-7.93</v>
      </c>
      <c r="Y68" s="6">
        <v>7.75</v>
      </c>
      <c r="Z68" s="6">
        <v>23.31</v>
      </c>
      <c r="AA68" s="6">
        <v>1.2</v>
      </c>
      <c r="AB68" s="6">
        <v>1.59</v>
      </c>
      <c r="AC68" s="6">
        <v>4.5</v>
      </c>
      <c r="AD68" s="6">
        <v>-4.5999999999999996</v>
      </c>
      <c r="AE68" s="6">
        <v>-1.64</v>
      </c>
      <c r="AF68" s="6">
        <v>-1.35</v>
      </c>
      <c r="AG68" s="6">
        <v>10.82</v>
      </c>
      <c r="AH68" s="7">
        <v>7.76</v>
      </c>
      <c r="AJ68" s="26">
        <f t="shared" si="2"/>
        <v>0.90225163475477876</v>
      </c>
      <c r="AK68" s="6"/>
      <c r="AL68" s="6"/>
      <c r="AM68" s="27">
        <f>(AJ68-$AJ$101)^2</f>
        <v>0.35730311306597773</v>
      </c>
    </row>
    <row r="69" spans="19:39" x14ac:dyDescent="0.3">
      <c r="S69" s="11">
        <v>202103</v>
      </c>
      <c r="T69" s="6">
        <v>51</v>
      </c>
      <c r="U69" s="6">
        <v>7.21</v>
      </c>
      <c r="V69" s="6">
        <v>0.59</v>
      </c>
      <c r="W69" s="6">
        <v>7.21</v>
      </c>
      <c r="X69" s="6">
        <v>0.59</v>
      </c>
      <c r="Y69" s="6">
        <v>7.67</v>
      </c>
      <c r="Z69" s="6">
        <v>2.27</v>
      </c>
      <c r="AA69" s="6">
        <v>7.25</v>
      </c>
      <c r="AB69" s="6">
        <v>0.73</v>
      </c>
      <c r="AC69" s="6">
        <v>1.59</v>
      </c>
      <c r="AD69" s="6">
        <v>10.35</v>
      </c>
      <c r="AE69" s="6">
        <v>5.54</v>
      </c>
      <c r="AF69" s="6">
        <v>0.13</v>
      </c>
      <c r="AG69" s="6">
        <v>5.73</v>
      </c>
      <c r="AH69" s="7">
        <v>5.34</v>
      </c>
      <c r="AJ69" s="26">
        <f t="shared" si="2"/>
        <v>0.58964319034090806</v>
      </c>
      <c r="AK69" s="6"/>
      <c r="AL69" s="6"/>
      <c r="AM69" s="27">
        <f>(AJ69-$AJ$101)^2</f>
        <v>0.82874952837452132</v>
      </c>
    </row>
    <row r="70" spans="19:39" x14ac:dyDescent="0.3">
      <c r="S70" s="11">
        <v>202104</v>
      </c>
      <c r="T70" s="6">
        <v>52</v>
      </c>
      <c r="U70" s="6">
        <v>3.36</v>
      </c>
      <c r="V70" s="6">
        <v>4.37</v>
      </c>
      <c r="W70" s="6">
        <v>3.36</v>
      </c>
      <c r="X70" s="6">
        <v>4.37</v>
      </c>
      <c r="Y70" s="6">
        <v>2.39</v>
      </c>
      <c r="Z70" s="6">
        <v>0.71</v>
      </c>
      <c r="AA70" s="6">
        <v>2.86</v>
      </c>
      <c r="AB70" s="6">
        <v>6.49</v>
      </c>
      <c r="AC70" s="6">
        <v>3.15</v>
      </c>
      <c r="AD70" s="6">
        <v>3.98</v>
      </c>
      <c r="AE70" s="6">
        <v>7.06</v>
      </c>
      <c r="AF70" s="6">
        <v>2.87</v>
      </c>
      <c r="AG70" s="6">
        <v>6.27</v>
      </c>
      <c r="AH70" s="7">
        <v>5.37</v>
      </c>
      <c r="AJ70" s="26">
        <f t="shared" si="2"/>
        <v>5.6431805795356498</v>
      </c>
      <c r="AK70" s="6"/>
      <c r="AL70" s="6"/>
      <c r="AM70" s="27">
        <f>(AJ70-$AJ$101)^2</f>
        <v>17.165945280590297</v>
      </c>
    </row>
    <row r="71" spans="19:39" x14ac:dyDescent="0.3">
      <c r="S71" s="11">
        <v>202105</v>
      </c>
      <c r="T71" s="6">
        <v>53</v>
      </c>
      <c r="U71" s="6">
        <v>1.93</v>
      </c>
      <c r="V71" s="6">
        <v>-5.26</v>
      </c>
      <c r="W71" s="6">
        <v>1.93</v>
      </c>
      <c r="X71" s="6">
        <v>-5.26</v>
      </c>
      <c r="Y71" s="6">
        <v>2.94</v>
      </c>
      <c r="Z71" s="6">
        <v>6.13</v>
      </c>
      <c r="AA71" s="6">
        <v>2.2000000000000002</v>
      </c>
      <c r="AB71" s="6">
        <v>-0.87</v>
      </c>
      <c r="AC71" s="6">
        <v>-0.83</v>
      </c>
      <c r="AD71" s="6">
        <v>-1.17</v>
      </c>
      <c r="AE71" s="6">
        <v>-2.21</v>
      </c>
      <c r="AF71" s="6">
        <v>0.01</v>
      </c>
      <c r="AG71" s="6">
        <v>3.07</v>
      </c>
      <c r="AH71" s="7">
        <v>2.65</v>
      </c>
      <c r="AJ71" s="26">
        <f t="shared" si="2"/>
        <v>-0.66414334604382774</v>
      </c>
      <c r="AK71" s="6"/>
      <c r="AL71" s="6"/>
      <c r="AM71" s="27">
        <f>(AJ71-$AJ$101)^2</f>
        <v>4.683516440011962</v>
      </c>
    </row>
    <row r="72" spans="19:39" x14ac:dyDescent="0.3">
      <c r="S72" s="11">
        <v>202106</v>
      </c>
      <c r="T72" s="6">
        <v>54</v>
      </c>
      <c r="U72" s="6">
        <v>-0.74</v>
      </c>
      <c r="V72" s="6">
        <v>5.66</v>
      </c>
      <c r="W72" s="6">
        <v>-0.74</v>
      </c>
      <c r="X72" s="6">
        <v>5.66</v>
      </c>
      <c r="Y72" s="6">
        <v>-7.0000000000000007E-2</v>
      </c>
      <c r="Z72" s="6">
        <v>5.5</v>
      </c>
      <c r="AA72" s="6">
        <v>-2.37</v>
      </c>
      <c r="AB72" s="6">
        <v>6.97</v>
      </c>
      <c r="AC72" s="6">
        <v>-0.12</v>
      </c>
      <c r="AD72" s="6">
        <v>-1.42</v>
      </c>
      <c r="AE72" s="6">
        <v>2.84</v>
      </c>
      <c r="AF72" s="6">
        <v>4.28</v>
      </c>
      <c r="AG72" s="6">
        <v>-2.15</v>
      </c>
      <c r="AH72" s="7">
        <v>-2.73</v>
      </c>
      <c r="AJ72" s="26">
        <f t="shared" si="2"/>
        <v>6.3407336328168062</v>
      </c>
      <c r="AK72" s="6"/>
      <c r="AL72" s="6"/>
      <c r="AM72" s="27">
        <f>(AJ72-$AJ$101)^2</f>
        <v>23.432702064099832</v>
      </c>
    </row>
    <row r="73" spans="19:39" x14ac:dyDescent="0.3">
      <c r="S73" s="11">
        <v>202107</v>
      </c>
      <c r="T73" s="6">
        <v>55</v>
      </c>
      <c r="U73" s="6">
        <v>0.18</v>
      </c>
      <c r="V73" s="6">
        <v>-0.98</v>
      </c>
      <c r="W73" s="6">
        <v>0.18</v>
      </c>
      <c r="X73" s="6">
        <v>-0.98</v>
      </c>
      <c r="Y73" s="6">
        <v>0.93</v>
      </c>
      <c r="Z73" s="6">
        <v>-8.61</v>
      </c>
      <c r="AA73" s="6">
        <v>2.48</v>
      </c>
      <c r="AB73" s="6">
        <v>3.3</v>
      </c>
      <c r="AC73" s="6">
        <v>0.3</v>
      </c>
      <c r="AD73" s="6">
        <v>2.98</v>
      </c>
      <c r="AE73" s="6">
        <v>0.23</v>
      </c>
      <c r="AF73" s="6">
        <v>3.04</v>
      </c>
      <c r="AG73" s="6">
        <v>0.24</v>
      </c>
      <c r="AH73" s="7">
        <v>-1.23</v>
      </c>
      <c r="AJ73" s="26">
        <f t="shared" si="2"/>
        <v>3.2391787126845779</v>
      </c>
      <c r="AK73" s="6"/>
      <c r="AL73" s="6"/>
      <c r="AM73" s="27">
        <f>(AJ73-$AJ$101)^2</f>
        <v>3.0247425803616048</v>
      </c>
    </row>
    <row r="74" spans="19:39" x14ac:dyDescent="0.3">
      <c r="S74" s="11">
        <v>202108</v>
      </c>
      <c r="T74" s="6">
        <v>56</v>
      </c>
      <c r="U74" s="6">
        <v>-0.3</v>
      </c>
      <c r="V74" s="6">
        <v>1.62</v>
      </c>
      <c r="W74" s="6">
        <v>-0.3</v>
      </c>
      <c r="X74" s="6">
        <v>1.62</v>
      </c>
      <c r="Y74" s="6">
        <v>0.59</v>
      </c>
      <c r="Z74" s="6">
        <v>-1.35</v>
      </c>
      <c r="AA74" s="6">
        <v>0.28000000000000003</v>
      </c>
      <c r="AB74" s="6">
        <v>4.6900000000000004</v>
      </c>
      <c r="AC74" s="6">
        <v>1.35</v>
      </c>
      <c r="AD74" s="6">
        <v>3.23</v>
      </c>
      <c r="AE74" s="6">
        <v>2.36</v>
      </c>
      <c r="AF74" s="6">
        <v>2.81</v>
      </c>
      <c r="AG74" s="6">
        <v>2.74</v>
      </c>
      <c r="AH74" s="7">
        <v>2.2400000000000002</v>
      </c>
      <c r="AJ74" s="26">
        <f t="shared" si="2"/>
        <v>4.2502153272144891</v>
      </c>
      <c r="AK74" s="6"/>
      <c r="AL74" s="6"/>
      <c r="AM74" s="27">
        <f>(AJ74-$AJ$101)^2</f>
        <v>7.5636843234426312</v>
      </c>
    </row>
    <row r="75" spans="19:39" x14ac:dyDescent="0.3">
      <c r="S75" s="11">
        <v>202109</v>
      </c>
      <c r="T75" s="6">
        <v>57</v>
      </c>
      <c r="U75" s="6">
        <v>-4.58</v>
      </c>
      <c r="V75" s="6">
        <v>2.81</v>
      </c>
      <c r="W75" s="6">
        <v>-4.58</v>
      </c>
      <c r="X75" s="6">
        <v>2.81</v>
      </c>
      <c r="Y75" s="6">
        <v>-6.34</v>
      </c>
      <c r="Z75" s="6">
        <v>10.49</v>
      </c>
      <c r="AA75" s="6">
        <v>-4.97</v>
      </c>
      <c r="AB75" s="6">
        <v>-6.21</v>
      </c>
      <c r="AC75" s="6">
        <v>-5.64</v>
      </c>
      <c r="AD75" s="6">
        <v>-4.84</v>
      </c>
      <c r="AE75" s="6">
        <v>-4.3</v>
      </c>
      <c r="AF75" s="6">
        <v>-5.99</v>
      </c>
      <c r="AG75" s="6">
        <v>-1.58</v>
      </c>
      <c r="AH75" s="7">
        <v>-3.46</v>
      </c>
      <c r="AJ75" s="26">
        <f t="shared" si="2"/>
        <v>-6.1585358302249258</v>
      </c>
      <c r="AK75" s="6"/>
      <c r="AL75" s="6"/>
      <c r="AM75" s="27">
        <f>(AJ75-$AJ$101)^2</f>
        <v>58.653171125781292</v>
      </c>
    </row>
    <row r="76" spans="19:39" x14ac:dyDescent="0.3">
      <c r="S76" s="11">
        <v>202110</v>
      </c>
      <c r="T76" s="6">
        <v>58</v>
      </c>
      <c r="U76" s="6">
        <v>3.78</v>
      </c>
      <c r="V76" s="6">
        <v>30.3</v>
      </c>
      <c r="W76" s="6">
        <v>3.78</v>
      </c>
      <c r="X76" s="6">
        <v>30.3</v>
      </c>
      <c r="Y76" s="6">
        <v>4.6900000000000004</v>
      </c>
      <c r="Z76" s="6">
        <v>10.4</v>
      </c>
      <c r="AA76" s="6">
        <v>6.03</v>
      </c>
      <c r="AB76" s="6">
        <v>7.71</v>
      </c>
      <c r="AC76" s="6">
        <v>-4.29</v>
      </c>
      <c r="AD76" s="6">
        <v>5.1100000000000003</v>
      </c>
      <c r="AE76" s="6">
        <v>5.01</v>
      </c>
      <c r="AF76" s="6">
        <v>2.31</v>
      </c>
      <c r="AG76" s="6">
        <v>7</v>
      </c>
      <c r="AH76" s="7">
        <v>7.29</v>
      </c>
      <c r="AJ76" s="26">
        <f t="shared" si="2"/>
        <v>6.4467887118723324</v>
      </c>
      <c r="AK76" s="6"/>
      <c r="AL76" s="6"/>
      <c r="AM76" s="27">
        <f>(AJ76-$AJ$101)^2</f>
        <v>24.470718519251943</v>
      </c>
    </row>
    <row r="77" spans="19:39" x14ac:dyDescent="0.3">
      <c r="S77" s="11">
        <v>202111</v>
      </c>
      <c r="T77" s="6">
        <v>59</v>
      </c>
      <c r="U77" s="6">
        <v>-3.86</v>
      </c>
      <c r="V77" s="6">
        <v>1.78</v>
      </c>
      <c r="W77" s="6">
        <v>-3.86</v>
      </c>
      <c r="X77" s="6">
        <v>1.78</v>
      </c>
      <c r="Y77" s="6">
        <v>-1.07</v>
      </c>
      <c r="Z77" s="6">
        <v>-5.4</v>
      </c>
      <c r="AA77" s="6">
        <v>0.51</v>
      </c>
      <c r="AB77" s="6">
        <v>0.85</v>
      </c>
      <c r="AC77" s="6">
        <v>-7.25</v>
      </c>
      <c r="AD77" s="6">
        <v>-1.96</v>
      </c>
      <c r="AE77" s="6">
        <v>1.41</v>
      </c>
      <c r="AF77" s="6">
        <v>-4.29</v>
      </c>
      <c r="AG77" s="6">
        <v>-5.73</v>
      </c>
      <c r="AH77" s="7">
        <v>-3.79</v>
      </c>
      <c r="AJ77" s="26">
        <f t="shared" si="2"/>
        <v>-0.35238999707786667</v>
      </c>
      <c r="AK77" s="6"/>
      <c r="AL77" s="6"/>
      <c r="AM77" s="27">
        <f>(AJ77-$AJ$101)^2</f>
        <v>3.4313487164981562</v>
      </c>
    </row>
    <row r="78" spans="19:39" x14ac:dyDescent="0.3">
      <c r="S78" s="11">
        <v>202112</v>
      </c>
      <c r="T78" s="6">
        <v>60</v>
      </c>
      <c r="U78" s="6">
        <v>7.97</v>
      </c>
      <c r="V78" s="6">
        <v>-4.54</v>
      </c>
      <c r="W78" s="6">
        <v>7.97</v>
      </c>
      <c r="X78" s="6">
        <v>-4.54</v>
      </c>
      <c r="Y78" s="6">
        <v>4</v>
      </c>
      <c r="Z78" s="6">
        <v>3.15</v>
      </c>
      <c r="AA78" s="6">
        <v>9.66</v>
      </c>
      <c r="AB78" s="6">
        <v>1.71</v>
      </c>
      <c r="AC78" s="6">
        <v>3.9</v>
      </c>
      <c r="AD78" s="6">
        <v>8.57</v>
      </c>
      <c r="AE78" s="6">
        <v>1.29</v>
      </c>
      <c r="AF78" s="6">
        <v>6.72</v>
      </c>
      <c r="AG78" s="6">
        <v>4.72</v>
      </c>
      <c r="AH78" s="7">
        <v>5.28</v>
      </c>
      <c r="AJ78" s="26">
        <f t="shared" si="2"/>
        <v>2.881979352465581</v>
      </c>
      <c r="AK78" s="6"/>
      <c r="AL78" s="6"/>
      <c r="AM78" s="27">
        <f>(AJ78-$AJ$101)^2</f>
        <v>1.9098669192832776</v>
      </c>
    </row>
    <row r="79" spans="19:39" x14ac:dyDescent="0.3">
      <c r="S79" s="11">
        <v>202201</v>
      </c>
      <c r="T79" s="6">
        <v>61</v>
      </c>
      <c r="U79" s="6">
        <v>-0.73</v>
      </c>
      <c r="V79" s="6">
        <v>-10.23</v>
      </c>
      <c r="W79" s="6">
        <v>-0.73</v>
      </c>
      <c r="X79" s="6">
        <v>-10.23</v>
      </c>
      <c r="Y79" s="6">
        <v>-5.69</v>
      </c>
      <c r="Z79" s="6">
        <v>17.600000000000001</v>
      </c>
      <c r="AA79" s="6">
        <v>-6.61</v>
      </c>
      <c r="AB79" s="6">
        <v>-8.31</v>
      </c>
      <c r="AC79" s="6">
        <v>-1.98</v>
      </c>
      <c r="AD79" s="6">
        <v>-2.1</v>
      </c>
      <c r="AE79" s="6">
        <v>-9</v>
      </c>
      <c r="AF79" s="6">
        <v>-8.66</v>
      </c>
      <c r="AG79" s="6">
        <v>-0.72</v>
      </c>
      <c r="AH79" s="7">
        <v>-6.17</v>
      </c>
      <c r="AJ79" s="26">
        <f t="shared" si="2"/>
        <v>-8.3918747964707308</v>
      </c>
      <c r="AK79" s="6"/>
      <c r="AL79" s="6"/>
      <c r="AM79" s="27">
        <f>(AJ79-$AJ$101)^2</f>
        <v>97.849187070350041</v>
      </c>
    </row>
    <row r="80" spans="19:39" x14ac:dyDescent="0.3">
      <c r="S80" s="11">
        <v>202202</v>
      </c>
      <c r="T80" s="6">
        <v>62</v>
      </c>
      <c r="U80" s="6">
        <v>-0.51</v>
      </c>
      <c r="V80" s="6">
        <v>-7.19</v>
      </c>
      <c r="W80" s="6">
        <v>-0.51</v>
      </c>
      <c r="X80" s="6">
        <v>-7.19</v>
      </c>
      <c r="Y80" s="6">
        <v>-0.33</v>
      </c>
      <c r="Z80" s="6">
        <v>8.1199999999999992</v>
      </c>
      <c r="AA80" s="6">
        <v>-3.52</v>
      </c>
      <c r="AB80" s="6">
        <v>-5.2</v>
      </c>
      <c r="AC80" s="6">
        <v>0.23</v>
      </c>
      <c r="AD80" s="6">
        <v>-1.1100000000000001</v>
      </c>
      <c r="AE80" s="6">
        <v>-1.56</v>
      </c>
      <c r="AF80" s="6">
        <v>-1.01</v>
      </c>
      <c r="AG80" s="6">
        <v>-1.7</v>
      </c>
      <c r="AH80" s="7">
        <v>0.23</v>
      </c>
      <c r="AJ80" s="26">
        <f t="shared" si="2"/>
        <v>-4.2198416124401703</v>
      </c>
      <c r="AK80" s="6"/>
      <c r="AL80" s="6"/>
      <c r="AM80" s="27">
        <f>(AJ80-$AJ$101)^2</f>
        <v>32.716588118411153</v>
      </c>
    </row>
    <row r="81" spans="19:39" x14ac:dyDescent="0.3">
      <c r="S81" s="11">
        <v>202203</v>
      </c>
      <c r="T81" s="6">
        <v>63</v>
      </c>
      <c r="U81" s="6">
        <v>0.4</v>
      </c>
      <c r="V81" s="6">
        <v>14.67</v>
      </c>
      <c r="W81" s="6">
        <v>0.4</v>
      </c>
      <c r="X81" s="6">
        <v>14.67</v>
      </c>
      <c r="Y81" s="6">
        <v>1.2</v>
      </c>
      <c r="Z81" s="6">
        <v>9.83</v>
      </c>
      <c r="AA81" s="6">
        <v>-0.25</v>
      </c>
      <c r="AB81" s="6">
        <v>3.23</v>
      </c>
      <c r="AC81" s="6">
        <v>-2.46</v>
      </c>
      <c r="AD81" s="6">
        <v>9.68</v>
      </c>
      <c r="AE81" s="6">
        <v>2.91</v>
      </c>
      <c r="AF81" s="6">
        <v>5.13</v>
      </c>
      <c r="AG81" s="6">
        <v>-0.99</v>
      </c>
      <c r="AH81" s="7">
        <v>5.1100000000000003</v>
      </c>
      <c r="AJ81" s="26">
        <f t="shared" si="2"/>
        <v>3.6744632247740108</v>
      </c>
      <c r="AK81" s="6"/>
      <c r="AL81" s="6"/>
      <c r="AM81" s="27">
        <f>(AJ81-$AJ$101)^2</f>
        <v>4.7282902980235892</v>
      </c>
    </row>
    <row r="82" spans="19:39" x14ac:dyDescent="0.3">
      <c r="S82" s="11">
        <v>202204</v>
      </c>
      <c r="T82" s="6">
        <v>64</v>
      </c>
      <c r="U82" s="6">
        <v>2.2000000000000002</v>
      </c>
      <c r="V82" s="6">
        <v>-16.97</v>
      </c>
      <c r="W82" s="6">
        <v>2.2000000000000002</v>
      </c>
      <c r="X82" s="6">
        <v>-16.97</v>
      </c>
      <c r="Y82" s="6">
        <v>-7.92</v>
      </c>
      <c r="Z82" s="6">
        <v>-1.1200000000000001</v>
      </c>
      <c r="AA82" s="6">
        <v>0.39</v>
      </c>
      <c r="AB82" s="6">
        <v>-12.66</v>
      </c>
      <c r="AC82" s="6">
        <v>-10.7</v>
      </c>
      <c r="AD82" s="6">
        <v>-3.71</v>
      </c>
      <c r="AE82" s="6">
        <v>-9.91</v>
      </c>
      <c r="AF82" s="6">
        <v>-6.8</v>
      </c>
      <c r="AG82" s="6">
        <v>-7.99</v>
      </c>
      <c r="AH82" s="7">
        <v>-10.29</v>
      </c>
      <c r="AJ82" s="26">
        <f t="shared" si="2"/>
        <v>-11.289181819861644</v>
      </c>
      <c r="AK82" s="6"/>
      <c r="AL82" s="6"/>
      <c r="AM82" s="27">
        <f>(AJ82-$AJ$101)^2</f>
        <v>163.56317172658854</v>
      </c>
    </row>
    <row r="83" spans="19:39" x14ac:dyDescent="0.3">
      <c r="S83" s="11">
        <v>202205</v>
      </c>
      <c r="T83" s="6">
        <v>65</v>
      </c>
      <c r="U83" s="6">
        <v>-1.68</v>
      </c>
      <c r="V83" s="6">
        <v>-8.84</v>
      </c>
      <c r="W83" s="6">
        <v>-1.68</v>
      </c>
      <c r="X83" s="6">
        <v>-8.84</v>
      </c>
      <c r="Y83" s="6">
        <v>-0.19</v>
      </c>
      <c r="Z83" s="6">
        <v>15.39</v>
      </c>
      <c r="AA83" s="6">
        <v>-1.1599999999999999</v>
      </c>
      <c r="AB83" s="6">
        <v>-2.16</v>
      </c>
      <c r="AC83" s="6">
        <v>8.5399999999999991</v>
      </c>
      <c r="AD83" s="6">
        <v>4.79</v>
      </c>
      <c r="AE83" s="6">
        <v>-4.12</v>
      </c>
      <c r="AF83" s="6">
        <v>0.99</v>
      </c>
      <c r="AG83" s="6">
        <v>2.8</v>
      </c>
      <c r="AH83" s="7">
        <v>-2.96</v>
      </c>
      <c r="AJ83" s="26">
        <f t="shared" si="2"/>
        <v>-1.4231267510441914</v>
      </c>
      <c r="AK83" s="6"/>
      <c r="AL83" s="6"/>
      <c r="AM83" s="27">
        <f>(AJ83-$AJ$101)^2</f>
        <v>8.5446700266941242</v>
      </c>
    </row>
    <row r="84" spans="19:39" x14ac:dyDescent="0.3">
      <c r="S84" s="11">
        <v>202206</v>
      </c>
      <c r="T84" s="6">
        <v>66</v>
      </c>
      <c r="U84" s="6">
        <v>-3.9</v>
      </c>
      <c r="V84" s="6">
        <v>-11.97</v>
      </c>
      <c r="W84" s="6">
        <v>-3.9</v>
      </c>
      <c r="X84" s="6">
        <v>-11.97</v>
      </c>
      <c r="Y84" s="6">
        <v>-10.06</v>
      </c>
      <c r="Z84" s="6">
        <v>-16.25</v>
      </c>
      <c r="AA84" s="6">
        <v>-8.1199999999999992</v>
      </c>
      <c r="AB84" s="6">
        <v>-8.3699999999999992</v>
      </c>
      <c r="AC84" s="6">
        <v>-6.72</v>
      </c>
      <c r="AD84" s="6">
        <v>-6.55</v>
      </c>
      <c r="AE84" s="6">
        <v>-7.65</v>
      </c>
      <c r="AF84" s="6">
        <v>-2.0499999999999998</v>
      </c>
      <c r="AG84" s="6">
        <v>-9.0500000000000007</v>
      </c>
      <c r="AH84" s="7">
        <v>-11.29</v>
      </c>
      <c r="AJ84" s="26">
        <f t="shared" ref="AJ84:AJ99" si="3">SUMPRODUCT(W84:AH84,$W$106:$AH$106)</f>
        <v>-6.8915749375435569</v>
      </c>
      <c r="AK84" s="6"/>
      <c r="AL84" s="6"/>
      <c r="AM84" s="27">
        <f>(AJ84-$AJ$101)^2</f>
        <v>70.41853000137597</v>
      </c>
    </row>
    <row r="85" spans="19:39" x14ac:dyDescent="0.3">
      <c r="S85" s="11">
        <v>202207</v>
      </c>
      <c r="T85" s="6">
        <v>67</v>
      </c>
      <c r="U85" s="6">
        <v>4.21</v>
      </c>
      <c r="V85" s="6">
        <v>27.47</v>
      </c>
      <c r="W85" s="6">
        <v>4.21</v>
      </c>
      <c r="X85" s="6">
        <v>27.47</v>
      </c>
      <c r="Y85" s="6">
        <v>11.02</v>
      </c>
      <c r="Z85" s="6">
        <v>10.49</v>
      </c>
      <c r="AA85" s="6">
        <v>3.17</v>
      </c>
      <c r="AB85" s="6">
        <v>11.63</v>
      </c>
      <c r="AC85" s="6">
        <v>-0.4</v>
      </c>
      <c r="AD85" s="6">
        <v>6.26</v>
      </c>
      <c r="AE85" s="6">
        <v>14.64</v>
      </c>
      <c r="AF85" s="6">
        <v>2.75</v>
      </c>
      <c r="AG85" s="6">
        <v>7.38</v>
      </c>
      <c r="AH85" s="7">
        <v>10.82</v>
      </c>
      <c r="AJ85" s="26">
        <f t="shared" si="3"/>
        <v>9.5527192161789802</v>
      </c>
      <c r="AK85" s="6"/>
      <c r="AL85" s="6"/>
      <c r="AM85" s="27">
        <f>(AJ85-$AJ$101)^2</f>
        <v>64.846286708436281</v>
      </c>
    </row>
    <row r="86" spans="19:39" x14ac:dyDescent="0.3">
      <c r="S86" s="11">
        <v>202208</v>
      </c>
      <c r="T86" s="6">
        <v>68</v>
      </c>
      <c r="U86" s="6">
        <v>-1.89</v>
      </c>
      <c r="V86" s="6">
        <v>-5.77</v>
      </c>
      <c r="W86" s="6">
        <v>-1.89</v>
      </c>
      <c r="X86" s="6">
        <v>-5.77</v>
      </c>
      <c r="Y86" s="6">
        <v>-4.37</v>
      </c>
      <c r="Z86" s="6">
        <v>3.32</v>
      </c>
      <c r="AA86" s="6">
        <v>-1.61</v>
      </c>
      <c r="AB86" s="6">
        <v>-5.12</v>
      </c>
      <c r="AC86" s="6">
        <v>-3.01</v>
      </c>
      <c r="AD86" s="6">
        <v>0.09</v>
      </c>
      <c r="AE86" s="6">
        <v>-3.12</v>
      </c>
      <c r="AF86" s="6">
        <v>-5.07</v>
      </c>
      <c r="AG86" s="6">
        <v>-2.2400000000000002</v>
      </c>
      <c r="AH86" s="7">
        <v>-3.94</v>
      </c>
      <c r="AJ86" s="26">
        <f t="shared" si="3"/>
        <v>-5.1083035938880963</v>
      </c>
      <c r="AK86" s="6"/>
      <c r="AL86" s="6"/>
      <c r="AM86" s="27">
        <f>(AJ86-$AJ$101)^2</f>
        <v>43.669676443305214</v>
      </c>
    </row>
    <row r="87" spans="19:39" x14ac:dyDescent="0.3">
      <c r="S87" s="11">
        <v>202209</v>
      </c>
      <c r="T87" s="6">
        <v>69</v>
      </c>
      <c r="U87" s="6">
        <v>-8.32</v>
      </c>
      <c r="V87" s="6">
        <v>-6.68</v>
      </c>
      <c r="W87" s="6">
        <v>-8.32</v>
      </c>
      <c r="X87" s="6">
        <v>-6.68</v>
      </c>
      <c r="Y87" s="6">
        <v>-11.88</v>
      </c>
      <c r="Z87" s="6">
        <v>-9.1300000000000008</v>
      </c>
      <c r="AA87" s="6">
        <v>-10.73</v>
      </c>
      <c r="AB87" s="6">
        <v>-11.48</v>
      </c>
      <c r="AC87" s="6">
        <v>-13.94</v>
      </c>
      <c r="AD87" s="6">
        <v>-11.65</v>
      </c>
      <c r="AE87" s="6">
        <v>-7.61</v>
      </c>
      <c r="AF87" s="6">
        <v>-1.91</v>
      </c>
      <c r="AG87" s="6">
        <v>-7.74</v>
      </c>
      <c r="AH87" s="7">
        <v>-8.27</v>
      </c>
      <c r="AJ87" s="26">
        <f t="shared" si="3"/>
        <v>-9.2413088861089925</v>
      </c>
      <c r="AK87" s="6"/>
      <c r="AL87" s="6"/>
      <c r="AM87" s="27">
        <f>(AJ87-$AJ$101)^2</f>
        <v>115.37571667508233</v>
      </c>
    </row>
    <row r="88" spans="19:39" x14ac:dyDescent="0.3">
      <c r="S88" s="11">
        <v>202210</v>
      </c>
      <c r="T88" s="6">
        <v>70</v>
      </c>
      <c r="U88" s="6">
        <v>9.98</v>
      </c>
      <c r="V88" s="6">
        <v>-6.61</v>
      </c>
      <c r="W88" s="6">
        <v>9.98</v>
      </c>
      <c r="X88" s="6">
        <v>-6.61</v>
      </c>
      <c r="Y88" s="6">
        <v>14.84</v>
      </c>
      <c r="Z88" s="6">
        <v>23.61</v>
      </c>
      <c r="AA88" s="6">
        <v>6.91</v>
      </c>
      <c r="AB88" s="6">
        <v>4.9800000000000004</v>
      </c>
      <c r="AC88" s="6">
        <v>10.58</v>
      </c>
      <c r="AD88" s="6">
        <v>3.51</v>
      </c>
      <c r="AE88" s="6">
        <v>4.25</v>
      </c>
      <c r="AF88" s="6">
        <v>8.8000000000000007</v>
      </c>
      <c r="AG88" s="6">
        <v>12.74</v>
      </c>
      <c r="AH88" s="7">
        <v>9.86</v>
      </c>
      <c r="AJ88" s="26">
        <f t="shared" si="3"/>
        <v>5.8736050113969611</v>
      </c>
      <c r="AK88" s="6"/>
      <c r="AL88" s="6"/>
      <c r="AM88" s="27">
        <f>(AJ88-$AJ$101)^2</f>
        <v>19.128420759771785</v>
      </c>
    </row>
    <row r="89" spans="19:39" x14ac:dyDescent="0.3">
      <c r="S89" s="11">
        <v>202211</v>
      </c>
      <c r="T89" s="6">
        <v>71</v>
      </c>
      <c r="U89" s="6">
        <v>5.3</v>
      </c>
      <c r="V89" s="6">
        <v>-8.1</v>
      </c>
      <c r="W89" s="6">
        <v>5.3</v>
      </c>
      <c r="X89" s="6">
        <v>-8.1</v>
      </c>
      <c r="Y89" s="6">
        <v>8.6300000000000008</v>
      </c>
      <c r="Z89" s="6">
        <v>0.99</v>
      </c>
      <c r="AA89" s="6">
        <v>9.91</v>
      </c>
      <c r="AB89" s="6">
        <v>5.3</v>
      </c>
      <c r="AC89" s="6">
        <v>2.15</v>
      </c>
      <c r="AD89" s="6">
        <v>6.78</v>
      </c>
      <c r="AE89" s="6">
        <v>3.85</v>
      </c>
      <c r="AF89" s="6">
        <v>5.35</v>
      </c>
      <c r="AG89" s="6">
        <v>4.79</v>
      </c>
      <c r="AH89" s="7">
        <v>7.95</v>
      </c>
      <c r="AJ89" s="26">
        <f t="shared" si="3"/>
        <v>5.3116963951815013</v>
      </c>
      <c r="AK89" s="6"/>
      <c r="AL89" s="6"/>
      <c r="AM89" s="27">
        <f>(AJ89-$AJ$101)^2</f>
        <v>14.529029377712915</v>
      </c>
    </row>
    <row r="90" spans="19:39" x14ac:dyDescent="0.3">
      <c r="S90" s="11">
        <v>202212</v>
      </c>
      <c r="T90" s="6">
        <v>72</v>
      </c>
      <c r="U90" s="6">
        <v>-2.66</v>
      </c>
      <c r="V90" s="6">
        <v>-28.07</v>
      </c>
      <c r="W90" s="6">
        <v>-2.66</v>
      </c>
      <c r="X90" s="6">
        <v>-28.07</v>
      </c>
      <c r="Y90" s="6">
        <v>-2.42</v>
      </c>
      <c r="Z90" s="6">
        <v>-4.17</v>
      </c>
      <c r="AA90" s="6">
        <v>-2.2000000000000002</v>
      </c>
      <c r="AB90" s="6">
        <v>-7.95</v>
      </c>
      <c r="AC90" s="6">
        <v>-6.81</v>
      </c>
      <c r="AD90" s="6">
        <v>-1.21</v>
      </c>
      <c r="AE90" s="6">
        <v>-7.97</v>
      </c>
      <c r="AF90" s="6">
        <v>-1.74</v>
      </c>
      <c r="AG90" s="6">
        <v>-5.54</v>
      </c>
      <c r="AH90" s="7">
        <v>-5.05</v>
      </c>
      <c r="AJ90" s="26">
        <f t="shared" si="3"/>
        <v>-6.497307019614575</v>
      </c>
      <c r="AK90" s="6"/>
      <c r="AL90" s="6"/>
      <c r="AM90" s="27">
        <f>(AJ90-$AJ$101)^2</f>
        <v>63.956919631703073</v>
      </c>
    </row>
    <row r="91" spans="19:39" x14ac:dyDescent="0.3">
      <c r="S91" s="11">
        <v>202301</v>
      </c>
      <c r="T91" s="6">
        <v>73</v>
      </c>
      <c r="U91" s="6">
        <v>-0.37</v>
      </c>
      <c r="V91" s="6">
        <v>29.03</v>
      </c>
      <c r="W91" s="6">
        <v>-0.37</v>
      </c>
      <c r="X91" s="6">
        <v>29.03</v>
      </c>
      <c r="Y91" s="6">
        <v>7.25</v>
      </c>
      <c r="Z91" s="6">
        <v>2.82</v>
      </c>
      <c r="AA91" s="6">
        <v>3.08</v>
      </c>
      <c r="AB91" s="6">
        <v>9.67</v>
      </c>
      <c r="AC91" s="6">
        <v>13.53</v>
      </c>
      <c r="AD91" s="6">
        <v>-1.24</v>
      </c>
      <c r="AE91" s="6">
        <v>9.74</v>
      </c>
      <c r="AF91" s="6">
        <v>-1.03</v>
      </c>
      <c r="AG91" s="6">
        <v>6.37</v>
      </c>
      <c r="AH91" s="7">
        <v>9.1</v>
      </c>
      <c r="AJ91" s="26">
        <f t="shared" si="3"/>
        <v>7.1669702312585377</v>
      </c>
      <c r="AK91" s="6"/>
      <c r="AL91" s="6"/>
      <c r="AM91" s="27">
        <f>(AJ91-$AJ$101)^2</f>
        <v>32.114551555395991</v>
      </c>
    </row>
    <row r="92" spans="19:39" x14ac:dyDescent="0.3">
      <c r="S92" s="11">
        <v>202302</v>
      </c>
      <c r="T92" s="6">
        <v>74</v>
      </c>
      <c r="U92" s="6">
        <v>-2.1800000000000002</v>
      </c>
      <c r="V92" s="6">
        <v>11</v>
      </c>
      <c r="W92" s="6">
        <v>-2.1800000000000002</v>
      </c>
      <c r="X92" s="6">
        <v>11</v>
      </c>
      <c r="Y92" s="6">
        <v>-1.06</v>
      </c>
      <c r="Z92" s="6">
        <v>-6.84</v>
      </c>
      <c r="AA92" s="6">
        <v>-3.61</v>
      </c>
      <c r="AB92" s="6">
        <v>-0.19</v>
      </c>
      <c r="AC92" s="6">
        <v>-6.5</v>
      </c>
      <c r="AD92" s="6">
        <v>-5.32</v>
      </c>
      <c r="AE92" s="6">
        <v>-4.6500000000000004</v>
      </c>
      <c r="AF92" s="6">
        <v>-4.29</v>
      </c>
      <c r="AG92" s="6">
        <v>-2.83</v>
      </c>
      <c r="AH92" s="7">
        <v>-2.59</v>
      </c>
      <c r="AJ92" s="26">
        <f t="shared" si="3"/>
        <v>-1.1491048605718115</v>
      </c>
      <c r="AK92" s="6"/>
      <c r="AL92" s="6"/>
      <c r="AM92" s="27">
        <f>(AJ92-$AJ$101)^2</f>
        <v>7.0177565840770804</v>
      </c>
    </row>
    <row r="93" spans="19:39" x14ac:dyDescent="0.3">
      <c r="S93" s="11">
        <v>202303</v>
      </c>
      <c r="T93" s="6">
        <v>75</v>
      </c>
      <c r="U93" s="6">
        <v>3.13</v>
      </c>
      <c r="V93" s="6">
        <v>-0.62</v>
      </c>
      <c r="W93" s="6">
        <v>3.13</v>
      </c>
      <c r="X93" s="6">
        <v>-0.62</v>
      </c>
      <c r="Y93" s="6">
        <v>-0.17</v>
      </c>
      <c r="Z93" s="6">
        <v>-0.32</v>
      </c>
      <c r="AA93" s="6">
        <v>1.61</v>
      </c>
      <c r="AB93" s="6">
        <v>10.42</v>
      </c>
      <c r="AC93" s="6">
        <v>-0.13</v>
      </c>
      <c r="AD93" s="6">
        <v>3.89</v>
      </c>
      <c r="AE93" s="6">
        <v>3.49</v>
      </c>
      <c r="AF93" s="6">
        <v>2.4900000000000002</v>
      </c>
      <c r="AG93" s="6">
        <v>-8.66</v>
      </c>
      <c r="AH93" s="7">
        <v>0.94</v>
      </c>
      <c r="AJ93" s="26">
        <f t="shared" si="3"/>
        <v>8.5649508315293605</v>
      </c>
      <c r="AK93" s="6"/>
      <c r="AL93" s="6"/>
      <c r="AM93" s="27">
        <f>(AJ93-$AJ$101)^2</f>
        <v>49.913530193863529</v>
      </c>
    </row>
    <row r="94" spans="19:39" x14ac:dyDescent="0.3">
      <c r="S94" s="11">
        <v>202304</v>
      </c>
      <c r="T94" s="6">
        <v>76</v>
      </c>
      <c r="U94" s="6">
        <v>3.16</v>
      </c>
      <c r="V94" s="6">
        <v>-15.24</v>
      </c>
      <c r="W94" s="6">
        <v>3.16</v>
      </c>
      <c r="X94" s="6">
        <v>-15.24</v>
      </c>
      <c r="Y94" s="6">
        <v>-2.0099999999999998</v>
      </c>
      <c r="Z94" s="6">
        <v>2.59</v>
      </c>
      <c r="AA94" s="6">
        <v>2.62</v>
      </c>
      <c r="AB94" s="6">
        <v>0.28000000000000003</v>
      </c>
      <c r="AC94" s="6">
        <v>0.99</v>
      </c>
      <c r="AD94" s="6">
        <v>1.72</v>
      </c>
      <c r="AE94" s="6">
        <v>2.19</v>
      </c>
      <c r="AF94" s="6">
        <v>4.12</v>
      </c>
      <c r="AG94" s="6">
        <v>1.97</v>
      </c>
      <c r="AH94" s="7">
        <v>1.49</v>
      </c>
      <c r="AJ94" s="26">
        <f t="shared" si="3"/>
        <v>1.1782835766236248</v>
      </c>
      <c r="AK94" s="6"/>
      <c r="AL94" s="6"/>
      <c r="AM94" s="27">
        <f>(AJ94-$AJ$101)^2</f>
        <v>0.10350145971413956</v>
      </c>
    </row>
    <row r="95" spans="19:39" x14ac:dyDescent="0.3">
      <c r="S95" s="11">
        <v>202305</v>
      </c>
      <c r="T95" s="6">
        <v>77</v>
      </c>
      <c r="U95" s="6">
        <v>-5.35</v>
      </c>
      <c r="V95" s="6">
        <v>13.52</v>
      </c>
      <c r="W95" s="6">
        <v>-5.35</v>
      </c>
      <c r="X95" s="6">
        <v>13.52</v>
      </c>
      <c r="Y95" s="6">
        <v>-4.1399999999999997</v>
      </c>
      <c r="Z95" s="6">
        <v>-9.51</v>
      </c>
      <c r="AA95" s="6">
        <v>-8.5299999999999994</v>
      </c>
      <c r="AB95" s="6">
        <v>8.25</v>
      </c>
      <c r="AC95" s="6">
        <v>-9.4</v>
      </c>
      <c r="AD95" s="6">
        <v>-5.82</v>
      </c>
      <c r="AE95" s="6">
        <v>0.62</v>
      </c>
      <c r="AF95" s="6">
        <v>-3.67</v>
      </c>
      <c r="AG95" s="6">
        <v>-3.77</v>
      </c>
      <c r="AH95" s="7">
        <v>-0.84</v>
      </c>
      <c r="AJ95" s="26">
        <f t="shared" si="3"/>
        <v>5.4615780546649813</v>
      </c>
      <c r="AK95" s="6"/>
      <c r="AL95" s="6"/>
      <c r="AM95" s="27">
        <f>(AJ95-$AJ$101)^2</f>
        <v>15.694100650644625</v>
      </c>
    </row>
    <row r="96" spans="19:39" x14ac:dyDescent="0.3">
      <c r="S96" s="11">
        <v>202306</v>
      </c>
      <c r="T96" s="6">
        <v>78</v>
      </c>
      <c r="U96" s="6">
        <v>2.84</v>
      </c>
      <c r="V96" s="6">
        <v>24.66</v>
      </c>
      <c r="W96" s="6">
        <v>2.84</v>
      </c>
      <c r="X96" s="6">
        <v>24.66</v>
      </c>
      <c r="Y96" s="6">
        <v>11.58</v>
      </c>
      <c r="Z96" s="6">
        <v>6.42</v>
      </c>
      <c r="AA96" s="6">
        <v>8.69</v>
      </c>
      <c r="AB96" s="6">
        <v>5.87</v>
      </c>
      <c r="AC96" s="6">
        <v>4.63</v>
      </c>
      <c r="AD96" s="6">
        <v>2.61</v>
      </c>
      <c r="AE96" s="6">
        <v>7.89</v>
      </c>
      <c r="AF96" s="6">
        <v>4.66</v>
      </c>
      <c r="AG96" s="6">
        <v>5.87</v>
      </c>
      <c r="AH96" s="7">
        <v>9.82</v>
      </c>
      <c r="AJ96" s="26">
        <f t="shared" si="3"/>
        <v>5.5869470959075791</v>
      </c>
      <c r="AK96" s="6"/>
      <c r="AL96" s="6"/>
      <c r="AM96" s="27">
        <f>(AJ96-$AJ$101)^2</f>
        <v>16.703136531158489</v>
      </c>
    </row>
    <row r="97" spans="18:42" x14ac:dyDescent="0.3">
      <c r="S97" s="11">
        <v>202307</v>
      </c>
      <c r="T97" s="6">
        <v>79</v>
      </c>
      <c r="U97" s="6">
        <v>2.3199999999999998</v>
      </c>
      <c r="V97" s="6">
        <v>2.73</v>
      </c>
      <c r="W97" s="6">
        <v>2.3199999999999998</v>
      </c>
      <c r="X97" s="6">
        <v>2.73</v>
      </c>
      <c r="Y97" s="6">
        <v>3.81</v>
      </c>
      <c r="Z97" s="6">
        <v>7.34</v>
      </c>
      <c r="AA97" s="6">
        <v>1.79</v>
      </c>
      <c r="AB97" s="6">
        <v>4.32</v>
      </c>
      <c r="AC97" s="6">
        <v>0.98</v>
      </c>
      <c r="AD97" s="6">
        <v>2.79</v>
      </c>
      <c r="AE97" s="6">
        <v>2.2799999999999998</v>
      </c>
      <c r="AF97" s="6">
        <v>-0.11</v>
      </c>
      <c r="AG97" s="6">
        <v>6.4</v>
      </c>
      <c r="AH97" s="7">
        <v>3.51</v>
      </c>
      <c r="AJ97" s="26">
        <f t="shared" si="3"/>
        <v>3.2836988898059416</v>
      </c>
      <c r="AK97" s="6"/>
      <c r="AL97" s="6"/>
      <c r="AM97" s="27">
        <f>(AJ97-$AJ$101)^2</f>
        <v>3.1815817148354748</v>
      </c>
    </row>
    <row r="98" spans="18:42" x14ac:dyDescent="0.3">
      <c r="S98" s="11">
        <v>202308</v>
      </c>
      <c r="T98" s="6">
        <v>80</v>
      </c>
      <c r="U98" s="6">
        <v>-3.77</v>
      </c>
      <c r="V98" s="6">
        <v>-4.3099999999999996</v>
      </c>
      <c r="W98" s="6">
        <v>-3.77</v>
      </c>
      <c r="X98" s="6">
        <v>-4.3099999999999996</v>
      </c>
      <c r="Y98" s="6">
        <v>-2.21</v>
      </c>
      <c r="Z98" s="6">
        <v>1.95</v>
      </c>
      <c r="AA98" s="6">
        <v>-2.75</v>
      </c>
      <c r="AB98" s="6">
        <v>-1.67</v>
      </c>
      <c r="AC98" s="6">
        <v>0.14000000000000001</v>
      </c>
      <c r="AD98" s="6">
        <v>-5.29</v>
      </c>
      <c r="AE98" s="6">
        <v>-0.4</v>
      </c>
      <c r="AF98" s="6">
        <v>-0.22</v>
      </c>
      <c r="AG98" s="6">
        <v>-3.61</v>
      </c>
      <c r="AH98" s="7">
        <v>-2.98</v>
      </c>
      <c r="AJ98" s="26">
        <f t="shared" si="3"/>
        <v>-1.3308043767559736</v>
      </c>
      <c r="AK98" s="6"/>
      <c r="AL98" s="6"/>
      <c r="AM98" s="27">
        <f>(AJ98-$AJ$101)^2</f>
        <v>8.0134534427259716</v>
      </c>
    </row>
    <row r="99" spans="18:42" ht="15" thickBot="1" x14ac:dyDescent="0.35">
      <c r="S99" s="12">
        <v>202309</v>
      </c>
      <c r="T99" s="8">
        <v>81</v>
      </c>
      <c r="U99" s="8">
        <v>-4.57</v>
      </c>
      <c r="V99" s="8">
        <v>-2.58</v>
      </c>
      <c r="W99" s="8">
        <v>-4.57</v>
      </c>
      <c r="X99" s="8">
        <v>-2.58</v>
      </c>
      <c r="Y99" s="8">
        <v>-7.3</v>
      </c>
      <c r="Z99" s="8">
        <v>3.17</v>
      </c>
      <c r="AA99" s="8">
        <v>-6.57</v>
      </c>
      <c r="AB99" s="8">
        <v>-5.96</v>
      </c>
      <c r="AC99" s="8">
        <v>-3.22</v>
      </c>
      <c r="AD99" s="8">
        <v>-5.04</v>
      </c>
      <c r="AE99" s="8">
        <v>-5.68</v>
      </c>
      <c r="AF99" s="8">
        <v>-4.71</v>
      </c>
      <c r="AG99" s="8">
        <v>-2.04</v>
      </c>
      <c r="AH99" s="9">
        <v>-5.57</v>
      </c>
      <c r="AJ99" s="26">
        <f t="shared" si="3"/>
        <v>-5.667589975220281</v>
      </c>
      <c r="AK99" s="6"/>
      <c r="AL99" s="6"/>
      <c r="AM99" s="27">
        <f>(AJ99-$AJ$101)^2</f>
        <v>51.374346111785691</v>
      </c>
    </row>
    <row r="100" spans="18:42" ht="15" thickBot="1" x14ac:dyDescent="0.35">
      <c r="AH100" s="6"/>
      <c r="AI100" s="6"/>
      <c r="AJ100" s="6"/>
      <c r="AK100" s="6"/>
      <c r="AL100" s="6"/>
    </row>
    <row r="101" spans="18:42" ht="15" thickBot="1" x14ac:dyDescent="0.35">
      <c r="AJ101" s="48">
        <f>AVERAGE(AJ19:AJ99)</f>
        <v>1.5000000041092905</v>
      </c>
      <c r="AK101" s="39" t="s">
        <v>23</v>
      </c>
      <c r="AL101" s="40"/>
      <c r="AM101" s="50">
        <f>AVERAGE(AM19:AM99)</f>
        <v>27.308681756562468</v>
      </c>
      <c r="AN101" s="28" t="s">
        <v>25</v>
      </c>
      <c r="AO101" s="29"/>
      <c r="AP101" s="29"/>
    </row>
    <row r="102" spans="18:42" ht="15" thickBot="1" x14ac:dyDescent="0.35">
      <c r="S102" s="23" t="s">
        <v>2</v>
      </c>
      <c r="T102" s="23"/>
      <c r="U102" s="21"/>
      <c r="V102" s="21"/>
      <c r="W102" s="13" t="s">
        <v>3</v>
      </c>
      <c r="X102" s="14" t="s">
        <v>4</v>
      </c>
      <c r="Y102" s="14" t="s">
        <v>5</v>
      </c>
      <c r="Z102" s="14" t="s">
        <v>6</v>
      </c>
      <c r="AA102" s="14" t="s">
        <v>7</v>
      </c>
      <c r="AB102" s="14" t="s">
        <v>8</v>
      </c>
      <c r="AC102" s="14" t="s">
        <v>9</v>
      </c>
      <c r="AD102" s="14" t="s">
        <v>10</v>
      </c>
      <c r="AE102" s="14" t="s">
        <v>11</v>
      </c>
      <c r="AF102" s="14" t="s">
        <v>12</v>
      </c>
      <c r="AG102" s="14" t="s">
        <v>13</v>
      </c>
      <c r="AH102" s="15" t="s">
        <v>14</v>
      </c>
      <c r="AJ102" s="6" t="s">
        <v>29</v>
      </c>
      <c r="AK102" s="46" t="s">
        <v>30</v>
      </c>
      <c r="AL102" s="7"/>
      <c r="AM102" s="50">
        <f>SQRT(AM101)</f>
        <v>5.2257709246160484</v>
      </c>
      <c r="AN102" s="28" t="s">
        <v>26</v>
      </c>
      <c r="AO102" s="29"/>
      <c r="AP102" s="29"/>
    </row>
    <row r="103" spans="18:42" ht="29.4" thickBot="1" x14ac:dyDescent="0.35">
      <c r="T103" s="41" t="s">
        <v>17</v>
      </c>
      <c r="U103" s="21">
        <v>0.51231884057971044</v>
      </c>
      <c r="V103" s="21">
        <v>2.2234782608695656</v>
      </c>
      <c r="W103" s="22">
        <v>0.53308641975308679</v>
      </c>
      <c r="X103" s="22">
        <v>2.0843209876543209</v>
      </c>
      <c r="Y103" s="22">
        <v>1.01320987654321</v>
      </c>
      <c r="Z103" s="22">
        <v>1.1541975308641974</v>
      </c>
      <c r="AA103" s="22">
        <v>0.70049382716049424</v>
      </c>
      <c r="AB103" s="22">
        <v>1.6877777777777778</v>
      </c>
      <c r="AC103" s="22">
        <v>0.15617283950617289</v>
      </c>
      <c r="AD103" s="22">
        <v>0.56370370370370371</v>
      </c>
      <c r="AE103" s="22">
        <v>1.1583950617283949</v>
      </c>
      <c r="AF103" s="22">
        <v>0.88506172839506203</v>
      </c>
      <c r="AG103" s="22">
        <v>0.87901234567901221</v>
      </c>
      <c r="AH103" s="22">
        <v>0.8716049382716049</v>
      </c>
      <c r="AJ103" s="43" t="s">
        <v>27</v>
      </c>
      <c r="AK103" s="6"/>
      <c r="AL103" s="6"/>
      <c r="AM103" s="6"/>
      <c r="AN103" s="6"/>
      <c r="AP103" s="6"/>
    </row>
    <row r="104" spans="18:42" ht="15" thickBot="1" x14ac:dyDescent="0.35">
      <c r="T104" s="21" t="s">
        <v>18</v>
      </c>
      <c r="U104" s="21">
        <v>4.1654152827840383</v>
      </c>
      <c r="V104" s="21">
        <v>11.095142928207526</v>
      </c>
      <c r="W104" s="22">
        <v>4.2000810227268115</v>
      </c>
      <c r="X104" s="22">
        <v>11.863671588142008</v>
      </c>
      <c r="Y104" s="22">
        <v>6.1762669669720278</v>
      </c>
      <c r="Z104" s="22">
        <v>9.8706954817943249</v>
      </c>
      <c r="AA104" s="22">
        <v>4.7237113733642513</v>
      </c>
      <c r="AB104" s="22">
        <v>5.859862636910254</v>
      </c>
      <c r="AC104" s="22">
        <v>5.2588647246671716</v>
      </c>
      <c r="AD104" s="22">
        <v>4.3948933453665031</v>
      </c>
      <c r="AE104" s="22">
        <v>5.3572066281105792</v>
      </c>
      <c r="AF104" s="22">
        <v>4.3158450879694579</v>
      </c>
      <c r="AG104" s="22">
        <v>5.8047914659193873</v>
      </c>
      <c r="AH104" s="22">
        <v>5.594324605753898</v>
      </c>
      <c r="AJ104" s="49">
        <v>1.5</v>
      </c>
      <c r="AK104" s="6"/>
      <c r="AL104" s="6"/>
      <c r="AM104" s="6"/>
      <c r="AN104" s="6"/>
      <c r="AP104" s="6"/>
    </row>
    <row r="105" spans="18:42" x14ac:dyDescent="0.3">
      <c r="AK105" s="6"/>
      <c r="AL105" s="6"/>
      <c r="AM105" s="6"/>
      <c r="AN105" s="6"/>
      <c r="AP105" s="6"/>
    </row>
    <row r="106" spans="18:42" x14ac:dyDescent="0.3">
      <c r="S106" s="23" t="s">
        <v>21</v>
      </c>
      <c r="T106" s="23"/>
      <c r="U106" s="21"/>
      <c r="V106" s="21"/>
      <c r="W106" s="24">
        <v>0</v>
      </c>
      <c r="X106" s="24">
        <v>0</v>
      </c>
      <c r="Y106" s="24">
        <v>0</v>
      </c>
      <c r="Z106" s="24">
        <v>0</v>
      </c>
      <c r="AA106" s="24">
        <v>0</v>
      </c>
      <c r="AB106" s="24">
        <v>0.76607198412879307</v>
      </c>
      <c r="AC106" s="24">
        <v>0</v>
      </c>
      <c r="AD106" s="24">
        <v>0</v>
      </c>
      <c r="AE106" s="24">
        <v>0</v>
      </c>
      <c r="AF106" s="24">
        <v>0.23392801482222397</v>
      </c>
      <c r="AG106" s="42">
        <v>0</v>
      </c>
      <c r="AH106" s="42">
        <v>0</v>
      </c>
      <c r="AI106" s="45">
        <f>SUM(W106:AH106)</f>
        <v>0.9999999989510171</v>
      </c>
      <c r="AJ106" s="30" t="s">
        <v>28</v>
      </c>
      <c r="AK106" s="6">
        <v>1</v>
      </c>
      <c r="AL106" s="6"/>
      <c r="AM106" s="6"/>
      <c r="AN106" s="6"/>
      <c r="AP106" s="6"/>
    </row>
    <row r="107" spans="18:42" x14ac:dyDescent="0.3">
      <c r="R107" s="29" t="s">
        <v>32</v>
      </c>
      <c r="S107" s="29"/>
      <c r="T107" s="29"/>
      <c r="W107" s="6" t="s">
        <v>31</v>
      </c>
      <c r="X107" s="6"/>
      <c r="Y107" s="6"/>
      <c r="Z107" s="6" t="s">
        <v>31</v>
      </c>
      <c r="AA107" s="6"/>
      <c r="AB107" s="6"/>
      <c r="AC107" s="6"/>
      <c r="AD107" s="6"/>
      <c r="AE107" s="6"/>
      <c r="AF107" s="6" t="s">
        <v>29</v>
      </c>
      <c r="AG107" s="6"/>
      <c r="AH107" s="6"/>
      <c r="AI107" s="47" t="s">
        <v>33</v>
      </c>
      <c r="AJ107" s="47"/>
      <c r="AK107" s="47"/>
      <c r="AL107" s="6"/>
      <c r="AM107" s="6"/>
      <c r="AN107" s="6"/>
      <c r="AO107" s="6"/>
      <c r="AP107" s="6"/>
    </row>
    <row r="108" spans="18:42" x14ac:dyDescent="0.3">
      <c r="W108" s="6">
        <v>0.01</v>
      </c>
      <c r="X108" s="6"/>
      <c r="Y108" s="6"/>
      <c r="Z108" s="6">
        <v>0.02</v>
      </c>
      <c r="AA108" s="6"/>
      <c r="AB108" s="6"/>
      <c r="AC108" s="6"/>
      <c r="AD108" s="6"/>
      <c r="AE108" s="6"/>
      <c r="AF108" s="6">
        <v>7.0000000000000007E-2</v>
      </c>
      <c r="AG108" s="6"/>
      <c r="AH108" s="6"/>
      <c r="AK108" s="6"/>
      <c r="AL108" s="6"/>
      <c r="AM108" s="6"/>
      <c r="AN108" s="6"/>
      <c r="AO108" s="6"/>
      <c r="AP108" s="6"/>
    </row>
    <row r="109" spans="18:42" x14ac:dyDescent="0.3">
      <c r="AK109" s="6"/>
      <c r="AL109" s="6"/>
      <c r="AM109" s="6"/>
      <c r="AN109" s="6"/>
      <c r="AO109" s="6"/>
      <c r="AP109" s="6"/>
    </row>
    <row r="110" spans="18:42" x14ac:dyDescent="0.3">
      <c r="S110" t="s">
        <v>73</v>
      </c>
      <c r="AH110" s="6"/>
      <c r="AI110" s="6"/>
      <c r="AJ110" s="6"/>
      <c r="AK110" s="6"/>
      <c r="AL110" s="6"/>
      <c r="AM110" s="6"/>
    </row>
    <row r="111" spans="18:42" x14ac:dyDescent="0.3">
      <c r="AH111" s="6"/>
      <c r="AI111" s="6"/>
      <c r="AJ111" s="6"/>
      <c r="AK111" s="6"/>
      <c r="AL111" s="6"/>
      <c r="AM111" s="6"/>
    </row>
  </sheetData>
  <mergeCells count="11">
    <mergeCell ref="AL18:AN18"/>
    <mergeCell ref="AI107:AK107"/>
    <mergeCell ref="AN101:AP101"/>
    <mergeCell ref="AN102:AP102"/>
    <mergeCell ref="S16:AH16"/>
    <mergeCell ref="R107:T107"/>
    <mergeCell ref="S17:S18"/>
    <mergeCell ref="T17:T18"/>
    <mergeCell ref="S102:T102"/>
    <mergeCell ref="S106:T106"/>
    <mergeCell ref="W17:AH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5 Sensitivity Report 1</vt:lpstr>
      <vt:lpstr>Problem 5</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2023-11-27T00:48:32Z</dcterms:modified>
  <cp:category/>
  <cp:contentStatus/>
</cp:coreProperties>
</file>