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1563924A-145E-4537-8934-4AF517E9C114}" xr6:coauthVersionLast="47" xr6:coauthVersionMax="47" xr10:uidLastSave="{00000000-0000-0000-0000-000000000000}"/>
  <bookViews>
    <workbookView xWindow="-108" yWindow="-108" windowWidth="23256" windowHeight="12576" firstSheet="2" activeTab="3" xr2:uid="{00000000-000D-0000-FFFF-FFFF00000000}"/>
  </bookViews>
  <sheets>
    <sheet name="Problem 1" sheetId="24" r:id="rId1"/>
    <sheet name="Problem 2" sheetId="25" r:id="rId2"/>
    <sheet name="Problem 3" sheetId="26" r:id="rId3"/>
    <sheet name="Problem 4" sheetId="27" r:id="rId4"/>
    <sheet name="Problem 5" sheetId="20" r:id="rId5"/>
    <sheet name="Problem 6" sheetId="22"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adj" localSheetId="1" hidden="1">'Problem 2'!$M$56:$W$68</definedName>
    <definedName name="solver_adj" localSheetId="2" hidden="1">'Problem 3'!$S$57:$V$69,'Problem 3'!$S$51:$V$53</definedName>
    <definedName name="solver_adj" localSheetId="3" hidden="1">'Problem 4'!$Q$55:$R$74,'Problem 4'!$Q$75</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3</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2'!$M$56:$W$68</definedName>
    <definedName name="solver_lhs1" localSheetId="2" hidden="1">'Problem 3'!$S$51</definedName>
    <definedName name="solver_lhs1" localSheetId="3" hidden="1">'Problem 4'!$Q$55:$R$74</definedName>
    <definedName name="solver_lhs1" localSheetId="4" hidden="1">'Problem 5'!#REF!</definedName>
    <definedName name="solver_lhs1" localSheetId="5" hidden="1">'Problem 6'!#REF!</definedName>
    <definedName name="solver_lhs10" localSheetId="5" hidden="1">'Problem 6'!#REF!</definedName>
    <definedName name="solver_lhs2" localSheetId="0" hidden="1">'Problem 1'!$J$52:$O$57</definedName>
    <definedName name="solver_lhs2" localSheetId="1" hidden="1">'Problem 2'!$M$69:$W$69</definedName>
    <definedName name="solver_lhs2" localSheetId="2" hidden="1">'Problem 3'!$S$54:$V$54</definedName>
    <definedName name="solver_lhs2" localSheetId="3" hidden="1">'Problem 4'!$Q$75</definedName>
    <definedName name="solver_lhs2" localSheetId="4" hidden="1">'Problem 5'!#REF!</definedName>
    <definedName name="solver_lhs2" localSheetId="5" hidden="1">'Problem 6'!#REF!</definedName>
    <definedName name="solver_lhs3" localSheetId="0" hidden="1">'Problem 1'!$J$64:$O$64</definedName>
    <definedName name="solver_lhs3" localSheetId="1" hidden="1">'Problem 2'!$X$56:$X$68</definedName>
    <definedName name="solver_lhs3" localSheetId="2" hidden="1">'Problem 3'!$V$54</definedName>
    <definedName name="solver_lhs3" localSheetId="3" hidden="1">'Problem 4'!$Q$75</definedName>
    <definedName name="solver_lhs3" localSheetId="4" hidden="1">'Problem 5'!#REF!</definedName>
    <definedName name="solver_lhs3" localSheetId="5" hidden="1">'Problem 6'!#REF!</definedName>
    <definedName name="solver_lhs4" localSheetId="0" hidden="1">'Problem 1'!$K$53</definedName>
    <definedName name="solver_lhs4" localSheetId="2" hidden="1">'Problem 3'!$W$51:$W$53</definedName>
    <definedName name="solver_lhs4" localSheetId="3" hidden="1">'Problem 4'!$Q$75</definedName>
    <definedName name="solver_lhs4" localSheetId="4" hidden="1">'Problem 5'!#REF!</definedName>
    <definedName name="solver_lhs4" localSheetId="5" hidden="1">'Problem 6'!#REF!</definedName>
    <definedName name="solver_lhs5" localSheetId="0" hidden="1">'Problem 1'!$L$54</definedName>
    <definedName name="solver_lhs5" localSheetId="2" hidden="1">'Problem 3'!$W$57:$W$69</definedName>
    <definedName name="solver_lhs5" localSheetId="3" hidden="1">'Problem 4'!$S$55:$S$74</definedName>
    <definedName name="solver_lhs5" localSheetId="5" hidden="1">'Problem 6'!#REF!</definedName>
    <definedName name="solver_lhs6" localSheetId="0" hidden="1">'Problem 1'!$M$55</definedName>
    <definedName name="solver_lhs6" localSheetId="3" hidden="1">'Problem 4'!$S$77</definedName>
    <definedName name="solver_lhs6" localSheetId="5" hidden="1">'Problem 6'!#REF!</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3" hidden="1">1</definedName>
    <definedName name="solver_neg" localSheetId="4" hidden="1">2</definedName>
    <definedName name="solver_neg" localSheetId="5"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3</definedName>
    <definedName name="solver_num" localSheetId="2" hidden="1">5</definedName>
    <definedName name="solver_num" localSheetId="3" hidden="1">6</definedName>
    <definedName name="solver_num" localSheetId="4" hidden="1">0</definedName>
    <definedName name="solver_num" localSheetId="5"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opt" localSheetId="1" hidden="1">'Problem 2'!$X$53</definedName>
    <definedName name="solver_opt" localSheetId="2" hidden="1">'Problem 3'!$W$73</definedName>
    <definedName name="solver_opt" localSheetId="3" hidden="1">'Problem 4'!$S$83</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5</definedName>
    <definedName name="solver_rel1" localSheetId="2" hidden="1">1</definedName>
    <definedName name="solver_rel1" localSheetId="3" hidden="1">5</definedName>
    <definedName name="solver_rel1" localSheetId="4" hidden="1">3</definedName>
    <definedName name="solver_rel1" localSheetId="5" hidden="1">5</definedName>
    <definedName name="solver_rel10" localSheetId="5" hidden="1">5</definedName>
    <definedName name="solver_rel2" localSheetId="0" hidden="1">4</definedName>
    <definedName name="solver_rel2" localSheetId="1" hidden="1">2</definedName>
    <definedName name="solver_rel2" localSheetId="2" hidden="1">2</definedName>
    <definedName name="solver_rel2" localSheetId="3" hidden="1">1</definedName>
    <definedName name="solver_rel2" localSheetId="4" hidden="1">5</definedName>
    <definedName name="solver_rel2" localSheetId="5" hidden="1">5</definedName>
    <definedName name="solver_rel3" localSheetId="0" hidden="1">2</definedName>
    <definedName name="solver_rel3" localSheetId="1" hidden="1">1</definedName>
    <definedName name="solver_rel3" localSheetId="2" hidden="1">1</definedName>
    <definedName name="solver_rel3" localSheetId="3" hidden="1">1</definedName>
    <definedName name="solver_rel3" localSheetId="4" hidden="1">1</definedName>
    <definedName name="solver_rel3" localSheetId="5" hidden="1">5</definedName>
    <definedName name="solver_rel4" localSheetId="0" hidden="1">2</definedName>
    <definedName name="solver_rel4" localSheetId="2" hidden="1">1</definedName>
    <definedName name="solver_rel4" localSheetId="3" hidden="1">5</definedName>
    <definedName name="solver_rel4" localSheetId="4" hidden="1">3</definedName>
    <definedName name="solver_rel4" localSheetId="5" hidden="1">5</definedName>
    <definedName name="solver_rel5" localSheetId="0" hidden="1">2</definedName>
    <definedName name="solver_rel5" localSheetId="2" hidden="1">2</definedName>
    <definedName name="solver_rel5" localSheetId="3" hidden="1">1</definedName>
    <definedName name="solver_rel5" localSheetId="5" hidden="1">5</definedName>
    <definedName name="solver_rel6" localSheetId="0" hidden="1">2</definedName>
    <definedName name="solver_rel6" localSheetId="3" hidden="1">1</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"binary"</definedName>
    <definedName name="solver_rhs1" localSheetId="2" hidden="1">900</definedName>
    <definedName name="solver_rhs1" localSheetId="3" hidden="1">"binary"</definedName>
    <definedName name="solver_rhs1" localSheetId="4" hidden="1">'Problem 5'!#REF!</definedName>
    <definedName name="solver_rhs1" localSheetId="5" hidden="1">"binary"</definedName>
    <definedName name="solver_rhs10" localSheetId="5" hidden="1">"binary"</definedName>
    <definedName name="solver_rhs2" localSheetId="0" hidden="1">"integer"</definedName>
    <definedName name="solver_rhs2" localSheetId="1" hidden="1">'Problem 2'!$M$71:$W$71</definedName>
    <definedName name="solver_rhs2" localSheetId="2" hidden="1">'Problem 3'!$S$56:$V$56</definedName>
    <definedName name="solver_rhs2" localSheetId="3" hidden="1">'Problem 4'!$R$64</definedName>
    <definedName name="solver_rhs2" localSheetId="4" hidden="1">"binary"</definedName>
    <definedName name="solver_rhs2" localSheetId="5" hidden="1">"binary"</definedName>
    <definedName name="solver_rhs3" localSheetId="0" hidden="1">'Problem 1'!$J$66:$O$66</definedName>
    <definedName name="solver_rhs3" localSheetId="1" hidden="1">'Problem 2'!$Z$56:$Z$68</definedName>
    <definedName name="solver_rhs3" localSheetId="2" hidden="1">5000</definedName>
    <definedName name="solver_rhs3" localSheetId="3" hidden="1">'Problem 4'!$R$65</definedName>
    <definedName name="solver_rhs3" localSheetId="4" hidden="1">'Problem 5'!#REF!</definedName>
    <definedName name="solver_rhs3" localSheetId="5" hidden="1">"binary"</definedName>
    <definedName name="solver_rhs4" localSheetId="0" hidden="1">0</definedName>
    <definedName name="solver_rhs4" localSheetId="2" hidden="1">'Problem 3'!$Y$51:$Y$53</definedName>
    <definedName name="solver_rhs4" localSheetId="3" hidden="1">"binary"</definedName>
    <definedName name="solver_rhs4" localSheetId="4" hidden="1">'Problem 5'!#REF!</definedName>
    <definedName name="solver_rhs4" localSheetId="5" hidden="1">"binary"</definedName>
    <definedName name="solver_rhs5" localSheetId="0" hidden="1">0</definedName>
    <definedName name="solver_rhs5" localSheetId="2" hidden="1">'Problem 3'!$Y$57:$Y$69</definedName>
    <definedName name="solver_rhs5" localSheetId="3" hidden="1">'Problem 4'!$U$55:$U$74</definedName>
    <definedName name="solver_rhs5" localSheetId="5" hidden="1">"binary"</definedName>
    <definedName name="solver_rhs6" localSheetId="0" hidden="1">0</definedName>
    <definedName name="solver_rhs6" localSheetId="3" hidden="1">'Problem 4'!$U$77</definedName>
    <definedName name="solver_rhs6" localSheetId="5" hidden="1">'Problem 6'!#REF!</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3" hidden="1">1</definedName>
    <definedName name="solver_typ" localSheetId="4" hidden="1">3</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55" i="27" l="1"/>
  <c r="S56" i="27"/>
  <c r="S57" i="27"/>
  <c r="S58" i="27"/>
  <c r="S59" i="27"/>
  <c r="S60" i="27"/>
  <c r="S61" i="27"/>
  <c r="S62" i="27"/>
  <c r="S63" i="27"/>
  <c r="S64" i="27"/>
  <c r="S65" i="27"/>
  <c r="S66" i="27"/>
  <c r="S67" i="27"/>
  <c r="S68" i="27"/>
  <c r="S69" i="27"/>
  <c r="S70" i="27"/>
  <c r="S71" i="27"/>
  <c r="S72" i="27"/>
  <c r="S73" i="27"/>
  <c r="S74" i="27"/>
  <c r="Q77" i="27"/>
  <c r="S77" i="27" s="1"/>
  <c r="R77" i="27"/>
  <c r="Q79" i="27"/>
  <c r="S79" i="27" s="1"/>
  <c r="R79" i="27"/>
  <c r="Q81" i="27"/>
  <c r="S81" i="27" s="1"/>
  <c r="R81" i="27"/>
  <c r="Y30" i="26"/>
  <c r="S31" i="26" a="1"/>
  <c r="S31" i="26"/>
  <c r="T31" i="26"/>
  <c r="U31" i="26"/>
  <c r="V31" i="26"/>
  <c r="Y31" i="26"/>
  <c r="Y32" i="26"/>
  <c r="Y33" i="26"/>
  <c r="Y34" i="26"/>
  <c r="Y35" i="26"/>
  <c r="Y36" i="26"/>
  <c r="Y37" i="26"/>
  <c r="Y38" i="26"/>
  <c r="Y39" i="26"/>
  <c r="Y40" i="26"/>
  <c r="Y41" i="26"/>
  <c r="Y42" i="26"/>
  <c r="W51" i="26"/>
  <c r="W52" i="26"/>
  <c r="W53" i="26"/>
  <c r="S54" i="26"/>
  <c r="T54" i="26"/>
  <c r="U54" i="26"/>
  <c r="V54" i="26"/>
  <c r="S56" i="26"/>
  <c r="T56" i="26"/>
  <c r="U56" i="26"/>
  <c r="V56" i="26"/>
  <c r="W57" i="26"/>
  <c r="W58" i="26"/>
  <c r="W59" i="26"/>
  <c r="W60" i="26"/>
  <c r="W61" i="26"/>
  <c r="W62" i="26"/>
  <c r="W63" i="26"/>
  <c r="W64" i="26"/>
  <c r="W65" i="26"/>
  <c r="W66" i="26"/>
  <c r="W67" i="26"/>
  <c r="W68" i="26"/>
  <c r="W69" i="26"/>
  <c r="W73" i="26"/>
  <c r="X53" i="25"/>
  <c r="A1" i="25"/>
  <c r="X56" i="25"/>
  <c r="X57" i="25"/>
  <c r="X58" i="25"/>
  <c r="X59" i="25"/>
  <c r="X60" i="25"/>
  <c r="X61" i="25"/>
  <c r="X62" i="25"/>
  <c r="X63" i="25"/>
  <c r="X64" i="25"/>
  <c r="X65" i="25"/>
  <c r="X66" i="25"/>
  <c r="X67" i="25"/>
  <c r="X68" i="25"/>
  <c r="M69" i="25"/>
  <c r="N69" i="25"/>
  <c r="O69" i="25"/>
  <c r="P69" i="25"/>
  <c r="Q69" i="25"/>
  <c r="R69" i="25"/>
  <c r="S69" i="25"/>
  <c r="T69" i="25"/>
  <c r="U69" i="25"/>
  <c r="V69" i="25"/>
  <c r="W69" i="25"/>
  <c r="P21" i="24"/>
  <c r="P35" i="24"/>
  <c r="P48" i="24"/>
  <c r="J58" i="24"/>
  <c r="K58" i="24"/>
  <c r="L58" i="24"/>
  <c r="L64" i="24" s="1"/>
  <c r="M58" i="24"/>
  <c r="N58" i="24"/>
  <c r="O58" i="24"/>
  <c r="J60" i="24"/>
  <c r="K60" i="24"/>
  <c r="L60" i="24"/>
  <c r="M60" i="24"/>
  <c r="M64" i="24" s="1"/>
  <c r="N60" i="24"/>
  <c r="N64" i="24" s="1"/>
  <c r="O60" i="24"/>
  <c r="O64" i="24" s="1"/>
  <c r="J64" i="24"/>
  <c r="K64" i="24"/>
  <c r="K41" i="22"/>
  <c r="K42" i="22"/>
  <c r="K43" i="22"/>
  <c r="K40" i="22"/>
  <c r="L39" i="22" a="1"/>
  <c r="L39" i="22" s="1"/>
  <c r="G56" i="22"/>
  <c r="G51" i="22"/>
  <c r="G52" i="22"/>
  <c r="G53" i="22"/>
  <c r="G54" i="22"/>
  <c r="G55" i="22"/>
  <c r="G50" i="22"/>
  <c r="G49" i="22"/>
  <c r="A1" i="22"/>
  <c r="S83" i="27" l="1"/>
  <c r="A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<sst xmlns="http://schemas.openxmlformats.org/spreadsheetml/2006/main" count="429" uniqueCount="159">
  <si>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</si>
  <si>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</si>
  <si>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</si>
  <si>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</si>
  <si>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</si>
  <si>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</si>
  <si>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</si>
  <si>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</si>
  <si>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</si>
  <si>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</si>
  <si>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</si>
  <si>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</si>
  <si>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</si>
  <si>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</si>
  <si>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</si>
  <si>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</si>
  <si>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</si>
  <si>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</si>
  <si>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</si>
  <si>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</si>
  <si>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</si>
  <si>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</si>
  <si>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</si>
  <si>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</si>
  <si>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</si>
  <si>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</si>
  <si>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</si>
  <si>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</si>
  <si>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</si>
  <si>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</si>
  <si>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</si>
  <si>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</si>
  <si>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</si>
  <si>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</si>
  <si>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</si>
  <si>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</si>
  <si>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</si>
  <si>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</si>
  <si>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</si>
  <si>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</si>
  <si>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</si>
  <si>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</si>
  <si>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</si>
  <si>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</si>
  <si>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</si>
  <si>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</si>
  <si>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</si>
  <si>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</si>
  <si>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</si>
  <si>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</si>
  <si>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</si>
  <si>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</si>
  <si>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</si>
  <si>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</si>
  <si>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</si>
  <si>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</si>
  <si>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</si>
  <si>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</si>
  <si>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</si>
  <si>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</si>
  <si>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</si>
  <si>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Number  of experts required </t>
    </r>
    <r>
      <rPr>
        <i/>
        <sz val="11"/>
        <color theme="1"/>
        <rFont val="Calibri"/>
        <family val="2"/>
        <scheme val="minor"/>
      </rPr>
      <t>r</t>
    </r>
    <r>
      <rPr>
        <i/>
        <vertAlign val="subscript"/>
        <sz val="11"/>
        <color theme="1"/>
        <rFont val="Calibri"/>
        <family val="2"/>
        <scheme val="minor"/>
      </rPr>
      <t>j</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</si>
  <si>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</si>
  <si>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</si>
  <si>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</si>
  <si>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</si>
  <si>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</si>
  <si>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</si>
  <si>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</si>
  <si>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</si>
  <si>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</si>
  <si>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</si>
  <si>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</si>
  <si>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</si>
  <si>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</si>
  <si>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</si>
  <si>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</si>
  <si>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</si>
  <si>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</si>
  <si>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</si>
  <si>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</si>
  <si>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</si>
  <si>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</si>
  <si>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</si>
  <si>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</si>
  <si>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</si>
  <si>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</si>
  <si>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</si>
  <si>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</si>
  <si>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</si>
  <si>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</si>
  <si>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</si>
  <si>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</si>
  <si>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</si>
  <si>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</si>
  <si>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</si>
  <si>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</si>
  <si>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</si>
  <si>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</si>
  <si>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</si>
  <si>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</si>
  <si>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</si>
  <si>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</si>
  <si>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</si>
  <si>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</si>
  <si>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</si>
  <si>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</si>
  <si>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</si>
  <si>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</si>
  <si>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</si>
  <si>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</si>
  <si>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</si>
  <si>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</si>
  <si>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</si>
  <si>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</si>
  <si>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</si>
  <si>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</si>
  <si>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</si>
  <si>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</si>
  <si>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</si>
  <si>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</si>
  <si>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</si>
  <si>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</si>
  <si>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</si>
  <si>
    <t>Contraint # All decision variables must be binary</t>
  </si>
  <si>
    <t>Constraint # Job assignment</t>
  </si>
  <si>
    <t>&lt;=</t>
  </si>
  <si>
    <t>RHS</t>
  </si>
  <si>
    <t>Sign</t>
  </si>
  <si>
    <t>Constraint # Engineer Assignment</t>
  </si>
  <si>
    <t>JOB TYPE</t>
  </si>
  <si>
    <t>Optimal hiring costs</t>
  </si>
  <si>
    <t>Salary of 1000000 for projects when the engineers don't have the skill to disallow this assignment</t>
  </si>
  <si>
    <t>The salary table</t>
  </si>
  <si>
    <t>Constraint # UK Warehouse x17 + x27 + x37 &lt;= 5000</t>
  </si>
  <si>
    <t>Constraint # Finland railway x14 &lt;= 900</t>
  </si>
  <si>
    <t>Optimal transportation costs</t>
  </si>
  <si>
    <t>Constraint # Customer demain</t>
  </si>
  <si>
    <t>Warehouse output</t>
  </si>
  <si>
    <t>Decision variables
Transported cartons (tons)</t>
  </si>
  <si>
    <t>Constraint # Flow conservation</t>
  </si>
  <si>
    <t>Mills</t>
  </si>
  <si>
    <t>Constraint # Production capacity</t>
  </si>
  <si>
    <t>Production</t>
  </si>
  <si>
    <t>Objective function value
max biodiversity and min GHG emission</t>
  </si>
  <si>
    <t>Increase in biodiversity
by restoration/damming</t>
  </si>
  <si>
    <t>Total increase in biodiversity</t>
  </si>
  <si>
    <r>
      <t>Damming</t>
    </r>
    <r>
      <rPr>
        <i/>
        <sz val="11"/>
        <color theme="1"/>
        <rFont val="Calibri"/>
        <family val="2"/>
        <scheme val="minor"/>
      </rPr>
      <t xml:space="preserve"> x</t>
    </r>
    <r>
      <rPr>
        <i/>
        <vertAlign val="subscript"/>
        <sz val="11"/>
        <color theme="1"/>
        <rFont val="Calibri"/>
        <family val="2"/>
        <scheme val="minor"/>
      </rPr>
      <t>j</t>
    </r>
    <r>
      <rPr>
        <i/>
        <sz val="11"/>
        <color theme="1"/>
        <rFont val="Calibri"/>
        <family val="2"/>
        <scheme val="minor"/>
      </rPr>
      <t>'</t>
    </r>
  </si>
  <si>
    <r>
      <t>Restoration x</t>
    </r>
    <r>
      <rPr>
        <i/>
        <vertAlign val="subscript"/>
        <sz val="11"/>
        <color theme="1"/>
        <rFont val="Calibri"/>
        <family val="2"/>
        <scheme val="minor"/>
      </rPr>
      <t>j</t>
    </r>
  </si>
  <si>
    <t>Reduction in GHG emission
by restoration/damming</t>
  </si>
  <si>
    <t>Total reduction in GHG emission</t>
  </si>
  <si>
    <t>Costs of restoration/damming</t>
  </si>
  <si>
    <t>Total cost of restoration and damming</t>
  </si>
  <si>
    <t>Constraint # Budget 40k euros</t>
  </si>
  <si>
    <t xml:space="preserve">   Constraint # 𝑠 ≤ x'_10   and  𝑠 ≤ 𝑥'_11</t>
  </si>
  <si>
    <t>S</t>
  </si>
  <si>
    <t xml:space="preserve">Constraint # Mutual exclusivity </t>
  </si>
  <si>
    <t>Action</t>
  </si>
  <si>
    <t>Decision variables
Constraint # 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</si>
</sst>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_-* #,##0.00\ _€_-;\-* #,##0.00\ _€_-;_-* &quot;-&quot;??\ _€_-;_-@_-"/>
  </numFmts>
  <fonts count="17"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b/>
      <i/>
      <sz val="11"/>
      <color theme="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
      <sz val="10"/>
      <name val="Arial"/>
      <family val="2"/>
    </font>
    <font>
      <sz val="11"/>
      <color theme="1"/>
      <name val="Arial"/>
      <family val="2"/>
    </font>
    <font>
      <b/>
      <sz val="10"/>
      <name val="Calibri"/>
      <family val="2"/>
      <scheme val="minor"/>
    </font>
    <font>
      <sz val="11"/>
      <name val="Arial"/>
      <family val="2"/>
    </font>
    <font>
      <i/>
      <sz val="11"/>
      <color theme="1"/>
      <name val="Arial"/>
      <family val="2"/>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s>
  <borders count="39">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205">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5"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7" fillId="0" borderId="0" xfId="0" applyFont="1"/>
    <xf numFmtId="0" fontId="6" fillId="0" borderId="0" xfId="0" applyFont="1" applyAlignment="1">
      <alignment vertical="center" wrapText="1"/>
    </xf>
    <xf numFmtId="0" fontId="5" fillId="0" borderId="8" xfId="0" applyFont="1" applyBorder="1" applyAlignment="1">
      <alignment horizontal="center"/>
    </xf>
    <xf numFmtId="0" fontId="5"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8" fillId="0" borderId="0" xfId="0" applyFont="1" applyAlignment="1">
      <alignment vertical="center"/>
    </xf>
    <xf numFmtId="0" fontId="8"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0" fontId="0" fillId="0" borderId="27" xfId="0"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5" fillId="0" borderId="12" xfId="0" applyFont="1" applyBorder="1" applyAlignment="1">
      <alignment horizontal="center"/>
    </xf>
    <xf numFmtId="0" fontId="5" fillId="0" borderId="12" xfId="0" applyFont="1" applyBorder="1" applyAlignment="1">
      <alignment horizontal="center" vertical="center"/>
    </xf>
    <xf numFmtId="0" fontId="2" fillId="0" borderId="12" xfId="0" applyFont="1" applyBorder="1" applyAlignment="1">
      <alignment horizontal="center"/>
    </xf>
    <xf numFmtId="0" fontId="10" fillId="3" borderId="27" xfId="0" applyFont="1" applyFill="1" applyBorder="1"/>
    <xf numFmtId="0" fontId="11"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5"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2" fillId="0" borderId="38" xfId="0" applyFont="1" applyBorder="1" applyAlignment="1">
      <alignment horizontal="center"/>
    </xf>
    <xf numFmtId="0" fontId="2" fillId="0" borderId="38" xfId="0" applyFont="1" applyBorder="1"/>
    <xf numFmtId="0" fontId="0" fillId="0" borderId="12" xfId="0" applyBorder="1" applyAlignment="1">
      <alignment horizontal="center"/>
    </xf>
    <xf numFmtId="0" fontId="0" fillId="0" borderId="21" xfId="0" applyBorder="1" applyAlignment="1">
      <alignment horizontal="center"/>
    </xf>
    <xf numFmtId="0" fontId="12" fillId="0" borderId="0" xfId="0" applyFont="1" applyAlignment="1">
      <alignment horizontal="center"/>
    </xf>
    <xf numFmtId="0" fontId="0" fillId="6" borderId="0" xfId="0" applyFill="1" applyAlignment="1">
      <alignment horizontal="center"/>
    </xf>
    <xf numFmtId="0" fontId="12" fillId="6" borderId="0" xfId="0" applyFont="1" applyFill="1" applyAlignment="1">
      <alignment horizontal="center"/>
    </xf>
    <xf numFmtId="0" fontId="0" fillId="0" borderId="0" xfId="0" quotePrefix="1" applyAlignment="1">
      <alignment horizontal="center" vertical="center"/>
    </xf>
    <xf numFmtId="0" fontId="0" fillId="5" borderId="12" xfId="0" applyFill="1" applyBorder="1" applyAlignment="1">
      <alignment horizontal="center"/>
    </xf>
    <xf numFmtId="0" fontId="0" fillId="5" borderId="16" xfId="0" applyFill="1" applyBorder="1" applyAlignment="1">
      <alignment horizontal="center"/>
    </xf>
    <xf numFmtId="0" fontId="0" fillId="6" borderId="12" xfId="0" applyFill="1" applyBorder="1" applyAlignment="1">
      <alignment horizontal="center"/>
    </xf>
    <xf numFmtId="0" fontId="0" fillId="6" borderId="16" xfId="0" applyFill="1" applyBorder="1" applyAlignment="1">
      <alignment horizontal="center"/>
    </xf>
    <xf numFmtId="0" fontId="0" fillId="0" borderId="1" xfId="0" applyBorder="1"/>
    <xf numFmtId="0" fontId="10" fillId="3" borderId="27" xfId="0" applyFont="1" applyFill="1" applyBorder="1" applyAlignment="1">
      <alignment horizontal="center"/>
    </xf>
    <xf numFmtId="0" fontId="0" fillId="0" borderId="15" xfId="0" applyBorder="1" applyAlignment="1">
      <alignment horizontal="center"/>
    </xf>
    <xf numFmtId="0" fontId="13" fillId="0" borderId="0" xfId="0" applyFont="1"/>
    <xf numFmtId="165" fontId="10" fillId="3" borderId="27" xfId="0" applyNumberFormat="1" applyFont="1" applyFill="1" applyBorder="1" applyAlignment="1">
      <alignment horizontal="center"/>
    </xf>
    <xf numFmtId="0" fontId="14" fillId="0" borderId="28" xfId="0" applyFont="1" applyBorder="1" applyAlignment="1">
      <alignment horizontal="center"/>
    </xf>
    <xf numFmtId="0" fontId="13" fillId="0" borderId="0" xfId="0" applyFont="1" applyAlignment="1">
      <alignment horizontal="center"/>
    </xf>
    <xf numFmtId="0" fontId="13" fillId="0" borderId="12" xfId="0" applyFont="1" applyBorder="1" applyAlignment="1">
      <alignment horizontal="center" vertical="center"/>
    </xf>
    <xf numFmtId="0" fontId="15" fillId="0" borderId="0" xfId="0" applyFont="1" applyAlignment="1">
      <alignment horizontal="center"/>
    </xf>
    <xf numFmtId="0" fontId="0" fillId="4" borderId="0" xfId="0" applyFill="1" applyAlignment="1">
      <alignment horizontal="center"/>
    </xf>
    <xf numFmtId="0" fontId="15" fillId="5" borderId="12" xfId="0" applyFont="1" applyFill="1" applyBorder="1" applyAlignment="1">
      <alignment horizontal="center" vertical="center"/>
    </xf>
    <xf numFmtId="0" fontId="13" fillId="0" borderId="12" xfId="0" applyFont="1" applyBorder="1" applyAlignment="1">
      <alignment horizontal="center"/>
    </xf>
    <xf numFmtId="0" fontId="0" fillId="4" borderId="0" xfId="0" applyFill="1" applyAlignment="1">
      <alignment horizontal="center" vertical="center"/>
    </xf>
    <xf numFmtId="0" fontId="13" fillId="0" borderId="0" xfId="0" quotePrefix="1" applyFont="1" applyAlignment="1">
      <alignment horizontal="center" vertical="center"/>
    </xf>
    <xf numFmtId="0" fontId="13" fillId="4" borderId="0" xfId="0" applyFont="1" applyFill="1" applyAlignment="1">
      <alignment horizontal="center" vertical="center"/>
    </xf>
    <xf numFmtId="0" fontId="13" fillId="4" borderId="0" xfId="0" applyFont="1" applyFill="1" applyAlignment="1">
      <alignment horizontal="center"/>
    </xf>
    <xf numFmtId="0" fontId="13" fillId="5" borderId="12" xfId="0" applyFont="1" applyFill="1" applyBorder="1" applyAlignment="1">
      <alignment horizontal="center" vertical="center"/>
    </xf>
    <xf numFmtId="0" fontId="15" fillId="0" borderId="12" xfId="0" applyFont="1" applyBorder="1" applyAlignment="1">
      <alignment horizontal="center"/>
    </xf>
    <xf numFmtId="0" fontId="15" fillId="0" borderId="0" xfId="0" applyFont="1" applyAlignment="1">
      <alignment vertical="center" wrapText="1"/>
    </xf>
    <xf numFmtId="44" fontId="15" fillId="6" borderId="12" xfId="0" applyNumberFormat="1" applyFont="1" applyFill="1" applyBorder="1" applyAlignment="1">
      <alignment horizontal="center"/>
    </xf>
    <xf numFmtId="0" fontId="13" fillId="0" borderId="16" xfId="0" applyFont="1" applyBorder="1" applyAlignment="1">
      <alignment horizontal="center"/>
    </xf>
    <xf numFmtId="0" fontId="15" fillId="0" borderId="16" xfId="0" applyFont="1" applyBorder="1" applyAlignment="1">
      <alignment horizontal="center"/>
    </xf>
    <xf numFmtId="0" fontId="16" fillId="0" borderId="0" xfId="0" applyFont="1"/>
    <xf numFmtId="44" fontId="13" fillId="6" borderId="12" xfId="0" applyNumberFormat="1" applyFont="1" applyFill="1" applyBorder="1"/>
    <xf numFmtId="164" fontId="15" fillId="2" borderId="12" xfId="0" applyNumberFormat="1" applyFont="1" applyFill="1" applyBorder="1" applyAlignment="1">
      <alignment horizontal="center"/>
    </xf>
    <xf numFmtId="0" fontId="16" fillId="0" borderId="0" xfId="0" applyFont="1" applyAlignment="1">
      <alignment horizontal="center" vertical="center"/>
    </xf>
    <xf numFmtId="0" fontId="5" fillId="0" borderId="37" xfId="0" applyFont="1" applyBorder="1" applyAlignment="1">
      <alignment horizontal="center"/>
    </xf>
    <xf numFmtId="0" fontId="5" fillId="0" borderId="36" xfId="0" applyFont="1" applyBorder="1" applyAlignment="1">
      <alignment horizontal="center"/>
    </xf>
    <xf numFmtId="0" fontId="5" fillId="0" borderId="35" xfId="0" applyFont="1" applyBorder="1" applyAlignment="1">
      <alignment horizontal="center"/>
    </xf>
    <xf numFmtId="0" fontId="5" fillId="0" borderId="1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15" fillId="0" borderId="17"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2"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15" xfId="0" applyFont="1" applyBorder="1" applyAlignment="1">
      <alignment horizontal="center" vertical="center"/>
    </xf>
    <xf numFmtId="0" fontId="15" fillId="0" borderId="20" xfId="0" applyFont="1" applyBorder="1" applyAlignment="1">
      <alignment horizontal="center" vertical="center"/>
    </xf>
    <xf numFmtId="0" fontId="15" fillId="0" borderId="16" xfId="0" applyFont="1" applyBorder="1" applyAlignment="1">
      <alignment horizontal="center" vertic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23" xfId="0" applyFont="1" applyBorder="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2" xfId="0" applyFont="1" applyBorder="1" applyAlignment="1">
      <alignment horizontal="center"/>
    </xf>
    <xf numFmtId="0" fontId="13" fillId="0" borderId="20" xfId="0" applyFont="1" applyBorder="1" applyAlignment="1">
      <alignment horizontal="center" vertical="center" textRotation="90" wrapText="1"/>
    </xf>
    <xf numFmtId="0" fontId="13" fillId="0" borderId="16" xfId="0" applyFont="1" applyBorder="1" applyAlignment="1">
      <alignment horizontal="center" vertical="center" textRotation="90" wrapText="1"/>
    </xf>
    <xf numFmtId="0" fontId="13" fillId="0" borderId="15" xfId="0" applyFont="1" applyBorder="1" applyAlignment="1">
      <alignment horizontal="center" vertical="center" textRotation="90" wrapText="1"/>
    </xf>
    <xf numFmtId="0" fontId="15" fillId="0" borderId="12" xfId="0" applyFont="1" applyBorder="1" applyAlignment="1">
      <alignment horizontal="center"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xf numFmtId="0" fontId="0" fillId="3" borderId="12" xfId="0" applyFill="1" applyBorder="1" applyAlignment="1">
      <alignment horizontal="center"/>
    </xf>
    <xf numFmtId="0" fontId="1" fillId="0" borderId="12" xfId="0" applyFont="1"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0" borderId="12" xfId="0" applyBorder="1" applyAlignment="1">
      <alignment vertical="center"/>
    </xf>
    <xf numFmtId="0" fontId="0" fillId="5" borderId="15" xfId="0" applyFill="1" applyBorder="1" applyAlignment="1">
      <alignment horizontal="center"/>
    </xf>
    <xf numFmtId="1" fontId="0" fillId="4" borderId="0" xfId="0" applyNumberFormat="1" applyFill="1" applyAlignment="1">
      <alignment horizontal="center"/>
    </xf>
    <xf numFmtId="1" fontId="0" fillId="5" borderId="12" xfId="0" applyNumberFormat="1" applyFill="1" applyBorder="1" applyAlignment="1">
      <alignment horizontal="center"/>
    </xf>
    <xf numFmtId="0" fontId="0" fillId="2" borderId="12" xfId="0" applyFill="1" applyBorder="1" applyAlignment="1">
      <alignment horizontal="center" wrapText="1"/>
    </xf>
    <xf numFmtId="0" fontId="0" fillId="0" borderId="12" xfId="0" applyBorder="1" applyAlignment="1">
      <alignment horizontal="center" vertical="center" wrapText="1"/>
    </xf>
    <xf numFmtId="0" fontId="0" fillId="2" borderId="12" xfId="0" applyFill="1" applyBorder="1" applyAlignment="1">
      <alignment horizontal="center"/>
    </xf>
    <xf numFmtId="0" fontId="0" fillId="6" borderId="6" xfId="0" applyFill="1" applyBorder="1" applyAlignment="1">
      <alignment horizontal="center"/>
    </xf>
    <xf numFmtId="0" fontId="0" fillId="6" borderId="5" xfId="0" applyFill="1" applyBorder="1" applyAlignment="1">
      <alignment horizontal="center"/>
    </xf>
    <xf numFmtId="2" fontId="0" fillId="6" borderId="6" xfId="0" applyNumberFormat="1" applyFill="1" applyBorder="1" applyAlignment="1">
      <alignment horizontal="center"/>
    </xf>
    <xf numFmtId="2" fontId="0" fillId="6" borderId="5" xfId="0" applyNumberFormat="1"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2" fontId="0" fillId="6" borderId="2" xfId="0" applyNumberFormat="1" applyFill="1" applyBorder="1" applyAlignment="1">
      <alignment horizontal="center"/>
    </xf>
    <xf numFmtId="2" fontId="0" fillId="6" borderId="4"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mlns="">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 ∑2_𝑖▒〖𝑥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3" name="TextBox 2">
          <a:extLst>
            <a:ext uri="{FF2B5EF4-FFF2-40B4-BE49-F238E27FC236}">
              <a16:creationId xmlns:a16="http://schemas.microsoft.com/office/drawing/2014/main" id="{6B12CB33-7DC9-409E-8556-E499BD82E01A}"/>
            </a:ext>
          </a:extLst>
        </xdr:cNvPr>
        <xdr:cNvSpPr txBox="1"/>
      </xdr:nvSpPr>
      <xdr:spPr>
        <a:xfrm>
          <a:off x="5767219" y="365315"/>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7756504"/>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∈{1,…,20}</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𝑖𝑘</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≤4200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Cambria Math" panose="02040503050406030204" pitchFamily="18" charset="0"/>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mlns="">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mn-lt"/>
                  <a:ea typeface="+mn-ea"/>
                  <a:cs typeface="+mn-cs"/>
                </a:rPr>
                <a:t>𝑖, 𝑗∈{</a:t>
              </a:r>
              <a:r>
                <a:rPr lang="en-US" sz="1100" b="0" i="0">
                  <a:solidFill>
                    <a:schemeClr val="tx1"/>
                  </a:solidFill>
                  <a:effectLst/>
                  <a:latin typeface="Cambria Math" panose="02040503050406030204" pitchFamily="18" charset="0"/>
                  <a:ea typeface="+mn-ea"/>
                  <a:cs typeface="+mn-cs"/>
                </a:rPr>
                <a:t>1,…,20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min z= </a:t>
              </a:r>
              <a:r>
                <a:rPr lang="en-US" sz="1100" b="0" i="0">
                  <a:solidFill>
                    <a:schemeClr val="tx1"/>
                  </a:solidFill>
                  <a:effectLst/>
                  <a:latin typeface="Cambria Math" panose="02040503050406030204" pitchFamily="18" charset="0"/>
                  <a:ea typeface="+mn-ea"/>
                  <a:cs typeface="+mn-cs"/>
                </a:rPr>
                <a:t>∑24_(𝑖=1)^3▒∑24_(𝑘=4)^7▒〖𝑐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fi-FI"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∑_(𝑖=1)^3▒∑_(𝑘=4)^7▒〖𝑐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mn-lt"/>
                  <a:ea typeface="+mn-ea"/>
                  <a:cs typeface="+mn-cs"/>
                </a:rPr>
                <a:t>∑_(𝑘=4)^7▒∑_(𝑗=8)^20▒〖𝑐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15+</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16+</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42</a:t>
              </a:r>
              <a:r>
                <a:rPr lang="en-US" sz="1100" b="0" i="0">
                  <a:solidFill>
                    <a:schemeClr val="tx1"/>
                  </a:solidFill>
                  <a:effectLst/>
                  <a:latin typeface="+mn-lt"/>
                  <a:ea typeface="+mn-ea"/>
                  <a:cs typeface="+mn-cs"/>
                </a:rPr>
                <a:t>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 =∑_(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en-US" sz="1100" b="0" i="0">
                  <a:solidFill>
                    <a:schemeClr val="tx1"/>
                  </a:solidFill>
                  <a:effectLst/>
                  <a:latin typeface="+mn-lt"/>
                  <a:ea typeface="+mn-ea"/>
                  <a:cs typeface="+mn-cs"/>
                </a:rPr>
                <a:t>≥0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 name="TextBox 2">
          <a:extLst>
            <a:ext uri="{FF2B5EF4-FFF2-40B4-BE49-F238E27FC236}">
              <a16:creationId xmlns:a16="http://schemas.microsoft.com/office/drawing/2014/main" id="{84009229-B31A-42E7-A96D-65857516D896}"/>
            </a:ext>
          </a:extLst>
        </xdr:cNvPr>
        <xdr:cNvSpPr txBox="1"/>
      </xdr:nvSpPr>
      <xdr:spPr>
        <a:xfrm>
          <a:off x="9430038" y="257347"/>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4" name="Group 3">
          <a:extLst>
            <a:ext uri="{FF2B5EF4-FFF2-40B4-BE49-F238E27FC236}">
              <a16:creationId xmlns:a16="http://schemas.microsoft.com/office/drawing/2014/main" id="{CC9315C1-D388-4052-92DA-DAC15B2DCE95}"/>
            </a:ext>
          </a:extLst>
        </xdr:cNvPr>
        <xdr:cNvGrpSpPr/>
      </xdr:nvGrpSpPr>
      <xdr:grpSpPr>
        <a:xfrm>
          <a:off x="21061680" y="10333412"/>
          <a:ext cx="6372053" cy="5142807"/>
          <a:chOff x="13985299" y="3030682"/>
          <a:chExt cx="5844020" cy="6304683"/>
        </a:xfrm>
      </xdr:grpSpPr>
      <xdr:grpSp>
        <xdr:nvGrpSpPr>
          <xdr:cNvPr id="5" name="Group 4">
            <a:extLst>
              <a:ext uri="{FF2B5EF4-FFF2-40B4-BE49-F238E27FC236}">
                <a16:creationId xmlns:a16="http://schemas.microsoft.com/office/drawing/2014/main" id="{7217A78B-B788-CEAD-33E2-3C239412D46D}"/>
              </a:ext>
            </a:extLst>
          </xdr:cNvPr>
          <xdr:cNvGrpSpPr/>
        </xdr:nvGrpSpPr>
        <xdr:grpSpPr>
          <a:xfrm>
            <a:off x="13985299" y="3081769"/>
            <a:ext cx="5844020" cy="6253596"/>
            <a:chOff x="3729221" y="1083455"/>
            <a:chExt cx="4376519" cy="4420121"/>
          </a:xfrm>
        </xdr:grpSpPr>
        <xdr:pic>
          <xdr:nvPicPr>
            <xdr:cNvPr id="7" name="Picture 6">
              <a:extLst>
                <a:ext uri="{FF2B5EF4-FFF2-40B4-BE49-F238E27FC236}">
                  <a16:creationId xmlns:a16="http://schemas.microsoft.com/office/drawing/2014/main" id="{26234050-6CE9-099B-84AA-443F0264BF54}"/>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8" name="Straight Connector 7">
              <a:extLst>
                <a:ext uri="{FF2B5EF4-FFF2-40B4-BE49-F238E27FC236}">
                  <a16:creationId xmlns:a16="http://schemas.microsoft.com/office/drawing/2014/main" id="{84740E9F-1185-DCB3-35AC-4B8E43749C08}"/>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D90C01E4-E0F1-F5C2-FF7E-DEECEC91565B}"/>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10" name="Picture 9" descr="File:&lt;strong&gt;Factory&lt;/strong&gt; icon.svg - Wikimedia Commons">
              <a:extLst>
                <a:ext uri="{FF2B5EF4-FFF2-40B4-BE49-F238E27FC236}">
                  <a16:creationId xmlns:a16="http://schemas.microsoft.com/office/drawing/2014/main" id="{BCC7EFED-76AA-AE51-7261-19C80BB81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11" name="Picture 10" descr="File:&lt;strong&gt;Factory&lt;/strong&gt; icon.svg - Wikimedia Commons">
              <a:extLst>
                <a:ext uri="{FF2B5EF4-FFF2-40B4-BE49-F238E27FC236}">
                  <a16:creationId xmlns:a16="http://schemas.microsoft.com/office/drawing/2014/main" id="{1A50BA32-9B4E-A8ED-4D3A-21D3891E69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12" name="Picture 11" descr="File:&lt;strong&gt;Factory&lt;/strong&gt; icon.svg - Wikimedia Commons">
              <a:extLst>
                <a:ext uri="{FF2B5EF4-FFF2-40B4-BE49-F238E27FC236}">
                  <a16:creationId xmlns:a16="http://schemas.microsoft.com/office/drawing/2014/main" id="{66696C2F-9209-45F6-788F-ABA6653F02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13" name="Picture 12">
              <a:extLst>
                <a:ext uri="{FF2B5EF4-FFF2-40B4-BE49-F238E27FC236}">
                  <a16:creationId xmlns:a16="http://schemas.microsoft.com/office/drawing/2014/main" id="{F2B34459-CE7D-2322-A29C-1CF3D7608A8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14" name="Picture 13">
              <a:extLst>
                <a:ext uri="{FF2B5EF4-FFF2-40B4-BE49-F238E27FC236}">
                  <a16:creationId xmlns:a16="http://schemas.microsoft.com/office/drawing/2014/main" id="{AC5DF9C1-79A1-DB0E-6A7C-1F79AA891AB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15" name="Picture 14">
              <a:extLst>
                <a:ext uri="{FF2B5EF4-FFF2-40B4-BE49-F238E27FC236}">
                  <a16:creationId xmlns:a16="http://schemas.microsoft.com/office/drawing/2014/main" id="{2A03145E-C426-2E62-D531-870DFD9F59BD}"/>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16" name="Picture 15">
              <a:extLst>
                <a:ext uri="{FF2B5EF4-FFF2-40B4-BE49-F238E27FC236}">
                  <a16:creationId xmlns:a16="http://schemas.microsoft.com/office/drawing/2014/main" id="{7A03C45D-EF1B-C80B-ACD3-7E7AC520546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17" name="Straight Connector 16">
              <a:extLst>
                <a:ext uri="{FF2B5EF4-FFF2-40B4-BE49-F238E27FC236}">
                  <a16:creationId xmlns:a16="http://schemas.microsoft.com/office/drawing/2014/main" id="{20FC6FB7-C977-C873-B1E7-FD92E2164534}"/>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58086E6A-93CF-52E2-3379-4946167C3591}"/>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C8FC5845-830E-17F6-4CCC-75E84D8F4D0C}"/>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CBA4A822-3A68-5367-0CF6-4F4A69718496}"/>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C6D67C4B-B009-444A-584A-93E18BD4E67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21" name="TextBox 20">
          <a:extLst>
            <a:ext uri="{FF2B5EF4-FFF2-40B4-BE49-F238E27FC236}">
              <a16:creationId xmlns:a16="http://schemas.microsoft.com/office/drawing/2014/main" id="{E2CC533E-4895-4F41-AA82-E95C2857CCDF}"/>
            </a:ext>
          </a:extLst>
        </xdr:cNvPr>
        <xdr:cNvSpPr txBox="1"/>
      </xdr:nvSpPr>
      <xdr:spPr>
        <a:xfrm>
          <a:off x="9063567" y="784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20</xdr:col>
      <xdr:colOff>3215</xdr:colOff>
      <xdr:row>1</xdr:row>
      <xdr:rowOff>784859</xdr:rowOff>
    </xdr:from>
    <xdr:ext cx="6351866" cy="4243299"/>
    <xdr:pic>
      <xdr:nvPicPr>
        <xdr:cNvPr id="22" name="Picture 21" descr="No description available.">
          <a:extLst>
            <a:ext uri="{FF2B5EF4-FFF2-40B4-BE49-F238E27FC236}">
              <a16:creationId xmlns:a16="http://schemas.microsoft.com/office/drawing/2014/main" id="{513F9EB4-6EA5-4446-BE61-EABADE95117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5215" y="36575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33</xdr:col>
      <xdr:colOff>472440</xdr:colOff>
      <xdr:row>57</xdr:row>
      <xdr:rowOff>91440</xdr:rowOff>
    </xdr:from>
    <xdr:to>
      <xdr:col>33</xdr:col>
      <xdr:colOff>495300</xdr:colOff>
      <xdr:row>61</xdr:row>
      <xdr:rowOff>175260</xdr:rowOff>
    </xdr:to>
    <xdr:cxnSp macro="">
      <xdr:nvCxnSpPr>
        <xdr:cNvPr id="23" name="Straight Connector 22">
          <a:extLst>
            <a:ext uri="{FF2B5EF4-FFF2-40B4-BE49-F238E27FC236}">
              <a16:creationId xmlns:a16="http://schemas.microsoft.com/office/drawing/2014/main" id="{27B689C1-B23E-4942-9D34-863A4A14C12D}"/>
            </a:ext>
          </a:extLst>
        </xdr:cNvPr>
        <xdr:cNvCxnSpPr/>
      </xdr:nvCxnSpPr>
      <xdr:spPr>
        <a:xfrm>
          <a:off x="20589240" y="1051560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24" name="Straight Connector 23">
          <a:extLst>
            <a:ext uri="{FF2B5EF4-FFF2-40B4-BE49-F238E27FC236}">
              <a16:creationId xmlns:a16="http://schemas.microsoft.com/office/drawing/2014/main" id="{9AFC867A-816C-490F-BD26-1C40F61E856A}"/>
            </a:ext>
          </a:extLst>
        </xdr:cNvPr>
        <xdr:cNvCxnSpPr/>
      </xdr:nvCxnSpPr>
      <xdr:spPr>
        <a:xfrm flipH="1">
          <a:off x="19278600" y="10424160"/>
          <a:ext cx="1013460" cy="22326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25" name="Straight Connector 24">
          <a:extLst>
            <a:ext uri="{FF2B5EF4-FFF2-40B4-BE49-F238E27FC236}">
              <a16:creationId xmlns:a16="http://schemas.microsoft.com/office/drawing/2014/main" id="{FEE7A9EA-F1C7-4E06-9281-37A23B374488}"/>
            </a:ext>
          </a:extLst>
        </xdr:cNvPr>
        <xdr:cNvCxnSpPr/>
      </xdr:nvCxnSpPr>
      <xdr:spPr>
        <a:xfrm flipH="1">
          <a:off x="19065240" y="1138428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6" name="Straight Connector 25">
          <a:extLst>
            <a:ext uri="{FF2B5EF4-FFF2-40B4-BE49-F238E27FC236}">
              <a16:creationId xmlns:a16="http://schemas.microsoft.com/office/drawing/2014/main" id="{AA888338-8E85-4E91-9A57-0733CB0F6515}"/>
            </a:ext>
          </a:extLst>
        </xdr:cNvPr>
        <xdr:cNvCxnSpPr/>
      </xdr:nvCxnSpPr>
      <xdr:spPr>
        <a:xfrm flipH="1" flipV="1">
          <a:off x="16619220" y="11986260"/>
          <a:ext cx="64770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7" name="Straight Connector 26">
          <a:extLst>
            <a:ext uri="{FF2B5EF4-FFF2-40B4-BE49-F238E27FC236}">
              <a16:creationId xmlns:a16="http://schemas.microsoft.com/office/drawing/2014/main" id="{7BDEF723-8B3A-4631-8B06-5E592307AE89}"/>
            </a:ext>
          </a:extLst>
        </xdr:cNvPr>
        <xdr:cNvCxnSpPr/>
      </xdr:nvCxnSpPr>
      <xdr:spPr>
        <a:xfrm flipH="1">
          <a:off x="16603980" y="11102340"/>
          <a:ext cx="222504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28" name="Straight Connector 27">
          <a:extLst>
            <a:ext uri="{FF2B5EF4-FFF2-40B4-BE49-F238E27FC236}">
              <a16:creationId xmlns:a16="http://schemas.microsoft.com/office/drawing/2014/main" id="{E380A29A-4C65-4B7B-9EC8-7B45B41F6526}"/>
            </a:ext>
          </a:extLst>
        </xdr:cNvPr>
        <xdr:cNvCxnSpPr/>
      </xdr:nvCxnSpPr>
      <xdr:spPr>
        <a:xfrm flipH="1">
          <a:off x="18265140" y="9265920"/>
          <a:ext cx="173736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29" name="Straight Connector 28">
          <a:extLst>
            <a:ext uri="{FF2B5EF4-FFF2-40B4-BE49-F238E27FC236}">
              <a16:creationId xmlns:a16="http://schemas.microsoft.com/office/drawing/2014/main" id="{20ED4A1C-D2BA-415F-96E0-8BFADE11325F}"/>
            </a:ext>
          </a:extLst>
        </xdr:cNvPr>
        <xdr:cNvCxnSpPr/>
      </xdr:nvCxnSpPr>
      <xdr:spPr>
        <a:xfrm flipH="1" flipV="1">
          <a:off x="16131540" y="8877300"/>
          <a:ext cx="3901440" cy="3124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0" name="Straight Connector 29">
          <a:extLst>
            <a:ext uri="{FF2B5EF4-FFF2-40B4-BE49-F238E27FC236}">
              <a16:creationId xmlns:a16="http://schemas.microsoft.com/office/drawing/2014/main" id="{4C143F32-4630-48C2-BF55-C7FF7671A1AA}"/>
            </a:ext>
          </a:extLst>
        </xdr:cNvPr>
        <xdr:cNvCxnSpPr/>
      </xdr:nvCxnSpPr>
      <xdr:spPr>
        <a:xfrm flipH="1">
          <a:off x="19141440" y="934212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31" name="Straight Connector 30">
          <a:extLst>
            <a:ext uri="{FF2B5EF4-FFF2-40B4-BE49-F238E27FC236}">
              <a16:creationId xmlns:a16="http://schemas.microsoft.com/office/drawing/2014/main" id="{E362EB65-77A7-4D0F-A83E-A8A22A4E37AD}"/>
            </a:ext>
          </a:extLst>
        </xdr:cNvPr>
        <xdr:cNvCxnSpPr/>
      </xdr:nvCxnSpPr>
      <xdr:spPr>
        <a:xfrm flipV="1">
          <a:off x="20726400" y="1104138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32" name="Straight Connector 31">
          <a:extLst>
            <a:ext uri="{FF2B5EF4-FFF2-40B4-BE49-F238E27FC236}">
              <a16:creationId xmlns:a16="http://schemas.microsoft.com/office/drawing/2014/main" id="{860129D1-22E0-480E-BB85-4A78C1399419}"/>
            </a:ext>
          </a:extLst>
        </xdr:cNvPr>
        <xdr:cNvCxnSpPr/>
      </xdr:nvCxnSpPr>
      <xdr:spPr>
        <a:xfrm>
          <a:off x="16459200" y="12077700"/>
          <a:ext cx="1066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33" name="Straight Connector 32">
          <a:extLst>
            <a:ext uri="{FF2B5EF4-FFF2-40B4-BE49-F238E27FC236}">
              <a16:creationId xmlns:a16="http://schemas.microsoft.com/office/drawing/2014/main" id="{DB32CD17-D28A-4B79-8443-0B07E7E305F4}"/>
            </a:ext>
          </a:extLst>
        </xdr:cNvPr>
        <xdr:cNvCxnSpPr/>
      </xdr:nvCxnSpPr>
      <xdr:spPr>
        <a:xfrm flipH="1" flipV="1">
          <a:off x="18280380" y="11430000"/>
          <a:ext cx="69342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34" name="Straight Connector 33">
          <a:extLst>
            <a:ext uri="{FF2B5EF4-FFF2-40B4-BE49-F238E27FC236}">
              <a16:creationId xmlns:a16="http://schemas.microsoft.com/office/drawing/2014/main" id="{253DEE36-5B38-4DC3-89FB-490C58C303BF}"/>
            </a:ext>
          </a:extLst>
        </xdr:cNvPr>
        <xdr:cNvCxnSpPr/>
      </xdr:nvCxnSpPr>
      <xdr:spPr>
        <a:xfrm flipH="1" flipV="1">
          <a:off x="18181320" y="12694920"/>
          <a:ext cx="73152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35" name="Straight Connector 34">
          <a:extLst>
            <a:ext uri="{FF2B5EF4-FFF2-40B4-BE49-F238E27FC236}">
              <a16:creationId xmlns:a16="http://schemas.microsoft.com/office/drawing/2014/main" id="{F6C8D8BC-9D99-4AE7-B1EC-7F7FF6264D8D}"/>
            </a:ext>
          </a:extLst>
        </xdr:cNvPr>
        <xdr:cNvCxnSpPr/>
      </xdr:nvCxnSpPr>
      <xdr:spPr>
        <a:xfrm>
          <a:off x="19309080" y="1287780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36" name="Straight Connector 35">
          <a:extLst>
            <a:ext uri="{FF2B5EF4-FFF2-40B4-BE49-F238E27FC236}">
              <a16:creationId xmlns:a16="http://schemas.microsoft.com/office/drawing/2014/main" id="{C8C13C2B-6725-4A7E-BBE8-7196F8BC427D}"/>
            </a:ext>
          </a:extLst>
        </xdr:cNvPr>
        <xdr:cNvCxnSpPr/>
      </xdr:nvCxnSpPr>
      <xdr:spPr>
        <a:xfrm flipH="1" flipV="1">
          <a:off x="17503140" y="12237720"/>
          <a:ext cx="141732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37" name="Straight Connector 36">
          <a:extLst>
            <a:ext uri="{FF2B5EF4-FFF2-40B4-BE49-F238E27FC236}">
              <a16:creationId xmlns:a16="http://schemas.microsoft.com/office/drawing/2014/main" id="{4CCC21A0-6F10-48D9-BF73-9290AE3E1380}"/>
            </a:ext>
          </a:extLst>
        </xdr:cNvPr>
        <xdr:cNvCxnSpPr/>
      </xdr:nvCxnSpPr>
      <xdr:spPr>
        <a:xfrm flipH="1">
          <a:off x="16984980" y="12877800"/>
          <a:ext cx="191262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B3AA27DF-47BB-4D76-8913-3A78A866B505}"/>
            </a:ext>
          </a:extLst>
        </xdr:cNvPr>
        <xdr:cNvSpPr txBox="1"/>
      </xdr:nvSpPr>
      <xdr:spPr>
        <a:xfrm>
          <a:off x="9119347" y="369122"/>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11765</xdr:rowOff>
    </xdr:from>
    <xdr:ext cx="9772650" cy="18799695"/>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r>
                    <a:rPr lang="en-US" sz="1100" b="0" i="1">
                      <a:solidFill>
                        <a:srgbClr val="FF0000"/>
                      </a:solidFill>
                      <a:effectLst/>
                      <a:latin typeface="Cambria Math" panose="02040503050406030204" pitchFamily="18" charset="0"/>
                      <a:ea typeface="+mn-ea"/>
                      <a:cs typeface="+mn-cs"/>
                    </a:rPr>
                    <m:t> </m:t>
                  </m:r>
                </m:oMath>
              </a14:m>
              <a:r>
                <a:rPr lang="en-US" sz="1100">
                  <a:solidFill>
                    <a:srgbClr val="FF0000"/>
                  </a:solidFill>
                  <a:effectLst/>
                  <a:latin typeface="+mn-lt"/>
                  <a:ea typeface="+mn-ea"/>
                  <a:cs typeface="+mn-cs"/>
                </a:rPr>
                <a:t>and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r>
                        <a:rPr lang="en-US" sz="1100" b="0" i="1">
                          <a:solidFill>
                            <a:srgbClr val="FF0000"/>
                          </a:solidFill>
                          <a:effectLst/>
                          <a:latin typeface="Cambria Math" panose="02040503050406030204" pitchFamily="18" charset="0"/>
                          <a:ea typeface="+mn-ea"/>
                          <a:cs typeface="+mn-cs"/>
                        </a:rPr>
                        <m:t>′</m:t>
                      </m:r>
                    </m:e>
                    <m:sub>
                      <m:r>
                        <a:rPr lang="en-US" sz="1100" b="0" i="1">
                          <a:solidFill>
                            <a:srgbClr val="FF0000"/>
                          </a:solidFill>
                          <a:effectLst/>
                          <a:latin typeface="Cambria Math" panose="02040503050406030204" pitchFamily="18" charset="0"/>
                          <a:ea typeface="+mn-ea"/>
                          <a:cs typeface="+mn-cs"/>
                        </a:rPr>
                        <m:t>𝑗</m:t>
                      </m:r>
                    </m:sub>
                  </m:sSub>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0,1</m:t>
                      </m:r>
                    </m:e>
                  </m:d>
                </m:oMath>
              </a14:m>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𝑗</m:t>
                  </m:r>
                </m:oMath>
              </a14:m>
              <a:r>
                <a:rPr lang="en-US" sz="1100">
                  <a:solidFill>
                    <a:srgbClr val="FF0000"/>
                  </a:solidFill>
                  <a:effectLst/>
                  <a:latin typeface="+mn-lt"/>
                  <a:ea typeface="+mn-ea"/>
                  <a:cs typeface="+mn-cs"/>
                </a:rPr>
                <a:t>th stand, respectively. Use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𝑠</m:t>
                  </m:r>
                  <m:r>
                    <a:rPr lang="en-US" sz="1100" b="0" i="1">
                      <a:solidFill>
                        <a:srgbClr val="FF0000"/>
                      </a:solidFill>
                      <a:effectLst/>
                      <a:latin typeface="Cambria Math" panose="02040503050406030204" pitchFamily="18" charset="0"/>
                      <a:ea typeface="+mn-ea"/>
                      <a:cs typeface="+mn-cs"/>
                    </a:rPr>
                    <m:t>∈{0,1}</m:t>
                  </m:r>
                </m:oMath>
              </a14:m>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14:m>
                <m:oMath xmlns:m="http://schemas.openxmlformats.org/officeDocument/2006/math">
                  <m:sSubSup>
                    <m:sSubSupPr>
                      <m:ctrlPr>
                        <a:rPr lang="en-US" sz="1100" b="0" i="1">
                          <a:solidFill>
                            <a:schemeClr val="tx1"/>
                          </a:solidFill>
                          <a:effectLst/>
                          <a:latin typeface="Cambria Math" panose="02040503050406030204" pitchFamily="18" charset="0"/>
                          <a:ea typeface="+mn-ea"/>
                          <a:cs typeface="+mn-cs"/>
                        </a:rPr>
                      </m:ctrlPr>
                    </m:sSubSup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up>
                      <m:r>
                        <a:rPr lang="en-US" sz="1100" b="0" i="1">
                          <a:solidFill>
                            <a:schemeClr val="tx1"/>
                          </a:solidFill>
                          <a:effectLst/>
                          <a:latin typeface="Cambria Math" panose="02040503050406030204" pitchFamily="18" charset="0"/>
                          <a:ea typeface="+mn-ea"/>
                          <a:cs typeface="+mn-cs"/>
                        </a:rPr>
                        <m:t>′</m:t>
                      </m:r>
                    </m:sup>
                  </m:sSubSup>
                </m:oMath>
              </a14:m>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14:m>
                <m:oMath xmlns:m="http://schemas.openxmlformats.org/officeDocument/2006/math">
                  <m:r>
                    <m:rPr>
                      <m:sty m:val="p"/>
                    </m:rPr>
                    <a:rPr lang="en-US" sz="1100" b="0" i="0">
                      <a:solidFill>
                        <a:schemeClr val="tx1"/>
                      </a:solidFill>
                      <a:effectLst/>
                      <a:latin typeface="+mn-lt"/>
                      <a:ea typeface="+mn-ea"/>
                      <a:cs typeface="+mn-cs"/>
                    </a:rPr>
                    <m:t>m</m:t>
                  </m:r>
                  <m:r>
                    <m:rPr>
                      <m:sty m:val="p"/>
                    </m:rPr>
                    <a:rPr lang="en-US" sz="1100" b="0" i="0">
                      <a:solidFill>
                        <a:schemeClr val="tx1"/>
                      </a:solidFill>
                      <a:effectLst/>
                      <a:latin typeface="Cambria Math" panose="02040503050406030204" pitchFamily="18" charset="0"/>
                      <a:ea typeface="+mn-ea"/>
                      <a:cs typeface="+mn-cs"/>
                    </a:rPr>
                    <m:t>ax</m:t>
                  </m:r>
                  <m:r>
                    <a:rPr lang="en-US" sz="1100" b="0" i="0">
                      <a:solidFill>
                        <a:schemeClr val="tx1"/>
                      </a:solidFill>
                      <a:effectLst/>
                      <a:latin typeface="+mn-lt"/>
                      <a:ea typeface="+mn-ea"/>
                      <a:cs typeface="+mn-cs"/>
                    </a:rPr>
                    <m:t> </m:t>
                  </m:r>
                  <m:r>
                    <m:rPr>
                      <m:sty m:val="p"/>
                    </m:rPr>
                    <a:rPr lang="en-US" sz="1100" b="0" i="0">
                      <a:solidFill>
                        <a:schemeClr val="tx1"/>
                      </a:solidFill>
                      <a:effectLst/>
                      <a:latin typeface="+mn-lt"/>
                      <a:ea typeface="+mn-ea"/>
                      <a:cs typeface="+mn-cs"/>
                    </a:rPr>
                    <m:t>z</m:t>
                  </m:r>
                  <m:r>
                    <a:rPr lang="en-US" sz="1100" b="0" i="0">
                      <a:solidFill>
                        <a:schemeClr val="tx1"/>
                      </a:solidFill>
                      <a:effectLst/>
                      <a:latin typeface="+mn-lt"/>
                      <a:ea typeface="+mn-ea"/>
                      <a:cs typeface="+mn-cs"/>
                    </a:rPr>
                    <m:t>= </m:t>
                  </m:r>
                  <m:r>
                    <a:rPr lang="en-US" sz="1100" b="0" i="1">
                      <a:solidFill>
                        <a:schemeClr val="tx1"/>
                      </a:solidFill>
                      <a:effectLst/>
                      <a:latin typeface="+mn-lt"/>
                      <a:ea typeface="+mn-ea"/>
                      <a:cs typeface="+mn-cs"/>
                    </a:rPr>
                    <m:t>2.1</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20</m:t>
                      </m:r>
                    </m:sup>
                    <m:e>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𝑏</m:t>
                          </m:r>
                        </m:e>
                        <m:sub>
                          <m:r>
                            <a:rPr lang="en-US" sz="1100" b="0" i="1">
                              <a:solidFill>
                                <a:schemeClr val="tx1"/>
                              </a:solidFill>
                              <a:effectLst/>
                              <a:latin typeface="+mn-lt"/>
                              <a:ea typeface="+mn-ea"/>
                              <a:cs typeface="+mn-cs"/>
                            </a:rPr>
                            <m:t>𝑗</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Sub>
                      <m:r>
                        <a:rPr lang="en-US" sz="1100" b="0" i="1">
                          <a:solidFill>
                            <a:schemeClr val="tx1"/>
                          </a:solidFill>
                          <a:effectLst/>
                          <a:latin typeface="+mn-lt"/>
                          <a:ea typeface="+mn-ea"/>
                          <a:cs typeface="+mn-cs"/>
                        </a:rPr>
                        <m:t> + </m:t>
                      </m:r>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𝑏</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r>
                        <a:rPr lang="en-US" sz="1100" b="0" i="1">
                          <a:solidFill>
                            <a:schemeClr val="tx1"/>
                          </a:solidFill>
                          <a:effectLst/>
                          <a:latin typeface="+mn-lt"/>
                          <a:ea typeface="+mn-ea"/>
                          <a:cs typeface="+mn-cs"/>
                        </a:rPr>
                        <m:t>)</m:t>
                      </m:r>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20</m:t>
                      </m:r>
                    </m:sup>
                    <m:e>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𝑔</m:t>
                          </m:r>
                        </m:e>
                        <m:sub>
                          <m:r>
                            <a:rPr lang="en-US" sz="1100" b="0" i="1">
                              <a:solidFill>
                                <a:schemeClr val="tx1"/>
                              </a:solidFill>
                              <a:effectLst/>
                              <a:latin typeface="+mn-lt"/>
                              <a:ea typeface="+mn-ea"/>
                              <a:cs typeface="+mn-cs"/>
                            </a:rPr>
                            <m:t>𝑗</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Sub>
                      <m:r>
                        <a:rPr lang="en-US" sz="1100" b="0" i="1">
                          <a:solidFill>
                            <a:schemeClr val="tx1"/>
                          </a:solidFill>
                          <a:effectLst/>
                          <a:latin typeface="+mn-lt"/>
                          <a:ea typeface="+mn-ea"/>
                          <a:cs typeface="+mn-cs"/>
                        </a:rPr>
                        <m:t> + </m:t>
                      </m:r>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𝑔</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r>
                        <a:rPr lang="en-US" sz="1100" b="0" i="1">
                          <a:solidFill>
                            <a:schemeClr val="tx1"/>
                          </a:solidFill>
                          <a:effectLst/>
                          <a:latin typeface="+mn-lt"/>
                          <a:ea typeface="+mn-ea"/>
                          <a:cs typeface="+mn-cs"/>
                        </a:rPr>
                        <m:t>)</m:t>
                      </m:r>
                    </m:e>
                  </m:nary>
                </m:oMath>
              </a14:m>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𝑔</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𝑔</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oMath>
              </a14:m>
              <a:r>
                <a:rPr lang="fi-FI" sz="1100" b="0" i="0">
                  <a:solidFill>
                    <a:schemeClr val="tx1"/>
                  </a:solidFill>
                  <a:effectLst/>
                  <a:latin typeface="+mn-lt"/>
                  <a:ea typeface="+mn-ea"/>
                  <a:cs typeface="+mn-cs"/>
                </a:rPr>
                <a:t>​ are the changes in GHG emissions, and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𝑏</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𝑏</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oMath>
              </a14:m>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pPr/>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20</m:t>
                      </m:r>
                    </m:sup>
                    <m:e>
                      <m:d>
                        <m:dPr>
                          <m:ctrlPr>
                            <a:rPr lang="en-US" sz="1100" b="0" i="1">
                              <a:solidFill>
                                <a:schemeClr val="tx1"/>
                              </a:solidFill>
                              <a:effectLst/>
                              <a:latin typeface="Cambria Math" panose="02040503050406030204" pitchFamily="18" charset="0"/>
                              <a:ea typeface="+mn-ea"/>
                              <a:cs typeface="+mn-cs"/>
                            </a:rPr>
                          </m:ctrlPr>
                        </m:dPr>
                        <m:e>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mn-lt"/>
                                  <a:ea typeface="+mn-ea"/>
                                  <a:cs typeface="+mn-cs"/>
                                </a:rPr>
                                <m:t>𝑗</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Sub>
                          <m:r>
                            <a:rPr lang="en-US" sz="1100" b="0" i="1">
                              <a:solidFill>
                                <a:schemeClr val="tx1"/>
                              </a:solidFill>
                              <a:effectLst/>
                              <a:latin typeface="+mn-lt"/>
                              <a:ea typeface="+mn-ea"/>
                              <a:cs typeface="+mn-cs"/>
                            </a:rPr>
                            <m:t> + </m:t>
                          </m:r>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e>
                      </m:d>
                      <m:r>
                        <a:rPr lang="en-US" sz="1100" b="0" i="1">
                          <a:solidFill>
                            <a:schemeClr val="tx1"/>
                          </a:solidFill>
                          <a:effectLst/>
                          <a:latin typeface="Cambria Math" panose="02040503050406030204" pitchFamily="18" charset="0"/>
                          <a:ea typeface="+mn-ea"/>
                          <a:cs typeface="+mn-cs"/>
                        </a:rPr>
                        <m:t>−3000</m:t>
                      </m:r>
                      <m:r>
                        <a:rPr lang="en-US" sz="1100" b="0" i="1">
                          <a:solidFill>
                            <a:schemeClr val="tx1"/>
                          </a:solidFill>
                          <a:effectLst/>
                          <a:latin typeface="Cambria Math" panose="02040503050406030204" pitchFamily="18" charset="0"/>
                          <a:ea typeface="+mn-ea"/>
                          <a:cs typeface="+mn-cs"/>
                        </a:rPr>
                        <m:t>𝑠</m:t>
                      </m:r>
                    </m:e>
                  </m:nary>
                  <m:r>
                    <a:rPr lang="en-US" sz="1100" b="0" i="1">
                      <a:solidFill>
                        <a:schemeClr val="tx1"/>
                      </a:solidFill>
                      <a:effectLst/>
                      <a:latin typeface="Cambria Math" panose="02040503050406030204" pitchFamily="18" charset="0"/>
                      <a:ea typeface="Cambria Math" panose="02040503050406030204" pitchFamily="18" charset="0"/>
                      <a:cs typeface="+mn-cs"/>
                    </a:rPr>
                    <m:t>≤40000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and </a:t>
              </a:r>
              <a14:m>
                <m:oMath xmlns:m="http://schemas.openxmlformats.org/officeDocument/2006/math">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oMath>
              </a14:m>
              <a:r>
                <a:rPr lang="fi-FI" sz="1100" b="0" i="0">
                  <a:solidFill>
                    <a:schemeClr val="tx1"/>
                  </a:solidFill>
                  <a:effectLst/>
                  <a:latin typeface="+mn-lt"/>
                  <a:ea typeface="+mn-ea"/>
                  <a:cs typeface="+mn-cs"/>
                </a:rPr>
                <a:t>​ are the costs of restoration and damming, respectively. The term </a:t>
              </a:r>
              <a14:m>
                <m:oMath xmlns:m="http://schemas.openxmlformats.org/officeDocument/2006/math">
                  <m:r>
                    <a:rPr lang="en-US" sz="1100" b="0" i="1">
                      <a:solidFill>
                        <a:schemeClr val="tx1"/>
                      </a:solidFill>
                      <a:effectLst/>
                      <a:latin typeface="+mn-lt"/>
                      <a:ea typeface="+mn-ea"/>
                      <a:cs typeface="+mn-cs"/>
                    </a:rPr>
                    <m:t>−3000</m:t>
                  </m:r>
                  <m:r>
                    <a:rPr lang="en-US" sz="1100" b="0" i="1">
                      <a:solidFill>
                        <a:schemeClr val="tx1"/>
                      </a:solidFill>
                      <a:effectLst/>
                      <a:latin typeface="Cambria Math" panose="02040503050406030204" pitchFamily="18" charset="0"/>
                      <a:ea typeface="+mn-ea"/>
                      <a:cs typeface="+mn-cs"/>
                    </a:rPr>
                    <m:t>𝑠</m:t>
                  </m:r>
                </m:oMath>
              </a14:m>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m:t>
                  </m:r>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m:t>
                  </m:r>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pPr/>
              <a:r>
                <a:rPr lang="en-US" sz="1100" b="0">
                  <a:solidFill>
                    <a:schemeClr val="tx1"/>
                  </a:solidFill>
                  <a:effectLst/>
                  <a:ea typeface="+mn-ea"/>
                  <a:cs typeface="+mn-cs"/>
                </a:rPr>
                <a:t>                                                  </a:t>
              </a:r>
              <a14:m>
                <m:oMath xmlns:m="http://schemas.openxmlformats.org/officeDocument/2006/math">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10</m:t>
                      </m:r>
                    </m:sub>
                    <m:sup>
                      <m:r>
                        <a:rPr lang="en-US" sz="1100" b="0" i="1">
                          <a:solidFill>
                            <a:schemeClr val="tx1"/>
                          </a:solidFill>
                          <a:effectLst/>
                          <a:latin typeface="+mn-lt"/>
                          <a:ea typeface="+mn-ea"/>
                          <a:cs typeface="+mn-cs"/>
                        </a:rPr>
                        <m:t>′</m:t>
                      </m:r>
                    </m:sup>
                  </m:sSubSup>
                </m:oMath>
              </a14:m>
              <a:r>
                <a:rPr lang="en-US" sz="1100" b="0" i="0" baseline="0">
                  <a:solidFill>
                    <a:schemeClr val="tx1"/>
                  </a:solidFill>
                  <a:effectLst/>
                  <a:latin typeface="+mn-lt"/>
                  <a:ea typeface="+mn-ea"/>
                  <a:cs typeface="+mn-cs"/>
                </a:rPr>
                <a:t>   </a:t>
              </a:r>
              <a14:m>
                <m:oMath xmlns:m="http://schemas.openxmlformats.org/officeDocument/2006/math">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11</m:t>
                      </m:r>
                    </m:sub>
                    <m:sup>
                      <m:r>
                        <a:rPr lang="en-US" sz="1100" b="0" i="1">
                          <a:solidFill>
                            <a:schemeClr val="tx1"/>
                          </a:solidFill>
                          <a:effectLst/>
                          <a:latin typeface="+mn-lt"/>
                          <a:ea typeface="+mn-ea"/>
                          <a:cs typeface="+mn-cs"/>
                        </a:rPr>
                        <m:t>′</m:t>
                      </m:r>
                    </m:sup>
                  </m:sSubSup>
                  <m:r>
                    <a:rPr lang="en-US" sz="1100" b="0" i="1">
                      <a:solidFill>
                        <a:schemeClr val="tx1"/>
                      </a:solidFill>
                      <a:effectLst/>
                      <a:latin typeface="+mn-lt"/>
                      <a:ea typeface="+mn-ea"/>
                      <a:cs typeface="+mn-cs"/>
                    </a:rPr>
                    <m:t> </m:t>
                  </m:r>
                </m:oMath>
              </a14:m>
              <a:r>
                <a:rPr lang="en-US" sz="1100" b="0" i="0" baseline="0">
                  <a:solidFill>
                    <a:schemeClr val="tx1"/>
                  </a:solidFill>
                  <a:effectLst/>
                  <a:latin typeface="+mn-lt"/>
                  <a:ea typeface="+mn-ea"/>
                  <a:cs typeface="+mn-cs"/>
                </a:rPr>
                <a:t>   </a:t>
              </a:r>
              <a14:m>
                <m:oMath xmlns:m="http://schemas.openxmlformats.org/officeDocument/2006/math">
                  <m:r>
                    <a:rPr lang="en-US" sz="1100" b="0" i="1">
                      <a:solidFill>
                        <a:schemeClr val="tx1"/>
                      </a:solidFill>
                      <a:effectLst/>
                      <a:latin typeface="+mn-lt"/>
                      <a:ea typeface="+mn-ea"/>
                      <a:cs typeface="+mn-cs"/>
                    </a:rPr>
                    <m:t>𝑠</m:t>
                  </m:r>
                </m:oMath>
              </a14:m>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pPr/>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10</m:t>
                      </m:r>
                    </m:sub>
                    <m:sup>
                      <m:r>
                        <a:rPr lang="en-US" sz="1100" b="0" i="1">
                          <a:solidFill>
                            <a:schemeClr val="tx1"/>
                          </a:solidFill>
                          <a:effectLst/>
                          <a:latin typeface="+mn-lt"/>
                          <a:ea typeface="+mn-ea"/>
                          <a:cs typeface="+mn-cs"/>
                        </a:rPr>
                        <m:t>′</m:t>
                      </m:r>
                    </m:sup>
                  </m:sSubSup>
                </m:oMath>
              </a14:m>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14:m>
                <m:oMath xmlns:m="http://schemas.openxmlformats.org/officeDocument/2006/math">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mn-lt"/>
                          <a:ea typeface="+mn-ea"/>
                          <a:cs typeface="+mn-cs"/>
                        </a:rPr>
                        <m:t>′</m:t>
                      </m:r>
                    </m:sup>
                  </m:sSubSup>
                </m:oMath>
              </a14:m>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mn-lt"/>
                      <a:ea typeface="+mn-ea"/>
                      <a:cs typeface="+mn-cs"/>
                    </a:rPr>
                    <m:t>≤</m:t>
                  </m:r>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10</m:t>
                      </m:r>
                    </m:sub>
                    <m:sup>
                      <m:r>
                        <a:rPr lang="en-US" sz="1100" b="0" i="1">
                          <a:solidFill>
                            <a:schemeClr val="tx1"/>
                          </a:solidFill>
                          <a:effectLst/>
                          <a:latin typeface="+mn-lt"/>
                          <a:ea typeface="+mn-ea"/>
                          <a:cs typeface="+mn-cs"/>
                        </a:rPr>
                        <m:t>′</m:t>
                      </m:r>
                    </m:sup>
                  </m:sSubSup>
                </m:oMath>
              </a14:m>
              <a:r>
                <a:rPr lang="fi-FI" sz="1100" b="0" i="0">
                  <a:solidFill>
                    <a:schemeClr val="tx1"/>
                  </a:solidFill>
                  <a:effectLst/>
                  <a:latin typeface="+mn-lt"/>
                  <a:ea typeface="+mn-ea"/>
                  <a:cs typeface="+mn-cs"/>
                </a:rPr>
                <a:t>   and  </a:t>
              </a:r>
              <a14:m>
                <m:oMath xmlns:m="http://schemas.openxmlformats.org/officeDocument/2006/math">
                  <m:r>
                    <a:rPr lang="en-US" sz="1100" b="0" i="1">
                      <a:solidFill>
                        <a:schemeClr val="tx1"/>
                      </a:solidFill>
                      <a:effectLst/>
                      <a:latin typeface="+mn-lt"/>
                      <a:ea typeface="+mn-ea"/>
                      <a:cs typeface="+mn-cs"/>
                    </a:rPr>
                    <m:t>𝑠</m:t>
                  </m:r>
                  <m:r>
                    <a:rPr lang="en-US" sz="1100" b="0" i="1">
                      <a:solidFill>
                        <a:schemeClr val="tx1"/>
                      </a:solidFill>
                      <a:effectLst/>
                      <a:latin typeface="+mn-lt"/>
                      <a:ea typeface="+mn-ea"/>
                      <a:cs typeface="+mn-cs"/>
                    </a:rPr>
                    <m:t>≤</m:t>
                  </m:r>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11</m:t>
                      </m:r>
                    </m:sub>
                    <m:sup>
                      <m:r>
                        <a:rPr lang="en-US" sz="1100" b="0" i="1">
                          <a:solidFill>
                            <a:schemeClr val="tx1"/>
                          </a:solidFill>
                          <a:effectLst/>
                          <a:latin typeface="+mn-lt"/>
                          <a:ea typeface="+mn-ea"/>
                          <a:cs typeface="+mn-cs"/>
                        </a:rPr>
                        <m:t>′</m:t>
                      </m:r>
                    </m:sup>
                  </m:sSubSup>
                  <m:r>
                    <a:rPr lang="en-US" sz="1100" b="0" i="1">
                      <a:solidFill>
                        <a:schemeClr val="tx1"/>
                      </a:solidFill>
                      <a:effectLst/>
                      <a:latin typeface="+mn-lt"/>
                      <a:ea typeface="+mn-ea"/>
                      <a:cs typeface="+mn-cs"/>
                    </a:rPr>
                    <m:t> </m:t>
                  </m:r>
                </m:oMath>
              </a14:m>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 </m:t>
                  </m:r>
                  <m:sSubSup>
                    <m:sSubSupPr>
                      <m:ctrlPr>
                        <a:rPr lang="en-US" sz="1100" b="0" i="1">
                          <a:solidFill>
                            <a:schemeClr val="tx1"/>
                          </a:solidFill>
                          <a:effectLst/>
                          <a:latin typeface="+mn-lt"/>
                          <a:ea typeface="+mn-ea"/>
                          <a:cs typeface="+mn-cs"/>
                        </a:rPr>
                      </m:ctrlPr>
                    </m:sSubSup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m:t>
                      </m:r>
                    </m:sub>
                    <m:sup>
                      <m:r>
                        <a:rPr lang="en-US" sz="1100" b="0" i="1">
                          <a:solidFill>
                            <a:schemeClr val="tx1"/>
                          </a:solidFill>
                          <a:effectLst/>
                          <a:latin typeface="+mn-lt"/>
                          <a:ea typeface="+mn-ea"/>
                          <a:cs typeface="+mn-cs"/>
                        </a:rPr>
                        <m:t>′</m:t>
                      </m:r>
                    </m:sup>
                  </m:sSubSup>
                  <m:r>
                    <a:rPr lang="en-US" sz="1100" b="0" i="1">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 ∈{0;1}</m:t>
                  </m:r>
                </m:oMath>
              </a14:m>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Choice>
      <mc:Fallback>
        <xdr:sp macro="" textlink="">
          <xdr:nvSpPr>
            <xdr:cNvPr id="3" name="TextBox 2">
              <a:extLst>
                <a:ext uri="{FF2B5EF4-FFF2-40B4-BE49-F238E27FC236}">
                  <a16:creationId xmlns:a16="http://schemas.microsoft.com/office/drawing/2014/main" id="{EA3C505B-1DF1-49E5-AAF9-805CE6E98C2C}"/>
                </a:ext>
              </a:extLst>
            </xdr:cNvPr>
            <xdr:cNvSpPr txBox="1"/>
          </xdr:nvSpPr>
          <xdr:spPr>
            <a:xfrm>
              <a:off x="266700" y="377525"/>
              <a:ext cx="9772650" cy="1879969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Task (a):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rgbClr val="FF0000"/>
                  </a:solidFill>
                  <a:effectLst/>
                  <a:latin typeface="Cambria Math" panose="02040503050406030204" pitchFamily="18" charset="0"/>
                  <a:ea typeface="+mn-ea"/>
                  <a:cs typeface="+mn-cs"/>
                </a:rPr>
                <a:t>𝑥_𝑗∈{0,1}  </a:t>
              </a:r>
              <a:r>
                <a:rPr lang="en-US" sz="1100">
                  <a:solidFill>
                    <a:srgbClr val="FF0000"/>
                  </a:solidFill>
                  <a:effectLst/>
                  <a:latin typeface="+mn-lt"/>
                  <a:ea typeface="+mn-ea"/>
                  <a:cs typeface="+mn-cs"/>
                </a:rPr>
                <a:t>and </a:t>
              </a:r>
              <a:r>
                <a:rPr lang="en-US" sz="1100" b="0" i="0">
                  <a:solidFill>
                    <a:srgbClr val="FF0000"/>
                  </a:solidFill>
                  <a:effectLst/>
                  <a:latin typeface="Cambria Math" panose="02040503050406030204" pitchFamily="18" charset="0"/>
                  <a:ea typeface="+mn-ea"/>
                  <a:cs typeface="+mn-cs"/>
                </a:rPr>
                <a:t>〖𝑥′〗_𝑗∈{0,1}</a:t>
              </a:r>
              <a:r>
                <a:rPr lang="en-US" sz="1100">
                  <a:solidFill>
                    <a:srgbClr val="FF0000"/>
                  </a:solidFill>
                  <a:effectLst/>
                  <a:latin typeface="+mn-lt"/>
                  <a:ea typeface="+mn-ea"/>
                  <a:cs typeface="+mn-cs"/>
                </a:rPr>
                <a:t> to indicate the restoration and the</a:t>
              </a:r>
              <a:r>
                <a:rPr lang="en-US" sz="1100" baseline="0">
                  <a:solidFill>
                    <a:srgbClr val="FF0000"/>
                  </a:solidFill>
                  <a:effectLst/>
                  <a:latin typeface="+mn-lt"/>
                  <a:ea typeface="+mn-ea"/>
                  <a:cs typeface="+mn-cs"/>
                </a:rPr>
                <a:t> damming of the </a:t>
              </a:r>
              <a:r>
                <a:rPr lang="en-US" sz="1100" b="0" i="0">
                  <a:solidFill>
                    <a:srgbClr val="FF0000"/>
                  </a:solidFill>
                  <a:effectLst/>
                  <a:latin typeface="Cambria Math" panose="02040503050406030204" pitchFamily="18" charset="0"/>
                  <a:ea typeface="+mn-ea"/>
                  <a:cs typeface="+mn-cs"/>
                </a:rPr>
                <a:t>𝑗</a:t>
              </a:r>
              <a:r>
                <a:rPr lang="en-US" sz="1100">
                  <a:solidFill>
                    <a:srgbClr val="FF0000"/>
                  </a:solidFill>
                  <a:effectLst/>
                  <a:latin typeface="+mn-lt"/>
                  <a:ea typeface="+mn-ea"/>
                  <a:cs typeface="+mn-cs"/>
                </a:rPr>
                <a:t>th stand, respectively. Use </a:t>
              </a:r>
              <a:r>
                <a:rPr lang="en-US" sz="1100" b="0" i="0">
                  <a:solidFill>
                    <a:srgbClr val="FF0000"/>
                  </a:solidFill>
                  <a:effectLst/>
                  <a:latin typeface="Cambria Math" panose="02040503050406030204" pitchFamily="18" charset="0"/>
                  <a:ea typeface="+mn-ea"/>
                  <a:cs typeface="+mn-cs"/>
                </a:rPr>
                <a:t>𝑠∈{0,1}</a:t>
              </a:r>
              <a:r>
                <a:rPr lang="en-US" sz="1100">
                  <a:solidFill>
                    <a:srgbClr val="FF0000"/>
                  </a:solidFill>
                  <a:effectLst/>
                  <a:latin typeface="+mn-lt"/>
                  <a:ea typeface="+mn-ea"/>
                  <a:cs typeface="+mn-cs"/>
                </a:rPr>
                <a:t> as</a:t>
              </a:r>
              <a:r>
                <a:rPr lang="en-US" sz="1100" baseline="0">
                  <a:solidFill>
                    <a:srgbClr val="FF0000"/>
                  </a:solidFill>
                  <a:effectLst/>
                  <a:latin typeface="+mn-lt"/>
                  <a:ea typeface="+mn-ea"/>
                  <a:cs typeface="+mn-cs"/>
                </a:rPr>
                <a:t> the decision variable required for modelling the cost synergy </a:t>
              </a:r>
              <a:r>
                <a:rPr lang="en-US" sz="1100">
                  <a:solidFill>
                    <a:srgbClr val="FF0000"/>
                  </a:solidFill>
                  <a:effectLst/>
                  <a:latin typeface="+mn-lt"/>
                  <a:ea typeface="+mn-ea"/>
                  <a:cs typeface="+mn-cs"/>
                </a:rPr>
                <a:t>(3</a:t>
              </a:r>
              <a:r>
                <a:rPr lang="en-US" sz="1100" baseline="0">
                  <a:solidFill>
                    <a:srgbClr val="FF0000"/>
                  </a:solidFill>
                  <a:effectLst/>
                  <a:latin typeface="+mn-lt"/>
                  <a:ea typeface="+mn-ea"/>
                  <a:cs typeface="+mn-cs"/>
                </a:rPr>
                <a:t> </a:t>
              </a:r>
              <a:r>
                <a:rPr lang="en-US" sz="1100">
                  <a:solidFill>
                    <a:srgbClr val="FF0000"/>
                  </a:solidFill>
                  <a:effectLst/>
                  <a:latin typeface="+mn-lt"/>
                  <a:ea typeface="+mn-ea"/>
                  <a:cs typeface="+mn-cs"/>
                </a:rPr>
                <a:t>pts).</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a:effectLst/>
              </a:endParaRPr>
            </a:p>
            <a:p>
              <a:pPr eaLnBrk="1" fontAlgn="auto" latinLnBrk="0" hangingPunct="1"/>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𝑥_𝑗</a:t>
              </a:r>
              <a:r>
                <a:rPr lang="fi-FI" sz="1100" b="0" i="0">
                  <a:solidFill>
                    <a:schemeClr val="tx1"/>
                  </a:solidFill>
                  <a:effectLst/>
                  <a:latin typeface="+mn-lt"/>
                  <a:ea typeface="+mn-ea"/>
                  <a:cs typeface="+mn-cs"/>
                </a:rPr>
                <a:t> (binary): Indicates whether restoration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en-US" sz="1100" b="0" i="0">
                  <a:solidFill>
                    <a:schemeClr val="tx1"/>
                  </a:solidFill>
                  <a:effectLst/>
                  <a:latin typeface="Cambria Math" panose="02040503050406030204" pitchFamily="18" charset="0"/>
                  <a:ea typeface="+mn-ea"/>
                  <a:cs typeface="+mn-cs"/>
                </a:rPr>
                <a:t>𝑥_𝑗^′</a:t>
              </a:r>
              <a:r>
                <a:rPr lang="fi-FI" sz="1100" b="0" i="0">
                  <a:solidFill>
                    <a:schemeClr val="tx1"/>
                  </a:solidFill>
                  <a:effectLst/>
                  <a:latin typeface="+mn-lt"/>
                  <a:ea typeface="+mn-ea"/>
                  <a:cs typeface="+mn-cs"/>
                </a:rPr>
                <a:t> (binary): Indicates whether damming is chosen for the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-th stand (1 if chosen, 0 otherwise). There</a:t>
              </a:r>
              <a:r>
                <a:rPr lang="fi-FI" sz="1100" b="0" i="0" baseline="0">
                  <a:solidFill>
                    <a:schemeClr val="tx1"/>
                  </a:solidFill>
                  <a:effectLst/>
                  <a:latin typeface="+mn-lt"/>
                  <a:ea typeface="+mn-ea"/>
                  <a:cs typeface="+mn-cs"/>
                </a:rPr>
                <a:t> are </a:t>
              </a:r>
              <a:r>
                <a:rPr lang="fi-FI" sz="1100" b="0" i="0">
                  <a:solidFill>
                    <a:schemeClr val="tx1"/>
                  </a:solidFill>
                  <a:effectLst/>
                  <a:latin typeface="+mn-lt"/>
                  <a:ea typeface="+mn-ea"/>
                  <a:cs typeface="+mn-cs"/>
                </a:rPr>
                <a:t>20 variables, one for each stand</a:t>
              </a:r>
            </a:p>
            <a:p>
              <a:r>
                <a:rPr lang="fi-FI" sz="1100" b="0" i="1">
                  <a:solidFill>
                    <a:schemeClr val="tx1"/>
                  </a:solidFill>
                  <a:effectLst/>
                  <a:latin typeface="+mn-lt"/>
                  <a:ea typeface="+mn-ea"/>
                  <a:cs typeface="+mn-cs"/>
                </a:rPr>
                <a:t>s</a:t>
              </a:r>
              <a:r>
                <a:rPr lang="fi-FI" sz="1100" b="0" i="0">
                  <a:solidFill>
                    <a:schemeClr val="tx1"/>
                  </a:solidFill>
                  <a:effectLst/>
                  <a:latin typeface="+mn-lt"/>
                  <a:ea typeface="+mn-ea"/>
                  <a:cs typeface="+mn-cs"/>
                </a:rPr>
                <a:t> (binary): Indicates the cost synergy for stands 10 and 11 (1 if damming is chosen for both, 0 otherwise).</a:t>
              </a:r>
            </a:p>
            <a:p>
              <a:r>
                <a:rPr lang="fi-FI" sz="1100" b="0" i="0">
                  <a:solidFill>
                    <a:schemeClr val="tx1"/>
                  </a:solidFill>
                  <a:effectLst/>
                  <a:latin typeface="+mn-lt"/>
                  <a:ea typeface="+mn-ea"/>
                  <a:cs typeface="+mn-cs"/>
                </a:rPr>
                <a:t>=&gt; Number of decision variables: 20 + 20 + 1 = 41 variables</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r>
                <a:rPr lang="fi-FI" sz="1100" b="0" i="0">
                  <a:solidFill>
                    <a:schemeClr val="tx1"/>
                  </a:solidFill>
                  <a:effectLst/>
                  <a:latin typeface="+mn-lt"/>
                  <a:ea typeface="+mn-ea"/>
                  <a:cs typeface="+mn-cs"/>
                </a:rPr>
                <a:t>The objective is to minimize GHG emissions and maximize biodiversity. Given that a 2.1 ton reduction in GHG emissions is equally preferred to a unit increase in biodiversity, we can combine these objectives into a single objective function by converting biodiversity units into GHG equivalents:</a:t>
              </a:r>
            </a:p>
            <a:p>
              <a:endParaRPr lang="en-FI">
                <a:effectLst/>
              </a:endParaRPr>
            </a:p>
            <a:p>
              <a:pPr algn="ctr"/>
              <a:r>
                <a:rPr lang="en-US" sz="1100" b="0" i="0">
                  <a:solidFill>
                    <a:schemeClr val="tx1"/>
                  </a:solidFill>
                  <a:effectLst/>
                  <a:latin typeface="+mn-lt"/>
                  <a:ea typeface="+mn-ea"/>
                  <a:cs typeface="+mn-cs"/>
                </a:rPr>
                <a:t>m</a:t>
              </a:r>
              <a:r>
                <a:rPr lang="en-US" sz="1100" b="0" i="0">
                  <a:solidFill>
                    <a:schemeClr val="tx1"/>
                  </a:solidFill>
                  <a:effectLst/>
                  <a:latin typeface="Cambria Math" panose="02040503050406030204" pitchFamily="18" charset="0"/>
                  <a:ea typeface="+mn-ea"/>
                  <a:cs typeface="+mn-cs"/>
                </a:rPr>
                <a:t>ax</a:t>
              </a:r>
              <a:r>
                <a:rPr lang="en-US" sz="1100" b="0" i="0">
                  <a:solidFill>
                    <a:schemeClr val="tx1"/>
                  </a:solidFill>
                  <a:effectLst/>
                  <a:latin typeface="+mn-lt"/>
                  <a:ea typeface="+mn-ea"/>
                  <a:cs typeface="+mn-cs"/>
                </a:rPr>
                <a:t> z= 2.1∑_(𝑗=1)^20▒〖(𝑏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𝑏_𝑗^′ 𝑥_𝑗^′)〗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𝑔_𝑗^′ 𝑥_𝑗^′)〗</a:t>
              </a:r>
              <a:r>
                <a:rPr lang="fi-FI" sz="1100" b="0" i="0">
                  <a:solidFill>
                    <a:schemeClr val="tx1"/>
                  </a:solidFill>
                  <a:effectLst/>
                  <a:latin typeface="+mn-lt"/>
                  <a:ea typeface="+mn-ea"/>
                  <a:cs typeface="+mn-cs"/>
                </a:rPr>
                <a:t> </a:t>
              </a:r>
            </a:p>
            <a:p>
              <a:endParaRPr lang="en-FI">
                <a:effectLst/>
              </a:endParaRPr>
            </a:p>
            <a:p>
              <a:r>
                <a:rPr lang="fi-FI" sz="1100" b="0" i="0">
                  <a:solidFill>
                    <a:schemeClr val="tx1"/>
                  </a:solidFill>
                  <a:effectLst/>
                  <a:latin typeface="+mn-lt"/>
                  <a:ea typeface="+mn-ea"/>
                  <a:cs typeface="+mn-cs"/>
                </a:rPr>
                <a:t>where </a:t>
              </a:r>
              <a:r>
                <a:rPr lang="en-US" sz="1100" b="0" i="0">
                  <a:solidFill>
                    <a:schemeClr val="tx1"/>
                  </a:solidFill>
                  <a:effectLst/>
                  <a:latin typeface="+mn-lt"/>
                  <a:ea typeface="+mn-ea"/>
                  <a:cs typeface="+mn-cs"/>
                </a:rPr>
                <a:t>𝑔</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𝑔_𝑗^′</a:t>
              </a:r>
              <a:r>
                <a:rPr lang="fi-FI" sz="1100" b="0" i="0">
                  <a:solidFill>
                    <a:schemeClr val="tx1"/>
                  </a:solidFill>
                  <a:effectLst/>
                  <a:latin typeface="+mn-lt"/>
                  <a:ea typeface="+mn-ea"/>
                  <a:cs typeface="+mn-cs"/>
                </a:rPr>
                <a:t>​ are the changes in GHG emissions, and </a:t>
              </a:r>
              <a:r>
                <a:rPr lang="en-US" sz="1100" b="0" i="0">
                  <a:solidFill>
                    <a:schemeClr val="tx1"/>
                  </a:solidFill>
                  <a:effectLst/>
                  <a:latin typeface="+mn-lt"/>
                  <a:ea typeface="+mn-ea"/>
                  <a:cs typeface="+mn-cs"/>
                </a:rPr>
                <a:t>𝑏</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𝑏_𝑗^′</a:t>
              </a:r>
              <a:r>
                <a:rPr lang="fi-FI" sz="1100" b="0" i="0">
                  <a:solidFill>
                    <a:schemeClr val="tx1"/>
                  </a:solidFill>
                  <a:effectLst/>
                  <a:latin typeface="+mn-lt"/>
                  <a:ea typeface="+mn-ea"/>
                  <a:cs typeface="+mn-cs"/>
                </a:rPr>
                <a:t> are the changes in biodiversity for restoration and damming, respectively.</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en-FI">
                <a:effectLst/>
              </a:endParaRPr>
            </a:p>
            <a:p>
              <a:r>
                <a:rPr lang="en-US" sz="1100" b="1" i="0" baseline="0">
                  <a:solidFill>
                    <a:schemeClr val="tx1"/>
                  </a:solidFill>
                  <a:effectLst/>
                  <a:latin typeface="+mn-lt"/>
                  <a:ea typeface="+mn-ea"/>
                  <a:cs typeface="+mn-cs"/>
                </a:rPr>
                <a:t>- </a:t>
              </a:r>
              <a:r>
                <a:rPr lang="fi-FI" sz="1100" b="1" i="0">
                  <a:solidFill>
                    <a:schemeClr val="tx1"/>
                  </a:solidFill>
                  <a:effectLst/>
                  <a:latin typeface="+mn-lt"/>
                  <a:ea typeface="+mn-ea"/>
                  <a:cs typeface="+mn-cs"/>
                </a:rPr>
                <a:t>Budget constraint:</a:t>
              </a:r>
              <a:endParaRPr lang="en-US" sz="1100" b="0" i="0">
                <a:solidFill>
                  <a:schemeClr val="tx1"/>
                </a:solidFill>
                <a:effectLst/>
                <a:latin typeface="+mn-lt"/>
                <a:ea typeface="+mn-ea"/>
                <a:cs typeface="+mn-cs"/>
              </a:endParaRPr>
            </a:p>
            <a:p>
              <a:pPr/>
              <a:endParaRPr lang="en-US" sz="1100" b="0" i="0">
                <a:solidFill>
                  <a:schemeClr val="tx1"/>
                </a:solidFill>
                <a:effectLst/>
                <a:latin typeface="+mn-lt"/>
                <a:ea typeface="+mn-ea"/>
                <a:cs typeface="+mn-cs"/>
              </a:endParaRPr>
            </a:p>
            <a:p>
              <a:pPr algn="ct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∑_(𝑗=1)^20▒〖</a:t>
              </a:r>
              <a:r>
                <a:rPr lang="en-US" sz="1100" b="0" i="0">
                  <a:solidFill>
                    <a:schemeClr val="tx1"/>
                  </a:solidFill>
                  <a:effectLst/>
                  <a:latin typeface="Cambria Math" panose="02040503050406030204" pitchFamily="18" charset="0"/>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  + </a:t>
              </a:r>
              <a:r>
                <a:rPr lang="en-US" sz="1100" b="0" i="0">
                  <a:solidFill>
                    <a:schemeClr val="tx1"/>
                  </a:solidFill>
                  <a:effectLst/>
                  <a:latin typeface="Cambria Math" panose="02040503050406030204" pitchFamily="18" charset="0"/>
                  <a:ea typeface="+mn-ea"/>
                  <a:cs typeface="+mn-cs"/>
                </a:rPr>
                <a:t>𝑐</a:t>
              </a:r>
              <a:r>
                <a:rPr lang="en-US" sz="1100" b="0" i="0">
                  <a:solidFill>
                    <a:schemeClr val="tx1"/>
                  </a:solidFill>
                  <a:effectLst/>
                  <a:latin typeface="+mn-lt"/>
                  <a:ea typeface="+mn-ea"/>
                  <a:cs typeface="+mn-cs"/>
                </a:rPr>
                <a:t>_𝑗^′ 𝑥_𝑗^′</a:t>
              </a:r>
              <a:r>
                <a:rPr lang="en-US" sz="1100" b="0" i="0">
                  <a:solidFill>
                    <a:schemeClr val="tx1"/>
                  </a:solidFill>
                  <a:effectLst/>
                  <a:latin typeface="Cambria Math" panose="02040503050406030204" pitchFamily="18" charset="0"/>
                  <a:ea typeface="+mn-ea"/>
                  <a:cs typeface="+mn-cs"/>
                </a:rPr>
                <a:t> )−3000𝑠</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≤40000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Here, </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𝑐_𝑗^′</a:t>
              </a:r>
              <a:r>
                <a:rPr lang="fi-FI" sz="1100" b="0" i="0">
                  <a:solidFill>
                    <a:schemeClr val="tx1"/>
                  </a:solidFill>
                  <a:effectLst/>
                  <a:latin typeface="+mn-lt"/>
                  <a:ea typeface="+mn-ea"/>
                  <a:cs typeface="+mn-cs"/>
                </a:rPr>
                <a:t>​ are the costs of restoration and damming, respectively. The term </a:t>
              </a:r>
              <a:r>
                <a:rPr lang="en-US" sz="1100" b="0" i="0">
                  <a:solidFill>
                    <a:schemeClr val="tx1"/>
                  </a:solidFill>
                  <a:effectLst/>
                  <a:latin typeface="+mn-lt"/>
                  <a:ea typeface="+mn-ea"/>
                  <a:cs typeface="+mn-cs"/>
                </a:rPr>
                <a:t>−3000</a:t>
              </a:r>
              <a:r>
                <a:rPr lang="en-US" sz="1100" b="0" i="0">
                  <a:solidFill>
                    <a:schemeClr val="tx1"/>
                  </a:solidFill>
                  <a:effectLst/>
                  <a:latin typeface="Cambria Math" panose="02040503050406030204" pitchFamily="18" charset="0"/>
                  <a:ea typeface="+mn-ea"/>
                  <a:cs typeface="+mn-cs"/>
                </a:rPr>
                <a:t>𝑠</a:t>
              </a:r>
              <a:r>
                <a:rPr lang="fi-FI" sz="1100" b="0" i="0">
                  <a:solidFill>
                    <a:schemeClr val="tx1"/>
                  </a:solidFill>
                  <a:effectLst/>
                  <a:latin typeface="+mn-lt"/>
                  <a:ea typeface="+mn-ea"/>
                  <a:cs typeface="+mn-cs"/>
                </a:rPr>
                <a:t> accounts for the cost reduction if damming is implemented on both stands 10 and 11</a:t>
              </a:r>
              <a:r>
                <a:rPr lang="fi-FI" sz="1100" b="0" i="0" baseline="0">
                  <a:solidFill>
                    <a:schemeClr val="tx1"/>
                  </a:solidFill>
                  <a:effectLst/>
                  <a:latin typeface="+mn-lt"/>
                  <a:ea typeface="+mn-ea"/>
                  <a:cs typeface="+mn-cs"/>
                </a:rPr>
                <a:t> (synergy variable s is equal to 1)</a:t>
              </a:r>
              <a:endParaRPr lang="fi-FI" sz="1100" b="0" i="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fi-FI" sz="1100" b="1" i="0">
                  <a:solidFill>
                    <a:schemeClr val="tx1"/>
                  </a:solidFill>
                  <a:effectLst/>
                  <a:latin typeface="+mn-lt"/>
                  <a:ea typeface="+mn-ea"/>
                  <a:cs typeface="+mn-cs"/>
                </a:rPr>
                <a:t>Mutual exclusivity constraints</a:t>
              </a:r>
              <a:endParaRPr lang="en-FI">
                <a:effectLst/>
              </a:endParaRPr>
            </a:p>
            <a:p>
              <a:endParaRPr lang="fi-FI" sz="1100" b="0" i="0">
                <a:solidFill>
                  <a:schemeClr val="tx1"/>
                </a:solidFill>
                <a:effectLst/>
                <a:latin typeface="+mn-lt"/>
                <a:ea typeface="+mn-ea"/>
                <a:cs typeface="+mn-cs"/>
              </a:endParaRPr>
            </a:p>
            <a:p>
              <a:pPr algn="ctr"/>
              <a:r>
                <a:rPr lang="fi-FI" sz="1100" b="0" i="0">
                  <a:solidFill>
                    <a:schemeClr val="tx1"/>
                  </a:solidFill>
                  <a:effectLst/>
                  <a:latin typeface="+mn-lt"/>
                  <a:ea typeface="+mn-ea"/>
                  <a:cs typeface="+mn-cs"/>
                </a:rPr>
                <a:t>For each stand: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1</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for all </a:t>
              </a:r>
              <a:r>
                <a:rPr lang="fi-FI" sz="1100" b="0" i="1">
                  <a:solidFill>
                    <a:schemeClr val="tx1"/>
                  </a:solidFill>
                  <a:effectLst/>
                  <a:latin typeface="+mn-lt"/>
                  <a:ea typeface="+mn-ea"/>
                  <a:cs typeface="+mn-cs"/>
                </a:rPr>
                <a:t>j </a:t>
              </a:r>
            </a:p>
            <a:p>
              <a:pPr algn="ctr"/>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for each stand, either restoration, damming, or no action is chosen.</a:t>
              </a:r>
              <a:endParaRPr lang="fi-FI" sz="1100" b="0" i="1">
                <a:solidFill>
                  <a:schemeClr val="tx1"/>
                </a:solidFill>
                <a:effectLst/>
                <a:latin typeface="+mn-lt"/>
                <a:ea typeface="+mn-ea"/>
                <a:cs typeface="+mn-cs"/>
              </a:endParaRPr>
            </a:p>
            <a:p>
              <a:endParaRPr lang="fi-FI" sz="1100" b="0" i="1">
                <a:solidFill>
                  <a:schemeClr val="tx1"/>
                </a:solidFill>
                <a:effectLst/>
                <a:latin typeface="+mn-lt"/>
                <a:ea typeface="+mn-ea"/>
                <a:cs typeface="+mn-cs"/>
              </a:endParaRPr>
            </a:p>
            <a:p>
              <a:r>
                <a:rPr lang="fi-FI" sz="1100" b="1" i="0">
                  <a:solidFill>
                    <a:schemeClr val="tx1"/>
                  </a:solidFill>
                  <a:effectLst/>
                  <a:latin typeface="+mn-lt"/>
                  <a:ea typeface="+mn-ea"/>
                  <a:cs typeface="+mn-cs"/>
                </a:rPr>
                <a:t>- Cost synergy constraint:</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We need to consider 4 cases</a:t>
              </a:r>
              <a:r>
                <a:rPr lang="en-US" sz="1100" b="0" i="0" baseline="0">
                  <a:solidFill>
                    <a:schemeClr val="tx1"/>
                  </a:solidFill>
                  <a:effectLst/>
                  <a:latin typeface="+mn-lt"/>
                  <a:ea typeface="+mn-ea"/>
                  <a:cs typeface="+mn-cs"/>
                </a:rPr>
                <a:t> as follows</a:t>
              </a:r>
            </a:p>
            <a:p>
              <a:endParaRPr lang="en-US" sz="1100" b="0" i="0" baseline="0">
                <a:solidFill>
                  <a:schemeClr val="tx1"/>
                </a:solidFill>
                <a:effectLst/>
                <a:latin typeface="+mn-lt"/>
                <a:ea typeface="+mn-ea"/>
                <a:cs typeface="+mn-cs"/>
              </a:endParaRPr>
            </a:p>
            <a:p>
              <a:pPr/>
              <a:r>
                <a:rPr lang="en-US" sz="1100" b="0">
                  <a:solidFill>
                    <a:schemeClr val="tx1"/>
                  </a:solidFill>
                  <a:effectLst/>
                  <a:ea typeface="+mn-ea"/>
                  <a:cs typeface="+mn-cs"/>
                </a:rPr>
                <a:t>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𝑥_11^′  </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𝑠</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not damped        0      0       0    (s must be 0 since no stands are damped)</a:t>
              </a:r>
            </a:p>
            <a:p>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𝑥_10^′</a:t>
              </a:r>
              <a:r>
                <a:rPr lang="en-US" sz="1100" b="0" i="0" baseline="0">
                  <a:solidFill>
                    <a:schemeClr val="tx1"/>
                  </a:solidFill>
                  <a:effectLst/>
                  <a:latin typeface="+mn-lt"/>
                  <a:ea typeface="+mn-ea"/>
                  <a:cs typeface="+mn-cs"/>
                </a:rPr>
                <a:t> is damped                 1      0       0    (s must be 0 since only one stand is damped)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Only </a:t>
              </a:r>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is damped                 0      1       0    (s must be 0 since only one stand is damped)</a:t>
              </a:r>
              <a:endParaRPr lang="en-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Both stands are damped        1      1       1    (s must be 1 since both stands are damped)</a:t>
              </a:r>
              <a:endParaRPr lang="en-FI">
                <a:effectLst/>
              </a:endParaRPr>
            </a:p>
            <a:p>
              <a:endParaRPr lang="en-US"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From this table,</a:t>
              </a:r>
              <a:r>
                <a:rPr lang="en-US" sz="1100" b="0" i="0" baseline="0">
                  <a:solidFill>
                    <a:schemeClr val="tx1"/>
                  </a:solidFill>
                  <a:effectLst/>
                  <a:latin typeface="+mn-lt"/>
                  <a:ea typeface="+mn-ea"/>
                  <a:cs typeface="+mn-cs"/>
                </a:rPr>
                <a:t> we can conclude that that in all 4 cases, it must be true that     </a:t>
              </a:r>
              <a:r>
                <a:rPr lang="en-US" sz="1100" b="0" i="0">
                  <a:solidFill>
                    <a:schemeClr val="tx1"/>
                  </a:solidFill>
                  <a:effectLst/>
                  <a:latin typeface="Cambria Math" panose="02040503050406030204" pitchFamily="18" charset="0"/>
                  <a:ea typeface="+mn-ea"/>
                  <a:cs typeface="+mn-cs"/>
                </a:rPr>
                <a:t>𝑠</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10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and  </a:t>
              </a:r>
              <a:r>
                <a:rPr lang="en-US" sz="1100" b="0" i="0">
                  <a:solidFill>
                    <a:schemeClr val="tx1"/>
                  </a:solidFill>
                  <a:effectLst/>
                  <a:latin typeface="+mn-lt"/>
                  <a:ea typeface="+mn-ea"/>
                  <a:cs typeface="+mn-cs"/>
                </a:rPr>
                <a:t>𝑠≤𝑥_11^′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This ensures that the synergy applies only if damming is chosen for both stands.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Non-negativity and binary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a:t>
              </a:r>
              <a:r>
                <a:rPr lang="en-US"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mn-lt"/>
                  <a:ea typeface="+mn-ea"/>
                  <a:cs typeface="+mn-cs"/>
                </a:rPr>
                <a:t>𝑥_𝑗^′</a:t>
              </a:r>
              <a:r>
                <a:rPr lang="en-US" sz="1100" b="0" i="0">
                  <a:solidFill>
                    <a:schemeClr val="tx1"/>
                  </a:solidFill>
                  <a:effectLst/>
                  <a:latin typeface="Cambria Math" panose="02040503050406030204" pitchFamily="18" charset="0"/>
                  <a:ea typeface="+mn-ea"/>
                  <a:cs typeface="+mn-cs"/>
                </a:rPr>
                <a:t>, 𝑠 </a:t>
              </a:r>
              <a:r>
                <a:rPr lang="en-US" sz="1100" b="0" i="0">
                  <a:solidFill>
                    <a:schemeClr val="tx1"/>
                  </a:solidFill>
                  <a:effectLst/>
                  <a:latin typeface="Cambria Math" panose="02040503050406030204" pitchFamily="18" charset="0"/>
                  <a:ea typeface="Cambria Math" panose="02040503050406030204" pitchFamily="18" charset="0"/>
                  <a:cs typeface="+mn-cs"/>
                </a:rPr>
                <a:t>∈{0;1}</a:t>
              </a:r>
              <a:r>
                <a:rPr lang="fi-FI" sz="1100" b="0" i="0">
                  <a:solidFill>
                    <a:schemeClr val="tx1"/>
                  </a:solidFill>
                  <a:effectLst/>
                  <a:latin typeface="+mn-lt"/>
                  <a:ea typeface="+mn-ea"/>
                  <a:cs typeface="+mn-cs"/>
                </a:rPr>
                <a:t>   for all </a:t>
              </a:r>
              <a:r>
                <a:rPr lang="fi-FI" sz="1100" b="0" i="1">
                  <a:solidFill>
                    <a:schemeClr val="tx1"/>
                  </a:solidFill>
                  <a:effectLst/>
                  <a:latin typeface="+mn-lt"/>
                  <a:ea typeface="+mn-ea"/>
                  <a:cs typeface="+mn-cs"/>
                </a:rPr>
                <a:t>j </a:t>
              </a:r>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b="0">
                  <a:solidFill>
                    <a:srgbClr val="FF0000"/>
                  </a:solidFill>
                  <a:effectLst/>
                  <a:latin typeface="+mn-lt"/>
                  <a:ea typeface="+mn-ea"/>
                  <a:cs typeface="+mn-cs"/>
                </a:rPr>
                <a:t>Task (b) Implement the BLP model using spreadsheets.</a:t>
              </a:r>
              <a:r>
                <a:rPr lang="en-US" sz="1100" b="0" baseline="0">
                  <a:solidFill>
                    <a:srgbClr val="FF0000"/>
                  </a:solidFill>
                  <a:effectLst/>
                  <a:latin typeface="+mn-lt"/>
                  <a:ea typeface="+mn-ea"/>
                  <a:cs typeface="+mn-cs"/>
                </a:rPr>
                <a:t> </a:t>
              </a:r>
              <a:r>
                <a:rPr lang="en-US" sz="1100" b="0">
                  <a:solidFill>
                    <a:srgbClr val="FF0000"/>
                  </a:solidFill>
                  <a:effectLst/>
                  <a:latin typeface="+mn-lt"/>
                  <a:ea typeface="+mn-ea"/>
                  <a:cs typeface="+mn-cs"/>
                </a:rPr>
                <a:t>Find the optimal portfolio of actions and report the reduction in GHG emission and the increase in biodiversity (3pts). </a:t>
              </a:r>
              <a:endParaRPr lang="fi-FI" sz="1100" b="0">
                <a:solidFill>
                  <a:srgbClr val="FF0000"/>
                </a:solidFill>
                <a:effectLst/>
                <a:latin typeface="+mn-lt"/>
                <a:ea typeface="+mn-ea"/>
                <a:cs typeface="+mn-cs"/>
              </a:endParaRPr>
            </a:p>
            <a:p>
              <a:r>
                <a:rPr lang="en-US" sz="1100">
                  <a:solidFill>
                    <a:schemeClr val="tx1"/>
                  </a:solidFill>
                  <a:effectLst/>
                  <a:latin typeface="+mn-lt"/>
                  <a:ea typeface="+mn-ea"/>
                  <a:cs typeface="+mn-cs"/>
                </a:rPr>
                <a:t> </a:t>
              </a:r>
            </a:p>
            <a:p>
              <a:r>
                <a:rPr lang="en-US" sz="1100" b="0" i="0" baseline="0">
                  <a:solidFill>
                    <a:schemeClr val="tx1"/>
                  </a:solidFill>
                  <a:effectLst/>
                  <a:latin typeface="+mn-lt"/>
                  <a:ea typeface="+mn-ea"/>
                  <a:cs typeface="+mn-cs"/>
                </a:rPr>
                <a:t>The BLP model has been implemented on the right </a:t>
              </a: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The optimal portfolio of actions is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mn-lt"/>
                <a:ea typeface="+mn-ea"/>
                <a:cs typeface="+mn-cs"/>
              </a:endParaRPr>
            </a:p>
            <a:p>
              <a:r>
                <a:rPr lang="fi-FI" sz="1100" b="1" i="0">
                  <a:solidFill>
                    <a:schemeClr val="tx1"/>
                  </a:solidFill>
                  <a:effectLst/>
                  <a:latin typeface="+mn-lt"/>
                  <a:ea typeface="+mn-ea"/>
                  <a:cs typeface="+mn-cs"/>
                </a:rPr>
                <a:t>Stand 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2</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4</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5</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6</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8</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9</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10</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11</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12</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13</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14</a:t>
              </a:r>
              <a:r>
                <a:rPr lang="fi-FI" sz="1100" b="0" i="0">
                  <a:solidFill>
                    <a:schemeClr val="tx1"/>
                  </a:solidFill>
                  <a:effectLst/>
                  <a:latin typeface="+mn-lt"/>
                  <a:ea typeface="+mn-ea"/>
                  <a:cs typeface="+mn-cs"/>
                </a:rPr>
                <a:t>: Damming</a:t>
              </a:r>
            </a:p>
            <a:p>
              <a:r>
                <a:rPr lang="fi-FI" sz="1100" b="1" i="0">
                  <a:solidFill>
                    <a:schemeClr val="tx1"/>
                  </a:solidFill>
                  <a:effectLst/>
                  <a:latin typeface="+mn-lt"/>
                  <a:ea typeface="+mn-ea"/>
                  <a:cs typeface="+mn-cs"/>
                </a:rPr>
                <a:t>Stand 15</a:t>
              </a:r>
              <a:r>
                <a:rPr lang="fi-FI" sz="1100" b="0" i="0">
                  <a:solidFill>
                    <a:schemeClr val="tx1"/>
                  </a:solidFill>
                  <a:effectLst/>
                  <a:latin typeface="+mn-lt"/>
                  <a:ea typeface="+mn-ea"/>
                  <a:cs typeface="+mn-cs"/>
                </a:rPr>
                <a:t>: No action</a:t>
              </a:r>
            </a:p>
            <a:p>
              <a:r>
                <a:rPr lang="fi-FI" sz="1100" b="1" i="0">
                  <a:solidFill>
                    <a:schemeClr val="tx1"/>
                  </a:solidFill>
                  <a:effectLst/>
                  <a:latin typeface="+mn-lt"/>
                  <a:ea typeface="+mn-ea"/>
                  <a:cs typeface="+mn-cs"/>
                </a:rPr>
                <a:t>Stand 16</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17</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18</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19</a:t>
              </a:r>
              <a:r>
                <a:rPr lang="fi-FI" sz="1100" b="0" i="0">
                  <a:solidFill>
                    <a:schemeClr val="tx1"/>
                  </a:solidFill>
                  <a:effectLst/>
                  <a:latin typeface="+mn-lt"/>
                  <a:ea typeface="+mn-ea"/>
                  <a:cs typeface="+mn-cs"/>
                </a:rPr>
                <a:t>: Restoration</a:t>
              </a:r>
            </a:p>
            <a:p>
              <a:r>
                <a:rPr lang="fi-FI" sz="1100" b="1" i="0">
                  <a:solidFill>
                    <a:schemeClr val="tx1"/>
                  </a:solidFill>
                  <a:effectLst/>
                  <a:latin typeface="+mn-lt"/>
                  <a:ea typeface="+mn-ea"/>
                  <a:cs typeface="+mn-cs"/>
                </a:rPr>
                <a:t>Stand 20</a:t>
              </a:r>
              <a:r>
                <a:rPr lang="fi-FI" sz="1100" b="0" i="0">
                  <a:solidFill>
                    <a:schemeClr val="tx1"/>
                  </a:solidFill>
                  <a:effectLst/>
                  <a:latin typeface="+mn-lt"/>
                  <a:ea typeface="+mn-ea"/>
                  <a:cs typeface="+mn-cs"/>
                </a:rPr>
                <a:t>: No action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The reported the reduction in GHG emission is </a:t>
              </a:r>
              <a:r>
                <a:rPr lang="en-US" sz="1100" b="1">
                  <a:solidFill>
                    <a:schemeClr val="tx1"/>
                  </a:solidFill>
                  <a:effectLst/>
                  <a:latin typeface="+mn-lt"/>
                  <a:ea typeface="+mn-ea"/>
                  <a:cs typeface="+mn-cs"/>
                </a:rPr>
                <a:t>298.86</a:t>
              </a:r>
              <a:r>
                <a:rPr lang="en-US" sz="1100" b="0">
                  <a:solidFill>
                    <a:schemeClr val="tx1"/>
                  </a:solidFill>
                  <a:effectLst/>
                  <a:latin typeface="+mn-lt"/>
                  <a:ea typeface="+mn-ea"/>
                  <a:cs typeface="+mn-cs"/>
                </a:rPr>
                <a:t> CO2 tons</a:t>
              </a:r>
              <a:endParaRPr lang="en-US">
                <a:effectLst/>
              </a:endParaRP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reported increase in biodiversity is </a:t>
              </a:r>
              <a:r>
                <a:rPr lang="en-US" sz="1100" b="1">
                  <a:solidFill>
                    <a:schemeClr val="tx1"/>
                  </a:solidFill>
                  <a:effectLst/>
                  <a:latin typeface="+mn-lt"/>
                  <a:ea typeface="+mn-ea"/>
                  <a:cs typeface="+mn-cs"/>
                </a:rPr>
                <a:t>152 </a:t>
              </a:r>
              <a:endParaRPr lang="en-US" sz="1100" b="1" i="0" u="none" strike="noStrike">
                <a:solidFill>
                  <a:schemeClr val="tx1"/>
                </a:solidFill>
                <a:effectLst/>
                <a:latin typeface="+mn-l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380999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14:m>
                <m:oMath xmlns:m="http://schemas.openxmlformats.org/officeDocument/2006/math">
                  <m:func>
                    <m:funcPr>
                      <m:ctrlPr>
                        <a:rPr lang="en-US" sz="1100" b="0" i="1">
                          <a:solidFill>
                            <a:srgbClr val="FF0000"/>
                          </a:solidFill>
                          <a:effectLst/>
                          <a:latin typeface="Cambria Math" panose="02040503050406030204" pitchFamily="18" charset="0"/>
                          <a:ea typeface="+mn-ea"/>
                          <a:cs typeface="+mn-cs"/>
                        </a:rPr>
                      </m:ctrlPr>
                    </m:funcPr>
                    <m:fName>
                      <m:r>
                        <m:rPr>
                          <m:sty m:val="p"/>
                        </m:rPr>
                        <a:rPr lang="en-US" sz="1100" b="0" i="0">
                          <a:solidFill>
                            <a:srgbClr val="FF0000"/>
                          </a:solidFill>
                          <a:effectLst/>
                          <a:latin typeface="Cambria Math" panose="02040503050406030204" pitchFamily="18" charset="0"/>
                          <a:ea typeface="+mn-ea"/>
                          <a:cs typeface="+mn-cs"/>
                        </a:rPr>
                        <m:t>min</m:t>
                      </m:r>
                    </m:fName>
                    <m:e>
                      <m:r>
                        <a:rPr lang="fi-FI" sz="1100" b="0" i="1">
                          <a:solidFill>
                            <a:srgbClr val="FF0000"/>
                          </a:solidFill>
                          <a:effectLst/>
                          <a:latin typeface="Cambria Math" panose="02040503050406030204" pitchFamily="18" charset="0"/>
                          <a:ea typeface="+mn-ea"/>
                          <a:cs typeface="+mn-cs"/>
                        </a:rPr>
                        <m:t>3</m:t>
                      </m:r>
                      <m:r>
                        <a:rPr lang="en-US" sz="1100" b="0" i="1">
                          <a:solidFill>
                            <a:srgbClr val="FF0000"/>
                          </a:solidFill>
                          <a:effectLst/>
                          <a:latin typeface="Cambria Math" panose="02040503050406030204" pitchFamily="18" charset="0"/>
                          <a:ea typeface="+mn-ea"/>
                          <a:cs typeface="+mn-cs"/>
                        </a:rPr>
                        <m:t>.1</m:t>
                      </m:r>
                      <m:r>
                        <a:rPr lang="fi-FI" sz="1100" b="0" i="1">
                          <a:solidFill>
                            <a:srgbClr val="FF0000"/>
                          </a:solidFill>
                          <a:effectLst/>
                          <a:latin typeface="Cambria Math" panose="02040503050406030204" pitchFamily="18" charset="0"/>
                          <a:ea typeface="+mn-ea"/>
                          <a:cs typeface="+mn-cs"/>
                        </a:rPr>
                        <m:t>5</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m:t>
                      </m:r>
                    </m:e>
                  </m:func>
                  <m:r>
                    <a:rPr lang="en-US" sz="1100" b="0" i="0">
                      <a:solidFill>
                        <a:srgbClr val="FF0000"/>
                      </a:solidFill>
                      <a:effectLst/>
                      <a:latin typeface="Cambria Math" panose="02040503050406030204" pitchFamily="18" charset="0"/>
                      <a:ea typeface="+mn-ea"/>
                      <a:cs typeface="+mn-cs"/>
                    </a:rPr>
                    <m:t>…</m:t>
                  </m:r>
                </m:oMath>
              </a14:m>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𝑥_𝐴,…, 𝑥_𝐺∈{0,1}</a:t>
              </a:r>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min⁡〖</a:t>
              </a:r>
              <a:r>
                <a:rPr lang="fi-FI" sz="1100" b="0" i="0">
                  <a:solidFill>
                    <a:srgbClr val="FF0000"/>
                  </a:solidFill>
                  <a:effectLst/>
                  <a:latin typeface="Cambria Math" panose="02040503050406030204" pitchFamily="18" charset="0"/>
                  <a:ea typeface="+mn-ea"/>
                  <a:cs typeface="+mn-cs"/>
                </a:rPr>
                <a:t>3</a:t>
              </a:r>
              <a:r>
                <a:rPr lang="en-US" sz="1100" b="0" i="0">
                  <a:solidFill>
                    <a:srgbClr val="FF0000"/>
                  </a:solidFill>
                  <a:effectLst/>
                  <a:latin typeface="Cambria Math" panose="02040503050406030204" pitchFamily="18" charset="0"/>
                  <a:ea typeface="+mn-ea"/>
                  <a:cs typeface="+mn-cs"/>
                </a:rPr>
                <a:t>.1</a:t>
              </a:r>
              <a:r>
                <a:rPr lang="fi-FI" sz="1100" b="0" i="0">
                  <a:solidFill>
                    <a:srgbClr val="FF0000"/>
                  </a:solidFill>
                  <a:effectLst/>
                  <a:latin typeface="Cambria Math" panose="02040503050406030204" pitchFamily="18" charset="0"/>
                  <a:ea typeface="+mn-ea"/>
                  <a:cs typeface="+mn-cs"/>
                </a:rPr>
                <a:t>5</a:t>
              </a:r>
              <a:r>
                <a:rPr lang="en-US" sz="1100" b="0" i="0">
                  <a:solidFill>
                    <a:srgbClr val="FF0000"/>
                  </a:solidFill>
                  <a:effectLst/>
                  <a:latin typeface="Cambria Math" panose="02040503050406030204" pitchFamily="18" charset="0"/>
                  <a:ea typeface="+mn-ea"/>
                  <a:cs typeface="+mn-cs"/>
                </a:rPr>
                <a:t>𝑥_𝐴+〗…</a:t>
              </a:r>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11</xdr:col>
      <xdr:colOff>312738</xdr:colOff>
      <xdr:row>2</xdr:row>
      <xdr:rowOff>1589</xdr:rowOff>
    </xdr:from>
    <xdr:ext cx="5038724" cy="3807546"/>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494463" y="525464"/>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6722</xdr:rowOff>
    </xdr:from>
    <xdr:ext cx="9740612" cy="90106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𝑚𝑖𝑛</m:t>
                  </m:r>
                  <m:nary>
                    <m:naryPr>
                      <m:chr m:val="∑"/>
                      <m:ctrlPr>
                        <a:rPr lang="en-US" sz="1100" b="0" i="1">
                          <a:solidFill>
                            <a:srgbClr val="FF0000"/>
                          </a:solidFill>
                          <a:effectLst/>
                          <a:latin typeface="Cambria Math" panose="02040503050406030204" pitchFamily="18" charset="0"/>
                          <a:ea typeface="+mn-ea"/>
                          <a:cs typeface="+mn-cs"/>
                        </a:rPr>
                      </m:ctrlPr>
                    </m:naryPr>
                    <m:sub>
                      <m:r>
                        <m:rPr>
                          <m:brk m:alnAt="23"/>
                        </m:rP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=1</m:t>
                      </m:r>
                    </m:sub>
                    <m:sup>
                      <m:r>
                        <a:rPr lang="en-US" sz="1100" b="0" i="1">
                          <a:solidFill>
                            <a:srgbClr val="FF0000"/>
                          </a:solidFill>
                          <a:effectLst/>
                          <a:latin typeface="Cambria Math" panose="02040503050406030204" pitchFamily="18" charset="0"/>
                          <a:ea typeface="+mn-ea"/>
                          <a:cs typeface="+mn-cs"/>
                        </a:rPr>
                        <m:t>4</m:t>
                      </m:r>
                    </m:sup>
                    <m:e/>
                  </m:nary>
                </m:oMath>
              </a14:m>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𝑚𝑖𝑛∑_(𝑖=1)^4</a:t>
              </a:r>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zoomScale="130" zoomScaleNormal="130" workbookViewId="0"/>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1"/>
    </row>
    <row r="9" spans="1:18" x14ac:dyDescent="0.3">
      <c r="R9" s="30"/>
    </row>
    <row r="10" spans="1:18" x14ac:dyDescent="0.3">
      <c r="R10" s="30"/>
    </row>
    <row r="11" spans="1:18" x14ac:dyDescent="0.3">
      <c r="R11" s="30"/>
    </row>
    <row r="12" spans="1:18" x14ac:dyDescent="0.3">
      <c r="R12" s="30"/>
    </row>
    <row r="13" spans="1:18" x14ac:dyDescent="0.3">
      <c r="R13" s="30"/>
    </row>
    <row r="14" spans="1:18" x14ac:dyDescent="0.3">
      <c r="R14" s="30"/>
    </row>
    <row r="15" spans="1:18" x14ac:dyDescent="0.3">
      <c r="R15" s="30"/>
    </row>
    <row r="16" spans="1:18" x14ac:dyDescent="0.3">
      <c r="R16" s="4"/>
    </row>
    <row r="17" spans="9:18" x14ac:dyDescent="0.3">
      <c r="R17" s="4"/>
    </row>
    <row r="18" spans="9:18" x14ac:dyDescent="0.3">
      <c r="R18" s="4"/>
    </row>
    <row r="19" spans="9:18" ht="15" thickBot="1" x14ac:dyDescent="0.35">
      <c r="I19" s="23" t="s">
        <v>8</v>
      </c>
      <c r="J19" s="23"/>
      <c r="K19" s="23"/>
      <c r="L19" s="23"/>
      <c r="M19" s="23"/>
      <c r="N19" s="23"/>
      <c r="O19" s="23"/>
      <c r="R19" s="4"/>
    </row>
    <row r="20" spans="9:18" x14ac:dyDescent="0.3">
      <c r="I20" s="26" t="s">
        <v>9</v>
      </c>
      <c r="J20" s="54" t="s">
        <v>2</v>
      </c>
      <c r="K20" s="54" t="s">
        <v>3</v>
      </c>
      <c r="L20" s="54" t="s">
        <v>4</v>
      </c>
      <c r="M20" s="54" t="s">
        <v>5</v>
      </c>
      <c r="N20" s="54" t="s">
        <v>6</v>
      </c>
      <c r="O20" s="55" t="s">
        <v>7</v>
      </c>
      <c r="P20" s="5" t="s">
        <v>123</v>
      </c>
      <c r="R20" s="4"/>
    </row>
    <row r="21" spans="9:18" ht="15" thickBot="1" x14ac:dyDescent="0.35">
      <c r="I21" s="27" t="s">
        <v>10</v>
      </c>
      <c r="J21" s="24">
        <v>25</v>
      </c>
      <c r="K21" s="24">
        <v>35</v>
      </c>
      <c r="L21" s="24">
        <v>15</v>
      </c>
      <c r="M21" s="24">
        <v>35</v>
      </c>
      <c r="N21" s="24">
        <v>20</v>
      </c>
      <c r="O21" s="25">
        <v>10</v>
      </c>
      <c r="P21">
        <f>SUM(J21:O21)</f>
        <v>140</v>
      </c>
      <c r="R21" s="4"/>
    </row>
    <row r="22" spans="9:18" x14ac:dyDescent="0.3">
      <c r="R22" s="4"/>
    </row>
    <row r="23" spans="9:18" ht="15" thickBot="1" x14ac:dyDescent="0.35">
      <c r="I23" s="23" t="s">
        <v>11</v>
      </c>
      <c r="J23" s="23"/>
      <c r="K23" s="23"/>
      <c r="L23" s="23"/>
      <c r="M23" s="23"/>
      <c r="N23" s="23"/>
      <c r="O23" s="23"/>
      <c r="R23" s="4"/>
    </row>
    <row r="24" spans="9:18" x14ac:dyDescent="0.3">
      <c r="I24" s="108"/>
      <c r="J24" s="145" t="s">
        <v>0</v>
      </c>
      <c r="K24" s="146"/>
      <c r="L24" s="146"/>
      <c r="M24" s="146"/>
      <c r="N24" s="146"/>
      <c r="O24" s="147"/>
    </row>
    <row r="25" spans="9:18" ht="15" customHeight="1" thickBot="1" x14ac:dyDescent="0.35">
      <c r="I25" s="99" t="s">
        <v>1</v>
      </c>
      <c r="J25" s="106" t="s">
        <v>2</v>
      </c>
      <c r="K25" s="105" t="s">
        <v>3</v>
      </c>
      <c r="L25" s="105" t="s">
        <v>4</v>
      </c>
      <c r="M25" s="105" t="s">
        <v>5</v>
      </c>
      <c r="N25" s="105" t="s">
        <v>6</v>
      </c>
      <c r="O25" s="104" t="s">
        <v>7</v>
      </c>
    </row>
    <row r="26" spans="9:18" x14ac:dyDescent="0.3">
      <c r="I26" s="103" t="s">
        <v>2</v>
      </c>
      <c r="J26" s="28" t="s">
        <v>105</v>
      </c>
      <c r="K26" s="28">
        <v>20</v>
      </c>
      <c r="L26" s="28">
        <v>28</v>
      </c>
      <c r="M26" s="28">
        <v>29</v>
      </c>
      <c r="N26" s="28">
        <v>17</v>
      </c>
      <c r="O26" s="29">
        <v>32</v>
      </c>
    </row>
    <row r="27" spans="9:18" x14ac:dyDescent="0.3">
      <c r="I27" s="102" t="s">
        <v>3</v>
      </c>
      <c r="J27" s="28">
        <v>23</v>
      </c>
      <c r="K27" s="28" t="s">
        <v>105</v>
      </c>
      <c r="L27" s="28">
        <v>17</v>
      </c>
      <c r="M27" s="28">
        <v>31</v>
      </c>
      <c r="N27" s="28">
        <v>28</v>
      </c>
      <c r="O27" s="29">
        <v>26</v>
      </c>
    </row>
    <row r="28" spans="9:18" x14ac:dyDescent="0.3">
      <c r="I28" s="102" t="s">
        <v>4</v>
      </c>
      <c r="J28" s="28">
        <v>23</v>
      </c>
      <c r="K28" s="28">
        <v>17</v>
      </c>
      <c r="L28" s="28" t="s">
        <v>105</v>
      </c>
      <c r="M28" s="28">
        <v>20</v>
      </c>
      <c r="N28" s="28">
        <v>29</v>
      </c>
      <c r="O28" s="29">
        <v>16</v>
      </c>
    </row>
    <row r="29" spans="9:18" x14ac:dyDescent="0.3">
      <c r="I29" s="102" t="s">
        <v>5</v>
      </c>
      <c r="J29" s="28">
        <v>14</v>
      </c>
      <c r="K29" s="28">
        <v>26</v>
      </c>
      <c r="L29" s="28">
        <v>23</v>
      </c>
      <c r="M29" s="28" t="s">
        <v>105</v>
      </c>
      <c r="N29" s="28">
        <v>20</v>
      </c>
      <c r="O29" s="29">
        <v>25</v>
      </c>
    </row>
    <row r="30" spans="9:18" x14ac:dyDescent="0.3">
      <c r="I30" s="102" t="s">
        <v>6</v>
      </c>
      <c r="J30" s="28">
        <v>19</v>
      </c>
      <c r="K30" s="28">
        <v>34</v>
      </c>
      <c r="L30" s="28">
        <v>26</v>
      </c>
      <c r="M30" s="28">
        <v>14</v>
      </c>
      <c r="N30" s="28" t="s">
        <v>105</v>
      </c>
      <c r="O30" s="29">
        <v>17</v>
      </c>
    </row>
    <row r="31" spans="9:18" ht="15" thickBot="1" x14ac:dyDescent="0.35">
      <c r="I31" s="99" t="s">
        <v>7</v>
      </c>
      <c r="J31" s="24">
        <v>38</v>
      </c>
      <c r="K31" s="24">
        <v>20</v>
      </c>
      <c r="L31" s="24">
        <v>16</v>
      </c>
      <c r="M31" s="24">
        <v>28</v>
      </c>
      <c r="N31" s="24">
        <v>25</v>
      </c>
      <c r="O31" s="25" t="s">
        <v>105</v>
      </c>
    </row>
    <row r="33" spans="9:16" ht="15" thickBot="1" x14ac:dyDescent="0.35">
      <c r="I33" s="23" t="s">
        <v>12</v>
      </c>
      <c r="J33" s="23"/>
      <c r="K33" s="23"/>
      <c r="L33" s="23"/>
      <c r="M33" s="23"/>
      <c r="N33" s="23"/>
      <c r="O33" s="23"/>
    </row>
    <row r="34" spans="9:16" x14ac:dyDescent="0.3">
      <c r="I34" s="26" t="s">
        <v>9</v>
      </c>
      <c r="J34" s="54" t="s">
        <v>2</v>
      </c>
      <c r="K34" s="54" t="s">
        <v>3</v>
      </c>
      <c r="L34" s="54" t="s">
        <v>4</v>
      </c>
      <c r="M34" s="54" t="s">
        <v>5</v>
      </c>
      <c r="N34" s="54" t="s">
        <v>6</v>
      </c>
      <c r="O34" s="55" t="s">
        <v>7</v>
      </c>
      <c r="P34" s="5" t="s">
        <v>123</v>
      </c>
    </row>
    <row r="35" spans="9:16" ht="15" thickBot="1" x14ac:dyDescent="0.35">
      <c r="I35" s="27" t="s">
        <v>13</v>
      </c>
      <c r="J35" s="24">
        <v>20</v>
      </c>
      <c r="K35" s="24">
        <v>27</v>
      </c>
      <c r="L35" s="24">
        <v>15</v>
      </c>
      <c r="M35" s="24">
        <v>28</v>
      </c>
      <c r="N35" s="24">
        <v>25</v>
      </c>
      <c r="O35" s="25">
        <v>25</v>
      </c>
      <c r="P35">
        <f>SUM(J35:O35)</f>
        <v>140</v>
      </c>
    </row>
    <row r="38" spans="9:16" ht="15" thickBot="1" x14ac:dyDescent="0.35"/>
    <row r="39" spans="9:16" x14ac:dyDescent="0.3">
      <c r="I39" s="107" t="s">
        <v>122</v>
      </c>
      <c r="J39" s="145" t="s">
        <v>0</v>
      </c>
      <c r="K39" s="146"/>
      <c r="L39" s="146"/>
      <c r="M39" s="146"/>
      <c r="N39" s="146"/>
      <c r="O39" s="147"/>
    </row>
    <row r="40" spans="9:16" ht="15" thickBot="1" x14ac:dyDescent="0.35">
      <c r="I40" s="99" t="s">
        <v>1</v>
      </c>
      <c r="J40" s="106" t="s">
        <v>2</v>
      </c>
      <c r="K40" s="105" t="s">
        <v>3</v>
      </c>
      <c r="L40" s="105" t="s">
        <v>4</v>
      </c>
      <c r="M40" s="105" t="s">
        <v>5</v>
      </c>
      <c r="N40" s="105" t="s">
        <v>6</v>
      </c>
      <c r="O40" s="104" t="s">
        <v>7</v>
      </c>
    </row>
    <row r="41" spans="9:16" x14ac:dyDescent="0.3">
      <c r="I41" s="103" t="s">
        <v>2</v>
      </c>
      <c r="J41" s="101">
        <v>0</v>
      </c>
      <c r="K41" s="101">
        <v>20</v>
      </c>
      <c r="L41" s="101">
        <v>28</v>
      </c>
      <c r="M41" s="101">
        <v>29</v>
      </c>
      <c r="N41" s="101">
        <v>17</v>
      </c>
      <c r="O41" s="100">
        <v>32</v>
      </c>
    </row>
    <row r="42" spans="9:16" x14ac:dyDescent="0.3">
      <c r="I42" s="102" t="s">
        <v>3</v>
      </c>
      <c r="J42" s="101">
        <v>23</v>
      </c>
      <c r="K42" s="101">
        <v>0</v>
      </c>
      <c r="L42" s="101">
        <v>17</v>
      </c>
      <c r="M42" s="101">
        <v>31</v>
      </c>
      <c r="N42" s="101">
        <v>28</v>
      </c>
      <c r="O42" s="100">
        <v>26</v>
      </c>
    </row>
    <row r="43" spans="9:16" x14ac:dyDescent="0.3">
      <c r="I43" s="102" t="s">
        <v>4</v>
      </c>
      <c r="J43" s="101">
        <v>23</v>
      </c>
      <c r="K43" s="101">
        <v>17</v>
      </c>
      <c r="L43" s="101">
        <v>0</v>
      </c>
      <c r="M43" s="101">
        <v>20</v>
      </c>
      <c r="N43" s="101">
        <v>29</v>
      </c>
      <c r="O43" s="100">
        <v>16</v>
      </c>
    </row>
    <row r="44" spans="9:16" x14ac:dyDescent="0.3">
      <c r="I44" s="102" t="s">
        <v>5</v>
      </c>
      <c r="J44" s="101">
        <v>14</v>
      </c>
      <c r="K44" s="101">
        <v>26</v>
      </c>
      <c r="L44" s="101">
        <v>23</v>
      </c>
      <c r="M44" s="101">
        <v>0</v>
      </c>
      <c r="N44" s="101">
        <v>20</v>
      </c>
      <c r="O44" s="100">
        <v>25</v>
      </c>
    </row>
    <row r="45" spans="9:16" x14ac:dyDescent="0.3">
      <c r="I45" s="102" t="s">
        <v>6</v>
      </c>
      <c r="J45" s="101">
        <v>19</v>
      </c>
      <c r="K45" s="101">
        <v>34</v>
      </c>
      <c r="L45" s="101">
        <v>26</v>
      </c>
      <c r="M45" s="101">
        <v>14</v>
      </c>
      <c r="N45" s="101">
        <v>0</v>
      </c>
      <c r="O45" s="100">
        <v>17</v>
      </c>
    </row>
    <row r="46" spans="9:16" ht="15" thickBot="1" x14ac:dyDescent="0.35">
      <c r="I46" s="99" t="s">
        <v>7</v>
      </c>
      <c r="J46" s="98">
        <v>38</v>
      </c>
      <c r="K46" s="98">
        <v>20</v>
      </c>
      <c r="L46" s="98">
        <v>16</v>
      </c>
      <c r="M46" s="98">
        <v>28</v>
      </c>
      <c r="N46" s="98">
        <v>25</v>
      </c>
      <c r="O46" s="97">
        <v>0</v>
      </c>
    </row>
    <row r="47" spans="9:16" x14ac:dyDescent="0.3">
      <c r="P47" s="96" t="s">
        <v>121</v>
      </c>
    </row>
    <row r="48" spans="9:16" ht="15" thickBot="1" x14ac:dyDescent="0.35">
      <c r="P48" s="95">
        <f>SUMPRODUCT(J41:O46,J52:O57)</f>
        <v>451</v>
      </c>
    </row>
    <row r="50" spans="9:16" x14ac:dyDescent="0.3">
      <c r="I50" s="94" t="s">
        <v>120</v>
      </c>
      <c r="J50" s="148" t="s">
        <v>119</v>
      </c>
      <c r="K50" s="148"/>
      <c r="L50" s="148"/>
      <c r="M50" s="148"/>
      <c r="N50" s="148"/>
      <c r="O50" s="148"/>
    </row>
    <row r="51" spans="9:16" ht="55.8" customHeight="1" x14ac:dyDescent="0.3">
      <c r="I51" s="93" t="s">
        <v>118</v>
      </c>
      <c r="J51" s="93" t="s">
        <v>2</v>
      </c>
      <c r="K51" s="93" t="s">
        <v>3</v>
      </c>
      <c r="L51" s="93" t="s">
        <v>4</v>
      </c>
      <c r="M51" s="93" t="s">
        <v>5</v>
      </c>
      <c r="N51" s="93" t="s">
        <v>6</v>
      </c>
      <c r="O51" s="93" t="s">
        <v>7</v>
      </c>
    </row>
    <row r="52" spans="9:16" x14ac:dyDescent="0.3">
      <c r="I52" s="92" t="s">
        <v>2</v>
      </c>
      <c r="J52" s="91">
        <v>0</v>
      </c>
      <c r="K52" s="90">
        <v>0</v>
      </c>
      <c r="L52" s="90">
        <v>0</v>
      </c>
      <c r="M52" s="90">
        <v>0</v>
      </c>
      <c r="N52" s="90">
        <v>0</v>
      </c>
      <c r="O52" s="90">
        <v>0</v>
      </c>
    </row>
    <row r="53" spans="9:16" x14ac:dyDescent="0.3">
      <c r="I53" s="92" t="s">
        <v>3</v>
      </c>
      <c r="J53" s="91">
        <v>0</v>
      </c>
      <c r="K53" s="90">
        <v>0</v>
      </c>
      <c r="L53" s="90">
        <v>0</v>
      </c>
      <c r="M53" s="90">
        <v>0</v>
      </c>
      <c r="N53" s="90">
        <v>0</v>
      </c>
      <c r="O53" s="90">
        <v>0</v>
      </c>
    </row>
    <row r="54" spans="9:16" x14ac:dyDescent="0.3">
      <c r="I54" s="92" t="s">
        <v>4</v>
      </c>
      <c r="J54" s="91">
        <v>0</v>
      </c>
      <c r="K54" s="90">
        <v>0</v>
      </c>
      <c r="L54" s="90">
        <v>0</v>
      </c>
      <c r="M54" s="90">
        <v>0</v>
      </c>
      <c r="N54" s="90">
        <v>0</v>
      </c>
      <c r="O54" s="90">
        <v>0</v>
      </c>
    </row>
    <row r="55" spans="9:16" x14ac:dyDescent="0.3">
      <c r="I55" s="92" t="s">
        <v>5</v>
      </c>
      <c r="J55" s="91">
        <v>0</v>
      </c>
      <c r="K55" s="90">
        <v>0</v>
      </c>
      <c r="L55" s="90">
        <v>0</v>
      </c>
      <c r="M55" s="90">
        <v>0</v>
      </c>
      <c r="N55" s="90">
        <v>0</v>
      </c>
      <c r="O55" s="90">
        <v>0</v>
      </c>
    </row>
    <row r="56" spans="9:16" x14ac:dyDescent="0.3">
      <c r="I56" s="92" t="s">
        <v>6</v>
      </c>
      <c r="J56" s="91">
        <v>5</v>
      </c>
      <c r="K56" s="90">
        <v>0</v>
      </c>
      <c r="L56" s="90">
        <v>0</v>
      </c>
      <c r="M56" s="90">
        <v>0</v>
      </c>
      <c r="N56" s="90">
        <v>0</v>
      </c>
      <c r="O56" s="90">
        <v>0</v>
      </c>
    </row>
    <row r="57" spans="9:16" x14ac:dyDescent="0.3">
      <c r="I57" s="92" t="s">
        <v>7</v>
      </c>
      <c r="J57" s="91">
        <v>0</v>
      </c>
      <c r="K57" s="90">
        <v>8</v>
      </c>
      <c r="L57" s="90">
        <v>0</v>
      </c>
      <c r="M57" s="90">
        <v>7</v>
      </c>
      <c r="N57" s="90">
        <v>0</v>
      </c>
      <c r="O57" s="90">
        <v>0</v>
      </c>
    </row>
    <row r="58" spans="9:16" ht="28.8" customHeight="1" x14ac:dyDescent="0.3">
      <c r="I58" s="89" t="s">
        <v>117</v>
      </c>
      <c r="J58" s="87">
        <f t="shared" ref="J58:O58" si="0">SUM(J52:J57)</f>
        <v>5</v>
      </c>
      <c r="K58" s="87">
        <f t="shared" si="0"/>
        <v>8</v>
      </c>
      <c r="L58" s="87">
        <f t="shared" si="0"/>
        <v>0</v>
      </c>
      <c r="M58" s="87">
        <f t="shared" si="0"/>
        <v>7</v>
      </c>
      <c r="N58" s="87">
        <f t="shared" si="0"/>
        <v>0</v>
      </c>
      <c r="O58" s="87">
        <f t="shared" si="0"/>
        <v>0</v>
      </c>
      <c r="P58" s="14"/>
    </row>
    <row r="59" spans="9:16" x14ac:dyDescent="0.3">
      <c r="J59" s="4" t="s">
        <v>116</v>
      </c>
      <c r="K59" s="4" t="s">
        <v>116</v>
      </c>
      <c r="L59" s="4" t="s">
        <v>116</v>
      </c>
      <c r="M59" s="4" t="s">
        <v>116</v>
      </c>
      <c r="N59" s="4" t="s">
        <v>116</v>
      </c>
      <c r="O59" s="4" t="s">
        <v>116</v>
      </c>
      <c r="P59" s="14"/>
    </row>
    <row r="60" spans="9:16" ht="28.8" x14ac:dyDescent="0.3">
      <c r="I60" s="88" t="s">
        <v>115</v>
      </c>
      <c r="J60" s="87">
        <f>SUM(J52:O52)</f>
        <v>0</v>
      </c>
      <c r="K60" s="87">
        <f>SUM(J53:O53)</f>
        <v>0</v>
      </c>
      <c r="L60" s="87">
        <f>SUM(J54:O54)</f>
        <v>0</v>
      </c>
      <c r="M60" s="87">
        <f>SUM(J55:O55)</f>
        <v>0</v>
      </c>
      <c r="N60" s="87">
        <f>SUM(J56:O56)</f>
        <v>5</v>
      </c>
      <c r="O60" s="87">
        <f>SUM(J57:O57)</f>
        <v>15</v>
      </c>
    </row>
    <row r="61" spans="9:16" x14ac:dyDescent="0.3">
      <c r="J61" s="4" t="s">
        <v>114</v>
      </c>
      <c r="K61" s="4" t="s">
        <v>114</v>
      </c>
      <c r="L61" s="4" t="s">
        <v>114</v>
      </c>
      <c r="M61" s="4" t="s">
        <v>114</v>
      </c>
      <c r="N61" s="4" t="s">
        <v>114</v>
      </c>
      <c r="O61" s="4" t="s">
        <v>114</v>
      </c>
    </row>
    <row r="62" spans="9:16" ht="28.8" x14ac:dyDescent="0.3">
      <c r="I62" s="84" t="s">
        <v>113</v>
      </c>
      <c r="J62" s="83">
        <v>20</v>
      </c>
      <c r="K62" s="83">
        <v>27</v>
      </c>
      <c r="L62" s="83">
        <v>15</v>
      </c>
      <c r="M62" s="83">
        <v>28</v>
      </c>
      <c r="N62" s="83">
        <v>25</v>
      </c>
      <c r="O62" s="83">
        <v>25</v>
      </c>
    </row>
    <row r="63" spans="9:16" x14ac:dyDescent="0.3">
      <c r="J63" s="4" t="s">
        <v>112</v>
      </c>
      <c r="K63" s="4" t="s">
        <v>112</v>
      </c>
      <c r="L63" s="4" t="s">
        <v>112</v>
      </c>
      <c r="M63" s="4" t="s">
        <v>112</v>
      </c>
      <c r="N63" s="4" t="s">
        <v>112</v>
      </c>
      <c r="O63" s="4" t="s">
        <v>112</v>
      </c>
    </row>
    <row r="64" spans="9:16" x14ac:dyDescent="0.3">
      <c r="I64" s="86" t="s">
        <v>111</v>
      </c>
      <c r="J64" s="85">
        <f t="shared" ref="J64:O64" si="1" xml:space="preserve"> J58 - J60 + J62</f>
        <v>25</v>
      </c>
      <c r="K64" s="85">
        <f t="shared" si="1"/>
        <v>35</v>
      </c>
      <c r="L64" s="85">
        <f t="shared" si="1"/>
        <v>15</v>
      </c>
      <c r="M64" s="85">
        <f t="shared" si="1"/>
        <v>35</v>
      </c>
      <c r="N64" s="85">
        <f t="shared" si="1"/>
        <v>20</v>
      </c>
      <c r="O64" s="85">
        <f t="shared" si="1"/>
        <v>10</v>
      </c>
    </row>
    <row r="65" spans="9:15" x14ac:dyDescent="0.3">
      <c r="J65" s="4" t="s">
        <v>110</v>
      </c>
      <c r="K65" s="4" t="s">
        <v>110</v>
      </c>
      <c r="L65" s="4" t="s">
        <v>110</v>
      </c>
      <c r="M65" s="4" t="s">
        <v>110</v>
      </c>
      <c r="N65" s="4" t="s">
        <v>110</v>
      </c>
      <c r="O65" s="4" t="s">
        <v>110</v>
      </c>
    </row>
    <row r="66" spans="9:15" x14ac:dyDescent="0.3">
      <c r="I66" s="84" t="s">
        <v>109</v>
      </c>
      <c r="J66" s="83">
        <v>25</v>
      </c>
      <c r="K66" s="83">
        <v>35</v>
      </c>
      <c r="L66" s="83">
        <v>15</v>
      </c>
      <c r="M66" s="83">
        <v>35</v>
      </c>
      <c r="N66" s="83">
        <v>20</v>
      </c>
      <c r="O66" s="83">
        <v>10</v>
      </c>
    </row>
    <row r="68" spans="9:15" x14ac:dyDescent="0.3">
      <c r="I68" t="s">
        <v>108</v>
      </c>
    </row>
    <row r="69" spans="9:15" x14ac:dyDescent="0.3">
      <c r="I69" s="149" t="s">
        <v>107</v>
      </c>
      <c r="J69" s="149"/>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769-F6F8-4ACA-A99F-DCF092E624C6}">
  <dimension ref="A1:Z73"/>
  <sheetViews>
    <sheetView zoomScale="130" zoomScaleNormal="130" workbookViewId="0">
      <selection activeCell="B1" sqref="B1"/>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2" customFormat="1" ht="25.8" x14ac:dyDescent="0.5">
      <c r="A1" s="3" t="e">
        <f>#REF!</f>
        <v>#REF!</v>
      </c>
      <c r="B1" s="3" t="s">
        <v>57</v>
      </c>
    </row>
    <row r="3" spans="1:12" ht="33.75" customHeight="1" x14ac:dyDescent="0.3"/>
    <row r="16" spans="1:12" ht="15" thickBot="1" x14ac:dyDescent="0.35">
      <c r="L16" s="23" t="s">
        <v>14</v>
      </c>
    </row>
    <row r="17" spans="8:23" x14ac:dyDescent="0.3">
      <c r="L17" s="57" t="s">
        <v>15</v>
      </c>
      <c r="M17" s="32">
        <v>1</v>
      </c>
      <c r="N17" s="32">
        <v>2</v>
      </c>
      <c r="O17" s="32">
        <v>3</v>
      </c>
      <c r="P17" s="32">
        <v>4</v>
      </c>
      <c r="Q17" s="32">
        <v>5</v>
      </c>
      <c r="R17" s="32">
        <v>6</v>
      </c>
      <c r="S17" s="32">
        <v>7</v>
      </c>
      <c r="T17" s="32">
        <v>8</v>
      </c>
      <c r="U17" s="32">
        <v>9</v>
      </c>
      <c r="V17" s="32">
        <v>10</v>
      </c>
      <c r="W17" s="34">
        <v>11</v>
      </c>
    </row>
    <row r="18" spans="8:23" ht="15" thickBot="1" x14ac:dyDescent="0.35">
      <c r="L18" s="36" t="s">
        <v>16</v>
      </c>
      <c r="M18" s="21" t="s">
        <v>18</v>
      </c>
      <c r="N18" s="21" t="s">
        <v>20</v>
      </c>
      <c r="O18" s="21" t="s">
        <v>21</v>
      </c>
      <c r="P18" s="21" t="s">
        <v>17</v>
      </c>
      <c r="Q18" s="21" t="s">
        <v>18</v>
      </c>
      <c r="R18" s="21" t="s">
        <v>19</v>
      </c>
      <c r="S18" s="21" t="s">
        <v>20</v>
      </c>
      <c r="T18" s="21" t="s">
        <v>17</v>
      </c>
      <c r="U18" s="21" t="s">
        <v>20</v>
      </c>
      <c r="V18" s="21" t="s">
        <v>19</v>
      </c>
      <c r="W18" s="22" t="s">
        <v>17</v>
      </c>
    </row>
    <row r="20" spans="8:23" ht="15" thickBot="1" x14ac:dyDescent="0.35">
      <c r="L20" s="23" t="s">
        <v>22</v>
      </c>
    </row>
    <row r="21" spans="8:23" x14ac:dyDescent="0.3">
      <c r="L21" s="57" t="s">
        <v>23</v>
      </c>
      <c r="M21" s="56" t="s">
        <v>24</v>
      </c>
      <c r="N21" s="150" t="s">
        <v>25</v>
      </c>
      <c r="O21" s="151"/>
    </row>
    <row r="22" spans="8:23" x14ac:dyDescent="0.3">
      <c r="L22" s="33" t="s">
        <v>26</v>
      </c>
      <c r="M22" s="5">
        <v>32</v>
      </c>
      <c r="N22" s="15" t="s">
        <v>85</v>
      </c>
      <c r="O22" s="35"/>
    </row>
    <row r="23" spans="8:23" ht="34.5" customHeight="1" x14ac:dyDescent="0.3">
      <c r="L23" s="33" t="s">
        <v>27</v>
      </c>
      <c r="M23" s="5">
        <v>32</v>
      </c>
      <c r="N23" s="15" t="s">
        <v>56</v>
      </c>
      <c r="O23" s="35"/>
    </row>
    <row r="24" spans="8:23" x14ac:dyDescent="0.3">
      <c r="L24" s="33" t="s">
        <v>28</v>
      </c>
      <c r="M24" s="5">
        <v>34</v>
      </c>
      <c r="N24" s="15" t="s">
        <v>34</v>
      </c>
      <c r="O24" s="35"/>
    </row>
    <row r="25" spans="8:23" x14ac:dyDescent="0.3">
      <c r="L25" s="33" t="s">
        <v>29</v>
      </c>
      <c r="M25" s="5">
        <v>31</v>
      </c>
      <c r="N25" s="15" t="s">
        <v>19</v>
      </c>
      <c r="O25" s="35"/>
    </row>
    <row r="26" spans="8:23" x14ac:dyDescent="0.3">
      <c r="L26" s="33" t="s">
        <v>31</v>
      </c>
      <c r="M26" s="5">
        <v>31</v>
      </c>
      <c r="N26" s="15" t="s">
        <v>20</v>
      </c>
      <c r="O26" s="35"/>
    </row>
    <row r="27" spans="8:23" x14ac:dyDescent="0.3">
      <c r="L27" s="33" t="s">
        <v>33</v>
      </c>
      <c r="M27" s="5">
        <v>34</v>
      </c>
      <c r="N27" s="15" t="s">
        <v>58</v>
      </c>
      <c r="O27" s="35"/>
    </row>
    <row r="28" spans="8:23" x14ac:dyDescent="0.3">
      <c r="L28" s="33" t="s">
        <v>35</v>
      </c>
      <c r="M28" s="5">
        <v>32</v>
      </c>
      <c r="N28" s="15" t="s">
        <v>39</v>
      </c>
      <c r="O28" s="35"/>
    </row>
    <row r="29" spans="8:23" x14ac:dyDescent="0.3">
      <c r="I29" s="5"/>
      <c r="J29" s="5"/>
      <c r="K29" s="5"/>
      <c r="L29" s="33" t="s">
        <v>36</v>
      </c>
      <c r="M29" s="5">
        <v>31</v>
      </c>
      <c r="N29" s="15" t="s">
        <v>21</v>
      </c>
      <c r="O29" s="35"/>
    </row>
    <row r="30" spans="8:23" x14ac:dyDescent="0.3">
      <c r="H30" s="15"/>
      <c r="L30" s="33" t="s">
        <v>37</v>
      </c>
      <c r="M30" s="5">
        <v>29</v>
      </c>
      <c r="N30" s="15" t="s">
        <v>32</v>
      </c>
      <c r="O30" s="35"/>
    </row>
    <row r="31" spans="8:23" x14ac:dyDescent="0.3">
      <c r="H31" s="15"/>
      <c r="L31" s="33" t="s">
        <v>38</v>
      </c>
      <c r="M31" s="5">
        <v>29</v>
      </c>
      <c r="N31" s="15" t="s">
        <v>30</v>
      </c>
      <c r="O31" s="35"/>
    </row>
    <row r="32" spans="8:23" x14ac:dyDescent="0.3">
      <c r="H32" s="15"/>
      <c r="L32" s="33" t="s">
        <v>40</v>
      </c>
      <c r="M32" s="5">
        <v>29</v>
      </c>
      <c r="N32" s="15" t="s">
        <v>58</v>
      </c>
      <c r="O32" s="35"/>
    </row>
    <row r="33" spans="8:23" x14ac:dyDescent="0.3">
      <c r="H33" s="15"/>
      <c r="L33" s="33" t="s">
        <v>41</v>
      </c>
      <c r="M33" s="5">
        <v>29</v>
      </c>
      <c r="N33" s="15" t="s">
        <v>34</v>
      </c>
      <c r="O33" s="35"/>
    </row>
    <row r="34" spans="8:23" ht="15" thickBot="1" x14ac:dyDescent="0.35">
      <c r="H34" s="15"/>
      <c r="L34" s="20" t="s">
        <v>42</v>
      </c>
      <c r="M34" s="21">
        <v>32</v>
      </c>
      <c r="N34" s="37" t="s">
        <v>106</v>
      </c>
      <c r="O34" s="22"/>
    </row>
    <row r="35" spans="8:23" x14ac:dyDescent="0.3">
      <c r="H35" s="15"/>
      <c r="M35" s="5"/>
    </row>
    <row r="36" spans="8:23" x14ac:dyDescent="0.3">
      <c r="H36" s="15"/>
      <c r="L36" s="16" t="s">
        <v>133</v>
      </c>
      <c r="N36" s="119" t="s">
        <v>132</v>
      </c>
      <c r="O36" s="119"/>
      <c r="P36" s="119"/>
      <c r="Q36" s="119"/>
      <c r="R36" s="119"/>
      <c r="S36" s="119"/>
      <c r="T36" s="119"/>
      <c r="U36" s="119"/>
    </row>
    <row r="37" spans="8:23" x14ac:dyDescent="0.3">
      <c r="H37" s="15"/>
      <c r="L37" s="109"/>
      <c r="M37" s="152" t="s">
        <v>130</v>
      </c>
      <c r="N37" s="152"/>
      <c r="O37" s="152"/>
      <c r="P37" s="152"/>
      <c r="Q37" s="152"/>
      <c r="R37" s="152"/>
      <c r="S37" s="152"/>
      <c r="T37" s="152"/>
      <c r="U37" s="152"/>
      <c r="V37" s="152"/>
      <c r="W37" s="152"/>
    </row>
    <row r="38" spans="8:23" x14ac:dyDescent="0.3">
      <c r="H38" s="15"/>
      <c r="L38" s="110" t="s">
        <v>23</v>
      </c>
      <c r="M38" s="109" t="s">
        <v>18</v>
      </c>
      <c r="N38" s="109" t="s">
        <v>20</v>
      </c>
      <c r="O38" s="109" t="s">
        <v>21</v>
      </c>
      <c r="P38" s="109" t="s">
        <v>17</v>
      </c>
      <c r="Q38" s="109" t="s">
        <v>18</v>
      </c>
      <c r="R38" s="109" t="s">
        <v>19</v>
      </c>
      <c r="S38" s="109" t="s">
        <v>20</v>
      </c>
      <c r="T38" s="109" t="s">
        <v>17</v>
      </c>
      <c r="U38" s="109" t="s">
        <v>20</v>
      </c>
      <c r="V38" s="109" t="s">
        <v>19</v>
      </c>
      <c r="W38" s="109" t="s">
        <v>17</v>
      </c>
    </row>
    <row r="39" spans="8:23" x14ac:dyDescent="0.3">
      <c r="H39" s="15"/>
      <c r="L39" s="110" t="s">
        <v>26</v>
      </c>
      <c r="M39" s="118">
        <v>100000</v>
      </c>
      <c r="N39" s="118">
        <v>32</v>
      </c>
      <c r="O39" s="118">
        <v>100000</v>
      </c>
      <c r="P39" s="118">
        <v>32</v>
      </c>
      <c r="Q39" s="118">
        <v>100000</v>
      </c>
      <c r="R39" s="118">
        <v>100000</v>
      </c>
      <c r="S39" s="118">
        <v>32</v>
      </c>
      <c r="T39" s="118">
        <v>32</v>
      </c>
      <c r="U39" s="118">
        <v>32</v>
      </c>
      <c r="V39" s="118">
        <v>100000</v>
      </c>
      <c r="W39" s="118">
        <v>32</v>
      </c>
    </row>
    <row r="40" spans="8:23" x14ac:dyDescent="0.3">
      <c r="H40" s="15"/>
      <c r="L40" s="109" t="s">
        <v>27</v>
      </c>
      <c r="M40" s="118">
        <v>100000</v>
      </c>
      <c r="N40" s="118">
        <v>34</v>
      </c>
      <c r="O40" s="118">
        <v>100000</v>
      </c>
      <c r="P40" s="118">
        <v>100000</v>
      </c>
      <c r="Q40" s="118">
        <v>100000</v>
      </c>
      <c r="R40" s="118">
        <v>34</v>
      </c>
      <c r="S40" s="118">
        <v>34</v>
      </c>
      <c r="T40" s="118">
        <v>100000</v>
      </c>
      <c r="U40" s="118">
        <v>34</v>
      </c>
      <c r="V40" s="118">
        <v>34</v>
      </c>
      <c r="W40" s="118">
        <v>100000</v>
      </c>
    </row>
    <row r="41" spans="8:23" x14ac:dyDescent="0.3">
      <c r="H41" s="15"/>
      <c r="L41" s="109" t="s">
        <v>28</v>
      </c>
      <c r="M41" s="117">
        <v>100000</v>
      </c>
      <c r="N41" s="117">
        <v>100000</v>
      </c>
      <c r="O41" s="117">
        <v>100000</v>
      </c>
      <c r="P41" s="117">
        <v>31</v>
      </c>
      <c r="Q41" s="117">
        <v>100000</v>
      </c>
      <c r="R41" s="117">
        <v>100000</v>
      </c>
      <c r="S41" s="117">
        <v>100000</v>
      </c>
      <c r="T41" s="117">
        <v>31</v>
      </c>
      <c r="U41" s="117">
        <v>100000</v>
      </c>
      <c r="V41" s="117">
        <v>100000</v>
      </c>
      <c r="W41" s="117">
        <v>31</v>
      </c>
    </row>
    <row r="42" spans="8:23" x14ac:dyDescent="0.3">
      <c r="H42" s="15"/>
      <c r="L42" s="109" t="s">
        <v>29</v>
      </c>
      <c r="M42" s="117">
        <v>100000</v>
      </c>
      <c r="N42" s="117">
        <v>100000</v>
      </c>
      <c r="O42" s="117">
        <v>100000</v>
      </c>
      <c r="P42" s="117">
        <v>100000</v>
      </c>
      <c r="Q42" s="117">
        <v>100000</v>
      </c>
      <c r="R42" s="117">
        <v>31</v>
      </c>
      <c r="S42" s="117">
        <v>100000</v>
      </c>
      <c r="T42" s="117">
        <v>100000</v>
      </c>
      <c r="U42" s="117">
        <v>100000</v>
      </c>
      <c r="V42" s="117">
        <v>31</v>
      </c>
      <c r="W42" s="117">
        <v>100000</v>
      </c>
    </row>
    <row r="43" spans="8:23" x14ac:dyDescent="0.3">
      <c r="L43" s="109" t="s">
        <v>31</v>
      </c>
      <c r="M43" s="117">
        <v>100000</v>
      </c>
      <c r="N43" s="117">
        <v>31</v>
      </c>
      <c r="O43" s="117">
        <v>100000</v>
      </c>
      <c r="P43" s="117">
        <v>100000</v>
      </c>
      <c r="Q43" s="117">
        <v>100000</v>
      </c>
      <c r="R43" s="117">
        <v>100000</v>
      </c>
      <c r="S43" s="117">
        <v>31</v>
      </c>
      <c r="T43" s="117">
        <v>100000</v>
      </c>
      <c r="U43" s="117">
        <v>31</v>
      </c>
      <c r="V43" s="117">
        <v>100000</v>
      </c>
      <c r="W43" s="117">
        <v>100000</v>
      </c>
    </row>
    <row r="44" spans="8:23" x14ac:dyDescent="0.3">
      <c r="L44" s="109" t="s">
        <v>33</v>
      </c>
      <c r="M44" s="117">
        <v>100000</v>
      </c>
      <c r="N44" s="117">
        <v>100000</v>
      </c>
      <c r="O44" s="117">
        <v>100000</v>
      </c>
      <c r="P44" s="117">
        <v>100000</v>
      </c>
      <c r="Q44" s="117">
        <v>100000</v>
      </c>
      <c r="R44" s="117">
        <v>100000</v>
      </c>
      <c r="S44" s="117">
        <v>100000</v>
      </c>
      <c r="T44" s="117">
        <v>100000</v>
      </c>
      <c r="U44" s="117">
        <v>100000</v>
      </c>
      <c r="V44" s="117">
        <v>100000</v>
      </c>
      <c r="W44" s="117">
        <v>100000</v>
      </c>
    </row>
    <row r="45" spans="8:23" x14ac:dyDescent="0.3">
      <c r="L45" s="109" t="s">
        <v>35</v>
      </c>
      <c r="M45" s="117">
        <v>32</v>
      </c>
      <c r="N45" s="117">
        <v>32</v>
      </c>
      <c r="O45" s="117">
        <v>100000</v>
      </c>
      <c r="P45" s="117">
        <v>100000</v>
      </c>
      <c r="Q45" s="117">
        <v>32</v>
      </c>
      <c r="R45" s="117">
        <v>100000</v>
      </c>
      <c r="S45" s="117">
        <v>32</v>
      </c>
      <c r="T45" s="117">
        <v>100000</v>
      </c>
      <c r="U45" s="117">
        <v>32</v>
      </c>
      <c r="V45" s="117">
        <v>100000</v>
      </c>
      <c r="W45" s="117">
        <v>100000</v>
      </c>
    </row>
    <row r="46" spans="8:23" x14ac:dyDescent="0.3">
      <c r="L46" s="109" t="s">
        <v>36</v>
      </c>
      <c r="M46" s="117">
        <v>100000</v>
      </c>
      <c r="N46" s="117">
        <v>100000</v>
      </c>
      <c r="O46" s="117">
        <v>31</v>
      </c>
      <c r="P46" s="117">
        <v>100000</v>
      </c>
      <c r="Q46" s="117">
        <v>100000</v>
      </c>
      <c r="R46" s="117">
        <v>100000</v>
      </c>
      <c r="S46" s="117">
        <v>100000</v>
      </c>
      <c r="T46" s="117">
        <v>100000</v>
      </c>
      <c r="U46" s="117">
        <v>100000</v>
      </c>
      <c r="V46" s="117">
        <v>100000</v>
      </c>
      <c r="W46" s="117">
        <v>100000</v>
      </c>
    </row>
    <row r="47" spans="8:23" x14ac:dyDescent="0.3">
      <c r="L47" s="109" t="s">
        <v>37</v>
      </c>
      <c r="M47" s="117">
        <v>32</v>
      </c>
      <c r="N47" s="117">
        <v>32</v>
      </c>
      <c r="O47" s="117">
        <v>100000</v>
      </c>
      <c r="P47" s="117">
        <v>100000</v>
      </c>
      <c r="Q47" s="117">
        <v>32</v>
      </c>
      <c r="R47" s="117">
        <v>100000</v>
      </c>
      <c r="S47" s="117">
        <v>32</v>
      </c>
      <c r="T47" s="117">
        <v>100000</v>
      </c>
      <c r="U47" s="117">
        <v>32</v>
      </c>
      <c r="V47" s="117">
        <v>100000</v>
      </c>
      <c r="W47" s="117">
        <v>100000</v>
      </c>
    </row>
    <row r="48" spans="8:23" x14ac:dyDescent="0.3">
      <c r="L48" s="109" t="s">
        <v>38</v>
      </c>
      <c r="M48" s="117">
        <v>100000</v>
      </c>
      <c r="N48" s="117">
        <v>100000</v>
      </c>
      <c r="O48" s="117">
        <v>29</v>
      </c>
      <c r="P48" s="117">
        <v>100000</v>
      </c>
      <c r="Q48" s="117">
        <v>100000</v>
      </c>
      <c r="R48" s="117">
        <v>29</v>
      </c>
      <c r="S48" s="117">
        <v>100000</v>
      </c>
      <c r="T48" s="117">
        <v>100000</v>
      </c>
      <c r="U48" s="117">
        <v>100000</v>
      </c>
      <c r="V48" s="117">
        <v>29</v>
      </c>
      <c r="W48" s="117">
        <v>100000</v>
      </c>
    </row>
    <row r="49" spans="12:26" x14ac:dyDescent="0.3">
      <c r="L49" s="109" t="s">
        <v>40</v>
      </c>
      <c r="M49" s="117">
        <v>100000</v>
      </c>
      <c r="N49" s="117">
        <v>100000</v>
      </c>
      <c r="O49" s="117">
        <v>100000</v>
      </c>
      <c r="P49" s="117">
        <v>100000</v>
      </c>
      <c r="Q49" s="117">
        <v>100000</v>
      </c>
      <c r="R49" s="117">
        <v>100000</v>
      </c>
      <c r="S49" s="117">
        <v>100000</v>
      </c>
      <c r="T49" s="117">
        <v>100000</v>
      </c>
      <c r="U49" s="117">
        <v>100000</v>
      </c>
      <c r="V49" s="117">
        <v>100000</v>
      </c>
      <c r="W49" s="117">
        <v>100000</v>
      </c>
    </row>
    <row r="50" spans="12:26" x14ac:dyDescent="0.3">
      <c r="L50" s="109" t="s">
        <v>41</v>
      </c>
      <c r="M50" s="117">
        <v>100000</v>
      </c>
      <c r="N50" s="117">
        <v>100000</v>
      </c>
      <c r="O50" s="117">
        <v>100000</v>
      </c>
      <c r="P50" s="117">
        <v>29</v>
      </c>
      <c r="Q50" s="117">
        <v>100000</v>
      </c>
      <c r="R50" s="117">
        <v>100000</v>
      </c>
      <c r="S50" s="117">
        <v>100000</v>
      </c>
      <c r="T50" s="117">
        <v>29</v>
      </c>
      <c r="U50" s="117">
        <v>100000</v>
      </c>
      <c r="V50" s="117">
        <v>100000</v>
      </c>
      <c r="W50" s="117">
        <v>29</v>
      </c>
    </row>
    <row r="51" spans="12:26" ht="15" thickBot="1" x14ac:dyDescent="0.35">
      <c r="L51" s="109" t="s">
        <v>42</v>
      </c>
      <c r="M51" s="117">
        <v>100000</v>
      </c>
      <c r="N51" s="117">
        <v>32</v>
      </c>
      <c r="O51" s="117">
        <v>100000</v>
      </c>
      <c r="P51" s="117">
        <v>100000</v>
      </c>
      <c r="Q51" s="117">
        <v>100000</v>
      </c>
      <c r="R51" s="117">
        <v>32</v>
      </c>
      <c r="S51" s="117">
        <v>32</v>
      </c>
      <c r="T51" s="117">
        <v>100000</v>
      </c>
      <c r="U51" s="117">
        <v>32</v>
      </c>
      <c r="V51" s="117">
        <v>32</v>
      </c>
      <c r="W51" s="117">
        <v>100000</v>
      </c>
    </row>
    <row r="52" spans="12:26" x14ac:dyDescent="0.3">
      <c r="L52" s="111"/>
      <c r="R52" s="111"/>
      <c r="S52" s="111"/>
      <c r="T52" s="111"/>
      <c r="X52" s="96" t="s">
        <v>131</v>
      </c>
    </row>
    <row r="53" spans="12:26" ht="15" thickBot="1" x14ac:dyDescent="0.35">
      <c r="L53" s="16" t="s">
        <v>120</v>
      </c>
      <c r="R53" s="14"/>
      <c r="X53" s="120">
        <f>SUMPRODUCT(M39:W51,M56:W68)</f>
        <v>344</v>
      </c>
    </row>
    <row r="54" spans="12:26" x14ac:dyDescent="0.3">
      <c r="L54" s="109"/>
      <c r="M54" s="152" t="s">
        <v>130</v>
      </c>
      <c r="N54" s="152"/>
      <c r="O54" s="152"/>
      <c r="P54" s="152"/>
      <c r="Q54" s="152"/>
      <c r="R54" s="152"/>
      <c r="S54" s="152"/>
      <c r="T54" s="152"/>
      <c r="U54" s="152"/>
      <c r="V54" s="152"/>
      <c r="W54" s="152"/>
    </row>
    <row r="55" spans="12:26" x14ac:dyDescent="0.3">
      <c r="L55" s="109" t="s">
        <v>23</v>
      </c>
      <c r="M55" s="109" t="s">
        <v>18</v>
      </c>
      <c r="N55" s="109" t="s">
        <v>20</v>
      </c>
      <c r="O55" s="109" t="s">
        <v>21</v>
      </c>
      <c r="P55" s="109" t="s">
        <v>17</v>
      </c>
      <c r="Q55" s="109" t="s">
        <v>18</v>
      </c>
      <c r="R55" s="109" t="s">
        <v>19</v>
      </c>
      <c r="S55" s="109" t="s">
        <v>20</v>
      </c>
      <c r="T55" s="109" t="s">
        <v>17</v>
      </c>
      <c r="U55" s="109" t="s">
        <v>20</v>
      </c>
      <c r="V55" s="109" t="s">
        <v>19</v>
      </c>
      <c r="W55" s="109" t="s">
        <v>17</v>
      </c>
      <c r="X55" s="5" t="s">
        <v>129</v>
      </c>
      <c r="Y55" s="5" t="s">
        <v>128</v>
      </c>
      <c r="Z55" s="5" t="s">
        <v>127</v>
      </c>
    </row>
    <row r="56" spans="12:26" x14ac:dyDescent="0.3">
      <c r="L56" s="110" t="s">
        <v>26</v>
      </c>
      <c r="M56" s="116">
        <v>0</v>
      </c>
      <c r="N56" s="116">
        <v>0</v>
      </c>
      <c r="O56" s="116">
        <v>0</v>
      </c>
      <c r="P56" s="116">
        <v>1</v>
      </c>
      <c r="Q56" s="116">
        <v>0</v>
      </c>
      <c r="R56" s="116">
        <v>0</v>
      </c>
      <c r="S56" s="116">
        <v>0</v>
      </c>
      <c r="T56" s="116">
        <v>0</v>
      </c>
      <c r="U56" s="116">
        <v>0</v>
      </c>
      <c r="V56" s="116">
        <v>0</v>
      </c>
      <c r="W56" s="116">
        <v>0</v>
      </c>
      <c r="X56" s="5">
        <f t="shared" ref="X56:X68" si="0">SUM(M56:W56)</f>
        <v>1</v>
      </c>
      <c r="Y56" s="5" t="s">
        <v>126</v>
      </c>
      <c r="Z56" s="112">
        <v>1</v>
      </c>
    </row>
    <row r="57" spans="12:26" x14ac:dyDescent="0.3">
      <c r="L57" s="109" t="s">
        <v>27</v>
      </c>
      <c r="M57" s="116">
        <v>0</v>
      </c>
      <c r="N57" s="116">
        <v>1</v>
      </c>
      <c r="O57" s="116">
        <v>0</v>
      </c>
      <c r="P57" s="116">
        <v>0</v>
      </c>
      <c r="Q57" s="116">
        <v>0</v>
      </c>
      <c r="R57" s="116">
        <v>0</v>
      </c>
      <c r="S57" s="116">
        <v>0</v>
      </c>
      <c r="T57" s="116">
        <v>0</v>
      </c>
      <c r="U57" s="116">
        <v>0</v>
      </c>
      <c r="V57" s="116">
        <v>0</v>
      </c>
      <c r="W57" s="116">
        <v>0</v>
      </c>
      <c r="X57" s="5">
        <f t="shared" si="0"/>
        <v>1</v>
      </c>
      <c r="Y57" s="5" t="s">
        <v>126</v>
      </c>
      <c r="Z57" s="112">
        <v>1</v>
      </c>
    </row>
    <row r="58" spans="12:26" x14ac:dyDescent="0.3">
      <c r="L58" s="109" t="s">
        <v>28</v>
      </c>
      <c r="M58" s="115">
        <v>0</v>
      </c>
      <c r="N58" s="115">
        <v>0</v>
      </c>
      <c r="O58" s="115">
        <v>0</v>
      </c>
      <c r="P58" s="115">
        <v>0</v>
      </c>
      <c r="Q58" s="115">
        <v>0</v>
      </c>
      <c r="R58" s="115">
        <v>0</v>
      </c>
      <c r="S58" s="115">
        <v>0</v>
      </c>
      <c r="T58" s="115">
        <v>0</v>
      </c>
      <c r="U58" s="115">
        <v>0</v>
      </c>
      <c r="V58" s="115">
        <v>0</v>
      </c>
      <c r="W58" s="115">
        <v>1</v>
      </c>
      <c r="X58" s="5">
        <f t="shared" si="0"/>
        <v>1</v>
      </c>
      <c r="Y58" s="5" t="s">
        <v>126</v>
      </c>
      <c r="Z58" s="112">
        <v>1</v>
      </c>
    </row>
    <row r="59" spans="12:26" x14ac:dyDescent="0.3">
      <c r="L59" s="109" t="s">
        <v>29</v>
      </c>
      <c r="M59" s="115">
        <v>0</v>
      </c>
      <c r="N59" s="115">
        <v>0</v>
      </c>
      <c r="O59" s="115">
        <v>0</v>
      </c>
      <c r="P59" s="115">
        <v>0</v>
      </c>
      <c r="Q59" s="115">
        <v>0</v>
      </c>
      <c r="R59" s="115">
        <v>0</v>
      </c>
      <c r="S59" s="115">
        <v>0</v>
      </c>
      <c r="T59" s="115">
        <v>0</v>
      </c>
      <c r="U59" s="115">
        <v>0</v>
      </c>
      <c r="V59" s="115">
        <v>1</v>
      </c>
      <c r="W59" s="115">
        <v>0</v>
      </c>
      <c r="X59" s="5">
        <f t="shared" si="0"/>
        <v>1</v>
      </c>
      <c r="Y59" s="5" t="s">
        <v>126</v>
      </c>
      <c r="Z59" s="112">
        <v>1</v>
      </c>
    </row>
    <row r="60" spans="12:26" x14ac:dyDescent="0.3">
      <c r="L60" s="109" t="s">
        <v>31</v>
      </c>
      <c r="M60" s="115">
        <v>0</v>
      </c>
      <c r="N60" s="115">
        <v>0</v>
      </c>
      <c r="O60" s="115">
        <v>0</v>
      </c>
      <c r="P60" s="115">
        <v>0</v>
      </c>
      <c r="Q60" s="115">
        <v>0</v>
      </c>
      <c r="R60" s="115">
        <v>0</v>
      </c>
      <c r="S60" s="115">
        <v>1</v>
      </c>
      <c r="T60" s="115">
        <v>0</v>
      </c>
      <c r="U60" s="115">
        <v>0</v>
      </c>
      <c r="V60" s="115">
        <v>0</v>
      </c>
      <c r="W60" s="115">
        <v>0</v>
      </c>
      <c r="X60" s="5">
        <f t="shared" si="0"/>
        <v>1</v>
      </c>
      <c r="Y60" s="5" t="s">
        <v>126</v>
      </c>
      <c r="Z60" s="112">
        <v>1</v>
      </c>
    </row>
    <row r="61" spans="12:26" x14ac:dyDescent="0.3">
      <c r="L61" s="109" t="s">
        <v>33</v>
      </c>
      <c r="M61" s="115">
        <v>0</v>
      </c>
      <c r="N61" s="115">
        <v>0</v>
      </c>
      <c r="O61" s="115">
        <v>0</v>
      </c>
      <c r="P61" s="115">
        <v>0</v>
      </c>
      <c r="Q61" s="115">
        <v>0</v>
      </c>
      <c r="R61" s="115">
        <v>0</v>
      </c>
      <c r="S61" s="115">
        <v>0</v>
      </c>
      <c r="T61" s="115">
        <v>0</v>
      </c>
      <c r="U61" s="115">
        <v>0</v>
      </c>
      <c r="V61" s="115">
        <v>0</v>
      </c>
      <c r="W61" s="115">
        <v>0</v>
      </c>
      <c r="X61" s="5">
        <f t="shared" si="0"/>
        <v>0</v>
      </c>
      <c r="Y61" s="5" t="s">
        <v>126</v>
      </c>
      <c r="Z61" s="112">
        <v>1</v>
      </c>
    </row>
    <row r="62" spans="12:26" x14ac:dyDescent="0.3">
      <c r="L62" s="109" t="s">
        <v>35</v>
      </c>
      <c r="M62" s="115">
        <v>1</v>
      </c>
      <c r="N62" s="115">
        <v>0</v>
      </c>
      <c r="O62" s="115">
        <v>0</v>
      </c>
      <c r="P62" s="115">
        <v>0</v>
      </c>
      <c r="Q62" s="115">
        <v>0</v>
      </c>
      <c r="R62" s="115">
        <v>0</v>
      </c>
      <c r="S62" s="115">
        <v>0</v>
      </c>
      <c r="T62" s="115">
        <v>0</v>
      </c>
      <c r="U62" s="115">
        <v>0</v>
      </c>
      <c r="V62" s="115">
        <v>0</v>
      </c>
      <c r="W62" s="115">
        <v>0</v>
      </c>
      <c r="X62" s="5">
        <f t="shared" si="0"/>
        <v>1</v>
      </c>
      <c r="Y62" s="5" t="s">
        <v>126</v>
      </c>
      <c r="Z62" s="112">
        <v>1</v>
      </c>
    </row>
    <row r="63" spans="12:26" x14ac:dyDescent="0.3">
      <c r="L63" s="109" t="s">
        <v>36</v>
      </c>
      <c r="M63" s="115">
        <v>0</v>
      </c>
      <c r="N63" s="115">
        <v>0</v>
      </c>
      <c r="O63" s="115">
        <v>1</v>
      </c>
      <c r="P63" s="115">
        <v>0</v>
      </c>
      <c r="Q63" s="115">
        <v>0</v>
      </c>
      <c r="R63" s="115">
        <v>0</v>
      </c>
      <c r="S63" s="115">
        <v>0</v>
      </c>
      <c r="T63" s="115">
        <v>0</v>
      </c>
      <c r="U63" s="115">
        <v>0</v>
      </c>
      <c r="V63" s="115">
        <v>0</v>
      </c>
      <c r="W63" s="115">
        <v>0</v>
      </c>
      <c r="X63" s="5">
        <f t="shared" si="0"/>
        <v>1</v>
      </c>
      <c r="Y63" s="5" t="s">
        <v>126</v>
      </c>
      <c r="Z63" s="112">
        <v>1</v>
      </c>
    </row>
    <row r="64" spans="12:26" x14ac:dyDescent="0.3">
      <c r="L64" s="109" t="s">
        <v>37</v>
      </c>
      <c r="M64" s="115">
        <v>0</v>
      </c>
      <c r="N64" s="115">
        <v>0</v>
      </c>
      <c r="O64" s="115">
        <v>0</v>
      </c>
      <c r="P64" s="115">
        <v>0</v>
      </c>
      <c r="Q64" s="115">
        <v>1</v>
      </c>
      <c r="R64" s="115">
        <v>0</v>
      </c>
      <c r="S64" s="115">
        <v>0</v>
      </c>
      <c r="T64" s="115">
        <v>0</v>
      </c>
      <c r="U64" s="115">
        <v>0</v>
      </c>
      <c r="V64" s="115">
        <v>0</v>
      </c>
      <c r="W64" s="115">
        <v>0</v>
      </c>
      <c r="X64" s="5">
        <f t="shared" si="0"/>
        <v>1</v>
      </c>
      <c r="Y64" s="5" t="s">
        <v>126</v>
      </c>
      <c r="Z64" s="112">
        <v>1</v>
      </c>
    </row>
    <row r="65" spans="12:26" x14ac:dyDescent="0.3">
      <c r="L65" s="109" t="s">
        <v>38</v>
      </c>
      <c r="M65" s="115">
        <v>0</v>
      </c>
      <c r="N65" s="115">
        <v>0</v>
      </c>
      <c r="O65" s="115">
        <v>0</v>
      </c>
      <c r="P65" s="115">
        <v>0</v>
      </c>
      <c r="Q65" s="115">
        <v>0</v>
      </c>
      <c r="R65" s="115">
        <v>1</v>
      </c>
      <c r="S65" s="115">
        <v>0</v>
      </c>
      <c r="T65" s="115">
        <v>0</v>
      </c>
      <c r="U65" s="115">
        <v>0</v>
      </c>
      <c r="V65" s="115">
        <v>0</v>
      </c>
      <c r="W65" s="115">
        <v>0</v>
      </c>
      <c r="X65" s="5">
        <f t="shared" si="0"/>
        <v>1</v>
      </c>
      <c r="Y65" s="5" t="s">
        <v>126</v>
      </c>
      <c r="Z65" s="112">
        <v>1</v>
      </c>
    </row>
    <row r="66" spans="12:26" x14ac:dyDescent="0.3">
      <c r="L66" s="109" t="s">
        <v>40</v>
      </c>
      <c r="M66" s="115">
        <v>0</v>
      </c>
      <c r="N66" s="115">
        <v>0</v>
      </c>
      <c r="O66" s="115">
        <v>0</v>
      </c>
      <c r="P66" s="115">
        <v>0</v>
      </c>
      <c r="Q66" s="115">
        <v>0</v>
      </c>
      <c r="R66" s="115">
        <v>0</v>
      </c>
      <c r="S66" s="115">
        <v>0</v>
      </c>
      <c r="T66" s="115">
        <v>0</v>
      </c>
      <c r="U66" s="115">
        <v>0</v>
      </c>
      <c r="V66" s="115">
        <v>0</v>
      </c>
      <c r="W66" s="115">
        <v>0</v>
      </c>
      <c r="X66" s="5">
        <f t="shared" si="0"/>
        <v>0</v>
      </c>
      <c r="Y66" s="5" t="s">
        <v>126</v>
      </c>
      <c r="Z66" s="112">
        <v>1</v>
      </c>
    </row>
    <row r="67" spans="12:26" x14ac:dyDescent="0.3">
      <c r="L67" s="109" t="s">
        <v>41</v>
      </c>
      <c r="M67" s="115">
        <v>0</v>
      </c>
      <c r="N67" s="115">
        <v>0</v>
      </c>
      <c r="O67" s="115">
        <v>0</v>
      </c>
      <c r="P67" s="115">
        <v>0</v>
      </c>
      <c r="Q67" s="115">
        <v>0</v>
      </c>
      <c r="R67" s="115">
        <v>0</v>
      </c>
      <c r="S67" s="115">
        <v>0</v>
      </c>
      <c r="T67" s="115">
        <v>1</v>
      </c>
      <c r="U67" s="115">
        <v>0</v>
      </c>
      <c r="V67" s="115">
        <v>0</v>
      </c>
      <c r="W67" s="115">
        <v>0</v>
      </c>
      <c r="X67" s="5">
        <f t="shared" si="0"/>
        <v>1</v>
      </c>
      <c r="Y67" s="5" t="s">
        <v>126</v>
      </c>
      <c r="Z67" s="112">
        <v>1</v>
      </c>
    </row>
    <row r="68" spans="12:26" x14ac:dyDescent="0.3">
      <c r="L68" s="109" t="s">
        <v>42</v>
      </c>
      <c r="M68" s="115">
        <v>0</v>
      </c>
      <c r="N68" s="115">
        <v>0</v>
      </c>
      <c r="O68" s="115">
        <v>0</v>
      </c>
      <c r="P68" s="115">
        <v>0</v>
      </c>
      <c r="Q68" s="115">
        <v>0</v>
      </c>
      <c r="R68" s="115">
        <v>0</v>
      </c>
      <c r="S68" s="115">
        <v>0</v>
      </c>
      <c r="T68" s="115">
        <v>0</v>
      </c>
      <c r="U68" s="115">
        <v>1</v>
      </c>
      <c r="V68" s="115">
        <v>0</v>
      </c>
      <c r="W68" s="115">
        <v>0</v>
      </c>
      <c r="X68" s="5">
        <f t="shared" si="0"/>
        <v>1</v>
      </c>
      <c r="Y68" s="5" t="s">
        <v>126</v>
      </c>
      <c r="Z68" s="112">
        <v>1</v>
      </c>
    </row>
    <row r="69" spans="12:26" x14ac:dyDescent="0.3">
      <c r="L69" s="5" t="s">
        <v>125</v>
      </c>
      <c r="M69" s="111">
        <f t="shared" ref="M69:W69" si="1">SUM(M56:M68)</f>
        <v>1</v>
      </c>
      <c r="N69" s="111">
        <f t="shared" si="1"/>
        <v>1</v>
      </c>
      <c r="O69" s="111">
        <f t="shared" si="1"/>
        <v>1</v>
      </c>
      <c r="P69" s="111">
        <f t="shared" si="1"/>
        <v>1</v>
      </c>
      <c r="Q69" s="111">
        <f t="shared" si="1"/>
        <v>1</v>
      </c>
      <c r="R69" s="111">
        <f t="shared" si="1"/>
        <v>1</v>
      </c>
      <c r="S69" s="111">
        <f t="shared" si="1"/>
        <v>1</v>
      </c>
      <c r="T69" s="111">
        <f t="shared" si="1"/>
        <v>1</v>
      </c>
      <c r="U69" s="111">
        <f t="shared" si="1"/>
        <v>1</v>
      </c>
      <c r="V69" s="111">
        <f t="shared" si="1"/>
        <v>1</v>
      </c>
      <c r="W69" s="111">
        <f t="shared" si="1"/>
        <v>1</v>
      </c>
    </row>
    <row r="70" spans="12:26" x14ac:dyDescent="0.3">
      <c r="M70" s="114" t="s">
        <v>110</v>
      </c>
      <c r="N70" s="114" t="s">
        <v>110</v>
      </c>
      <c r="O70" s="114" t="s">
        <v>110</v>
      </c>
      <c r="P70" s="114" t="s">
        <v>110</v>
      </c>
      <c r="Q70" s="114" t="s">
        <v>110</v>
      </c>
      <c r="R70" s="114" t="s">
        <v>110</v>
      </c>
      <c r="S70" s="114" t="s">
        <v>110</v>
      </c>
      <c r="T70" s="114" t="s">
        <v>110</v>
      </c>
      <c r="U70" s="114" t="s">
        <v>110</v>
      </c>
      <c r="V70" s="114" t="s">
        <v>110</v>
      </c>
      <c r="W70" s="114" t="s">
        <v>110</v>
      </c>
    </row>
    <row r="71" spans="12:26" x14ac:dyDescent="0.3">
      <c r="M71" s="112">
        <v>1</v>
      </c>
      <c r="N71" s="112">
        <v>1</v>
      </c>
      <c r="O71" s="112">
        <v>1</v>
      </c>
      <c r="P71" s="112">
        <v>1</v>
      </c>
      <c r="Q71" s="112">
        <v>1</v>
      </c>
      <c r="R71" s="113">
        <v>1</v>
      </c>
      <c r="S71" s="113">
        <v>1</v>
      </c>
      <c r="T71" s="112">
        <v>1</v>
      </c>
      <c r="U71" s="112">
        <v>1</v>
      </c>
      <c r="V71" s="112">
        <v>1</v>
      </c>
      <c r="W71" s="112">
        <v>1</v>
      </c>
    </row>
    <row r="72" spans="12:26" x14ac:dyDescent="0.3">
      <c r="R72" s="111"/>
      <c r="S72" s="111"/>
    </row>
    <row r="73" spans="12:26" x14ac:dyDescent="0.3">
      <c r="L73" s="149" t="s">
        <v>124</v>
      </c>
      <c r="M73" s="149"/>
      <c r="N73" s="149"/>
    </row>
  </sheetData>
  <mergeCells count="4">
    <mergeCell ref="N21:O21"/>
    <mergeCell ref="M37:W37"/>
    <mergeCell ref="M54:W54"/>
    <mergeCell ref="L73:N7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F632-BCDD-4B26-9609-348DF0928688}">
  <dimension ref="A1:AI89"/>
  <sheetViews>
    <sheetView topLeftCell="A48"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8.88671875" style="5"/>
    <col min="31" max="31" width="9.109375" customWidth="1"/>
    <col min="33" max="33" width="9.109375" style="1" customWidth="1"/>
    <col min="34" max="35" width="8.88671875" style="1"/>
  </cols>
  <sheetData>
    <row r="1" spans="1:35" s="2" customFormat="1" ht="25.8" x14ac:dyDescent="0.5">
      <c r="A1" s="3" t="s">
        <v>57</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5"/>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4"/>
      <c r="AF15" s="5"/>
      <c r="AG15"/>
      <c r="AH15"/>
      <c r="AI15" s="14"/>
    </row>
    <row r="16" spans="1:35" x14ac:dyDescent="0.3">
      <c r="Z16" s="5"/>
      <c r="AA16" s="5"/>
      <c r="AB16" s="5"/>
      <c r="AC16" s="5"/>
      <c r="AE16" s="14"/>
      <c r="AF16" s="5"/>
      <c r="AG16"/>
      <c r="AH16"/>
      <c r="AI16" s="14"/>
    </row>
    <row r="17" spans="2:35" x14ac:dyDescent="0.3">
      <c r="Z17" s="5"/>
      <c r="AA17" s="5"/>
      <c r="AB17" s="5"/>
      <c r="AC17" s="5"/>
      <c r="AE17" s="14"/>
      <c r="AF17" s="5"/>
      <c r="AG17"/>
      <c r="AH17"/>
      <c r="AI17" s="14"/>
    </row>
    <row r="18" spans="2:35" ht="15.75" customHeight="1" x14ac:dyDescent="0.3">
      <c r="Z18" s="5"/>
      <c r="AA18" s="5"/>
      <c r="AB18" s="5"/>
      <c r="AC18" s="5"/>
      <c r="AE18" s="14"/>
      <c r="AF18" s="5"/>
      <c r="AG18"/>
      <c r="AH18"/>
      <c r="AI18" s="14"/>
    </row>
    <row r="19" spans="2:35" ht="15" customHeight="1" x14ac:dyDescent="0.3">
      <c r="Z19" s="5"/>
      <c r="AA19" s="5"/>
      <c r="AB19" s="5"/>
      <c r="AC19" s="5"/>
      <c r="AG19"/>
      <c r="AH19"/>
      <c r="AI19"/>
    </row>
    <row r="20" spans="2:35" x14ac:dyDescent="0.3">
      <c r="Z20" s="5"/>
      <c r="AA20" s="5"/>
      <c r="AB20" s="5"/>
      <c r="AC20" s="5"/>
      <c r="AE20" s="14"/>
      <c r="AF20" s="5"/>
      <c r="AG20"/>
      <c r="AH20"/>
      <c r="AI20" s="14"/>
    </row>
    <row r="21" spans="2:35" x14ac:dyDescent="0.3">
      <c r="V21" s="122"/>
      <c r="X21" s="144" t="s">
        <v>14</v>
      </c>
      <c r="Y21" s="125"/>
      <c r="Z21" s="125"/>
      <c r="AA21" s="122"/>
      <c r="AB21" s="5"/>
      <c r="AE21" s="14"/>
      <c r="AF21" s="5"/>
      <c r="AG21"/>
      <c r="AH21"/>
      <c r="AI21" s="14"/>
    </row>
    <row r="22" spans="2:35" ht="14.4" customHeight="1" x14ac:dyDescent="0.3">
      <c r="Q22" s="153" t="s">
        <v>43</v>
      </c>
      <c r="R22" s="154"/>
      <c r="S22" s="157" t="s">
        <v>45</v>
      </c>
      <c r="T22" s="157"/>
      <c r="U22" s="157"/>
      <c r="V22" s="157"/>
      <c r="X22" s="158" t="s">
        <v>46</v>
      </c>
      <c r="Y22" s="159" t="s">
        <v>44</v>
      </c>
      <c r="Z22" s="160"/>
      <c r="AA22" s="161"/>
      <c r="AB22" s="5"/>
      <c r="AE22" s="14"/>
      <c r="AF22" s="5"/>
      <c r="AG22"/>
      <c r="AH22"/>
      <c r="AI22" s="14"/>
    </row>
    <row r="23" spans="2:35" x14ac:dyDescent="0.3">
      <c r="Q23" s="155"/>
      <c r="R23" s="156"/>
      <c r="S23" s="136" t="s">
        <v>86</v>
      </c>
      <c r="T23" s="136" t="s">
        <v>87</v>
      </c>
      <c r="U23" s="136" t="s">
        <v>88</v>
      </c>
      <c r="V23" s="136" t="s">
        <v>89</v>
      </c>
      <c r="X23" s="158"/>
      <c r="Y23" s="136" t="s">
        <v>47</v>
      </c>
      <c r="Z23" s="136" t="s">
        <v>48</v>
      </c>
      <c r="AA23" s="136" t="s">
        <v>49</v>
      </c>
      <c r="AB23" s="5"/>
      <c r="AE23" s="14"/>
      <c r="AF23" s="5"/>
      <c r="AG23"/>
      <c r="AH23"/>
      <c r="AI23" s="14"/>
    </row>
    <row r="24" spans="2:35" x14ac:dyDescent="0.3">
      <c r="Q24" s="162" t="s">
        <v>141</v>
      </c>
      <c r="R24" s="136" t="s">
        <v>47</v>
      </c>
      <c r="S24" s="142">
        <v>53</v>
      </c>
      <c r="T24" s="142">
        <v>95</v>
      </c>
      <c r="U24" s="142">
        <v>136</v>
      </c>
      <c r="V24" s="142">
        <v>160</v>
      </c>
      <c r="X24" s="158"/>
      <c r="Y24" s="143">
        <v>9900</v>
      </c>
      <c r="Z24" s="143">
        <v>2100</v>
      </c>
      <c r="AA24" s="143">
        <v>4200</v>
      </c>
      <c r="AB24" s="5"/>
      <c r="AG24"/>
      <c r="AH24"/>
      <c r="AI24"/>
    </row>
    <row r="25" spans="2:35" x14ac:dyDescent="0.3">
      <c r="Q25" s="163"/>
      <c r="R25" s="136" t="s">
        <v>48</v>
      </c>
      <c r="S25" s="142">
        <v>60</v>
      </c>
      <c r="T25" s="142">
        <v>120</v>
      </c>
      <c r="U25" s="142">
        <v>132</v>
      </c>
      <c r="V25" s="142">
        <v>140</v>
      </c>
      <c r="W25" s="122"/>
      <c r="X25" s="122"/>
      <c r="Y25" s="122"/>
      <c r="Z25" s="122"/>
      <c r="AB25" s="5"/>
      <c r="AE25" s="14"/>
      <c r="AF25" s="5"/>
      <c r="AG25"/>
      <c r="AH25"/>
      <c r="AI25" s="14"/>
    </row>
    <row r="26" spans="2:35" x14ac:dyDescent="0.3">
      <c r="Q26" s="164"/>
      <c r="R26" s="136" t="s">
        <v>49</v>
      </c>
      <c r="S26" s="142">
        <v>210</v>
      </c>
      <c r="T26" s="142">
        <v>190</v>
      </c>
      <c r="U26" s="142">
        <v>89</v>
      </c>
      <c r="V26" s="142">
        <v>71</v>
      </c>
      <c r="W26" s="122"/>
      <c r="X26" s="122"/>
      <c r="Y26" s="122"/>
      <c r="Z26" s="122"/>
      <c r="AB26" s="5"/>
      <c r="AE26" s="14"/>
      <c r="AF26" s="5"/>
      <c r="AG26"/>
      <c r="AH26"/>
      <c r="AI26" s="14"/>
    </row>
    <row r="27" spans="2:35" ht="12.75" customHeight="1" x14ac:dyDescent="0.3">
      <c r="B27" s="10"/>
      <c r="C27" s="10"/>
      <c r="D27" s="8"/>
      <c r="E27" s="8"/>
      <c r="F27" s="8"/>
      <c r="G27" s="8"/>
      <c r="H27" s="8"/>
      <c r="I27" s="8"/>
      <c r="J27" s="8"/>
      <c r="K27" s="8"/>
      <c r="L27" s="8"/>
      <c r="V27" s="122"/>
      <c r="W27" s="122"/>
      <c r="X27" s="122"/>
      <c r="Y27" s="122"/>
      <c r="Z27" s="122"/>
      <c r="AB27" s="5"/>
      <c r="AF27" s="5"/>
      <c r="AG27"/>
      <c r="AH27"/>
      <c r="AI27"/>
    </row>
    <row r="28" spans="2:35" x14ac:dyDescent="0.3">
      <c r="B28" s="10"/>
      <c r="C28" s="10"/>
      <c r="D28" s="8"/>
      <c r="E28" s="8"/>
      <c r="F28" s="8"/>
      <c r="G28" s="8"/>
      <c r="H28" s="8"/>
      <c r="I28" s="8"/>
      <c r="J28" s="8"/>
      <c r="K28" s="8"/>
      <c r="L28" s="8"/>
      <c r="Q28" s="122"/>
      <c r="R28" s="122"/>
      <c r="S28" s="122"/>
      <c r="T28" s="122"/>
      <c r="U28" s="122"/>
      <c r="V28" s="122"/>
      <c r="W28" s="122"/>
      <c r="X28" s="141" t="s">
        <v>50</v>
      </c>
      <c r="Y28" s="122"/>
      <c r="Z28" s="122"/>
      <c r="AB28" s="5"/>
      <c r="AG28"/>
      <c r="AH28"/>
      <c r="AI28"/>
    </row>
    <row r="29" spans="2:35" ht="42" customHeight="1" x14ac:dyDescent="0.3">
      <c r="B29" s="11"/>
      <c r="C29" s="12"/>
      <c r="D29" s="7"/>
      <c r="E29" s="16"/>
      <c r="F29" s="7"/>
      <c r="G29" s="16"/>
      <c r="H29" s="7"/>
      <c r="I29" s="16"/>
      <c r="J29" s="7"/>
      <c r="K29" s="16"/>
      <c r="L29" s="7"/>
      <c r="Q29" s="122"/>
      <c r="R29" s="141" t="s">
        <v>51</v>
      </c>
      <c r="S29" s="122"/>
      <c r="T29" s="122"/>
      <c r="U29" s="122"/>
      <c r="V29" s="122"/>
      <c r="W29" s="122"/>
      <c r="X29" s="165" t="s">
        <v>10</v>
      </c>
      <c r="Y29" s="166"/>
      <c r="Z29" s="167"/>
      <c r="AB29" s="5"/>
      <c r="AG29"/>
      <c r="AH29"/>
      <c r="AI29"/>
    </row>
    <row r="30" spans="2:35" x14ac:dyDescent="0.3">
      <c r="B30" s="13"/>
      <c r="Q30" s="168" t="s">
        <v>43</v>
      </c>
      <c r="R30" s="169"/>
      <c r="S30" s="172" t="s">
        <v>45</v>
      </c>
      <c r="T30" s="172"/>
      <c r="U30" s="172"/>
      <c r="V30" s="172"/>
      <c r="W30" s="122"/>
      <c r="X30" s="173" t="s">
        <v>52</v>
      </c>
      <c r="Y30" s="139" t="str">
        <f t="shared" ref="Y30:Y42" si="0">R32</f>
        <v>8. Finland</v>
      </c>
      <c r="Z30" s="140">
        <v>650</v>
      </c>
      <c r="AB30" s="5"/>
      <c r="AG30"/>
      <c r="AH30"/>
      <c r="AI30"/>
    </row>
    <row r="31" spans="2:35" ht="15" customHeight="1" x14ac:dyDescent="0.3">
      <c r="B31" s="9"/>
      <c r="Q31" s="170"/>
      <c r="R31" s="171"/>
      <c r="S31" s="130">
        <f t="array" ref="S31:V31">TRANSPOSE(R27:R27)</f>
        <v>0</v>
      </c>
      <c r="T31" s="130">
        <v>0</v>
      </c>
      <c r="U31" s="130">
        <v>0</v>
      </c>
      <c r="V31" s="130">
        <v>0</v>
      </c>
      <c r="W31" s="122"/>
      <c r="X31" s="173"/>
      <c r="Y31" s="139" t="str">
        <f t="shared" si="0"/>
        <v>9. Sweden</v>
      </c>
      <c r="Z31" s="136">
        <v>260</v>
      </c>
      <c r="AB31" s="5"/>
      <c r="AG31"/>
      <c r="AH31"/>
      <c r="AI31"/>
    </row>
    <row r="32" spans="2:35" x14ac:dyDescent="0.3">
      <c r="B32" s="9"/>
      <c r="Q32" s="175" t="s">
        <v>52</v>
      </c>
      <c r="R32" s="139" t="s">
        <v>90</v>
      </c>
      <c r="S32" s="138">
        <v>100</v>
      </c>
      <c r="T32" s="138">
        <v>200</v>
      </c>
      <c r="U32" s="138">
        <v>280</v>
      </c>
      <c r="V32" s="138">
        <v>320</v>
      </c>
      <c r="W32" s="122"/>
      <c r="X32" s="173"/>
      <c r="Y32" s="139" t="str">
        <f t="shared" si="0"/>
        <v>10. Norway</v>
      </c>
      <c r="Z32" s="136">
        <v>650</v>
      </c>
      <c r="AB32" s="5"/>
      <c r="AG32"/>
      <c r="AH32"/>
      <c r="AI32"/>
    </row>
    <row r="33" spans="2:35" ht="15" customHeight="1" x14ac:dyDescent="0.3">
      <c r="B33" s="9"/>
      <c r="Q33" s="173"/>
      <c r="R33" s="130" t="s">
        <v>91</v>
      </c>
      <c r="S33" s="138">
        <v>120</v>
      </c>
      <c r="T33" s="138">
        <v>240</v>
      </c>
      <c r="U33" s="138">
        <v>260</v>
      </c>
      <c r="V33" s="138">
        <v>280</v>
      </c>
      <c r="W33" s="122"/>
      <c r="X33" s="173"/>
      <c r="Y33" s="139" t="str">
        <f t="shared" si="0"/>
        <v>11. Iceland</v>
      </c>
      <c r="Z33" s="136">
        <v>130</v>
      </c>
      <c r="AB33" s="5"/>
      <c r="AG33"/>
      <c r="AH33"/>
      <c r="AI33"/>
    </row>
    <row r="34" spans="2:35" x14ac:dyDescent="0.3">
      <c r="B34" s="9"/>
      <c r="Q34" s="173"/>
      <c r="R34" s="130" t="s">
        <v>92</v>
      </c>
      <c r="S34" s="138">
        <v>150</v>
      </c>
      <c r="T34" s="138">
        <v>280</v>
      </c>
      <c r="U34" s="138">
        <v>320</v>
      </c>
      <c r="V34" s="138">
        <v>200</v>
      </c>
      <c r="W34" s="122"/>
      <c r="X34" s="173"/>
      <c r="Y34" s="139" t="str">
        <f t="shared" si="0"/>
        <v>12. Denmark</v>
      </c>
      <c r="Z34" s="136">
        <v>780</v>
      </c>
      <c r="AB34" s="82"/>
      <c r="AD34" s="82"/>
      <c r="AE34" s="82"/>
      <c r="AG34"/>
      <c r="AH34"/>
      <c r="AI34"/>
    </row>
    <row r="35" spans="2:35" x14ac:dyDescent="0.3">
      <c r="Q35" s="173"/>
      <c r="R35" s="130" t="s">
        <v>93</v>
      </c>
      <c r="S35" s="138">
        <v>160</v>
      </c>
      <c r="T35" s="138">
        <v>310</v>
      </c>
      <c r="U35" s="138">
        <v>400</v>
      </c>
      <c r="V35" s="138">
        <v>130</v>
      </c>
      <c r="W35" s="122"/>
      <c r="X35" s="173"/>
      <c r="Y35" s="139" t="str">
        <f t="shared" si="0"/>
        <v>13. UK</v>
      </c>
      <c r="Z35" s="136">
        <v>2500</v>
      </c>
      <c r="AB35" s="82"/>
      <c r="AD35" s="82"/>
      <c r="AE35" s="82"/>
      <c r="AG35"/>
      <c r="AH35"/>
      <c r="AI35"/>
    </row>
    <row r="36" spans="2:35" x14ac:dyDescent="0.3">
      <c r="Q36" s="173"/>
      <c r="R36" s="130" t="s">
        <v>94</v>
      </c>
      <c r="S36" s="138">
        <v>300</v>
      </c>
      <c r="T36" s="138">
        <v>280</v>
      </c>
      <c r="U36" s="138">
        <v>140</v>
      </c>
      <c r="V36" s="138">
        <v>130</v>
      </c>
      <c r="W36" s="122"/>
      <c r="X36" s="173"/>
      <c r="Y36" s="139" t="str">
        <f t="shared" si="0"/>
        <v>14. Ireland</v>
      </c>
      <c r="Z36" s="136">
        <v>910</v>
      </c>
      <c r="AB36" s="82"/>
      <c r="AD36" s="82"/>
      <c r="AE36" s="82"/>
      <c r="AG36"/>
      <c r="AH36"/>
      <c r="AI36"/>
    </row>
    <row r="37" spans="2:35" x14ac:dyDescent="0.3">
      <c r="Q37" s="173"/>
      <c r="R37" s="130" t="s">
        <v>95</v>
      </c>
      <c r="S37" s="138">
        <v>310</v>
      </c>
      <c r="T37" s="138">
        <v>400</v>
      </c>
      <c r="U37" s="138">
        <v>319</v>
      </c>
      <c r="V37" s="138">
        <v>70</v>
      </c>
      <c r="W37" s="122"/>
      <c r="X37" s="173"/>
      <c r="Y37" s="139" t="str">
        <f t="shared" si="0"/>
        <v>15. France</v>
      </c>
      <c r="Z37" s="136">
        <v>3120</v>
      </c>
      <c r="AB37" s="82"/>
      <c r="AD37" s="82"/>
      <c r="AE37" s="82"/>
      <c r="AG37"/>
      <c r="AH37"/>
      <c r="AI37"/>
    </row>
    <row r="38" spans="2:35" x14ac:dyDescent="0.3">
      <c r="Q38" s="173"/>
      <c r="R38" s="130" t="s">
        <v>96</v>
      </c>
      <c r="S38" s="138">
        <v>340</v>
      </c>
      <c r="T38" s="138">
        <v>440</v>
      </c>
      <c r="U38" s="138">
        <v>290</v>
      </c>
      <c r="V38" s="138">
        <v>100</v>
      </c>
      <c r="W38" s="122"/>
      <c r="X38" s="173"/>
      <c r="Y38" s="139" t="str">
        <f t="shared" si="0"/>
        <v>16. Benelux</v>
      </c>
      <c r="Z38" s="136">
        <v>910</v>
      </c>
      <c r="AB38" s="82"/>
      <c r="AD38" s="82"/>
      <c r="AE38" s="82"/>
      <c r="AG38"/>
      <c r="AH38"/>
      <c r="AI38"/>
    </row>
    <row r="39" spans="2:35" ht="15" customHeight="1" x14ac:dyDescent="0.3">
      <c r="Q39" s="173"/>
      <c r="R39" s="130" t="s">
        <v>97</v>
      </c>
      <c r="S39" s="138">
        <v>490</v>
      </c>
      <c r="T39" s="138">
        <v>410</v>
      </c>
      <c r="U39" s="138">
        <v>240</v>
      </c>
      <c r="V39" s="138">
        <v>90</v>
      </c>
      <c r="W39" s="122"/>
      <c r="X39" s="173"/>
      <c r="Y39" s="139" t="str">
        <f t="shared" si="0"/>
        <v>17. Germany</v>
      </c>
      <c r="Z39" s="136">
        <v>3640</v>
      </c>
      <c r="AB39" s="5"/>
      <c r="AG39"/>
      <c r="AH39"/>
      <c r="AI39"/>
    </row>
    <row r="40" spans="2:35" x14ac:dyDescent="0.3">
      <c r="Q40" s="173"/>
      <c r="R40" s="130" t="s">
        <v>98</v>
      </c>
      <c r="S40" s="138">
        <v>430</v>
      </c>
      <c r="T40" s="138">
        <v>380</v>
      </c>
      <c r="U40" s="138">
        <v>230</v>
      </c>
      <c r="V40" s="138">
        <v>100</v>
      </c>
      <c r="W40" s="122"/>
      <c r="X40" s="173"/>
      <c r="Y40" s="139" t="str">
        <f t="shared" si="0"/>
        <v>18. Poland</v>
      </c>
      <c r="Z40" s="136">
        <v>1040</v>
      </c>
      <c r="AB40" s="5"/>
      <c r="AG40"/>
      <c r="AH40"/>
      <c r="AI40"/>
    </row>
    <row r="41" spans="2:35" x14ac:dyDescent="0.3">
      <c r="Q41" s="173"/>
      <c r="R41" s="130" t="s">
        <v>99</v>
      </c>
      <c r="S41" s="138">
        <v>360</v>
      </c>
      <c r="T41" s="138">
        <v>190</v>
      </c>
      <c r="U41" s="138">
        <v>80</v>
      </c>
      <c r="V41" s="138">
        <v>190</v>
      </c>
      <c r="W41" s="122"/>
      <c r="X41" s="173"/>
      <c r="Y41" s="139" t="str">
        <f t="shared" si="0"/>
        <v>19. Czech</v>
      </c>
      <c r="Z41" s="136">
        <v>650</v>
      </c>
      <c r="AB41" s="5"/>
      <c r="AG41"/>
      <c r="AH41"/>
      <c r="AI41"/>
    </row>
    <row r="42" spans="2:35" x14ac:dyDescent="0.3">
      <c r="Q42" s="173"/>
      <c r="R42" s="130" t="s">
        <v>100</v>
      </c>
      <c r="S42" s="138">
        <v>280</v>
      </c>
      <c r="T42" s="138">
        <v>80</v>
      </c>
      <c r="U42" s="138">
        <v>60</v>
      </c>
      <c r="V42" s="138">
        <v>370</v>
      </c>
      <c r="W42" s="122"/>
      <c r="X42" s="174"/>
      <c r="Y42" s="139" t="str">
        <f t="shared" si="0"/>
        <v>20. Baltic</v>
      </c>
      <c r="Z42" s="136">
        <v>780</v>
      </c>
      <c r="AG42"/>
      <c r="AH42"/>
      <c r="AI42"/>
    </row>
    <row r="43" spans="2:35" x14ac:dyDescent="0.3">
      <c r="Q43" s="173"/>
      <c r="R43" s="130" t="s">
        <v>101</v>
      </c>
      <c r="S43" s="138">
        <v>350</v>
      </c>
      <c r="T43" s="138">
        <v>150</v>
      </c>
      <c r="U43" s="138">
        <v>60</v>
      </c>
      <c r="V43" s="138">
        <v>320</v>
      </c>
      <c r="W43" s="122"/>
      <c r="X43" s="122"/>
      <c r="Y43" s="122"/>
      <c r="Z43" s="122"/>
      <c r="AG43"/>
      <c r="AH43"/>
      <c r="AI43"/>
    </row>
    <row r="44" spans="2:35" ht="14.4" customHeight="1" x14ac:dyDescent="0.3">
      <c r="Q44" s="174"/>
      <c r="R44" s="130" t="s">
        <v>102</v>
      </c>
      <c r="S44" s="138">
        <v>200</v>
      </c>
      <c r="T44" s="138">
        <v>90</v>
      </c>
      <c r="U44" s="138">
        <v>160</v>
      </c>
      <c r="V44" s="138">
        <v>390</v>
      </c>
      <c r="W44" s="122"/>
      <c r="AG44"/>
      <c r="AH44"/>
      <c r="AI44"/>
    </row>
    <row r="45" spans="2:35" x14ac:dyDescent="0.3">
      <c r="Q45" s="122"/>
      <c r="R45" s="122"/>
      <c r="S45" s="122"/>
      <c r="T45" s="122"/>
      <c r="U45" s="122"/>
      <c r="V45" s="122"/>
      <c r="W45" s="122"/>
      <c r="AG45"/>
      <c r="AH45"/>
      <c r="AI45"/>
    </row>
    <row r="46" spans="2:35" x14ac:dyDescent="0.3">
      <c r="Q46" s="122"/>
      <c r="R46" s="122"/>
      <c r="S46" s="122"/>
      <c r="T46" s="122"/>
      <c r="U46" s="122"/>
      <c r="V46" s="122"/>
      <c r="W46" s="122"/>
      <c r="AG46"/>
      <c r="AH46"/>
      <c r="AI46"/>
    </row>
    <row r="47" spans="2:35" x14ac:dyDescent="0.3">
      <c r="Q47" s="122"/>
      <c r="R47" s="122"/>
      <c r="S47" s="122"/>
      <c r="T47" s="122"/>
      <c r="U47" s="122"/>
      <c r="V47" s="122"/>
      <c r="W47" s="122"/>
      <c r="AG47"/>
      <c r="AH47"/>
      <c r="AI47"/>
    </row>
    <row r="48" spans="2:35" ht="14.4" customHeight="1" x14ac:dyDescent="0.3">
      <c r="R48" s="137"/>
      <c r="S48" s="137"/>
      <c r="T48" s="137"/>
      <c r="U48" s="137"/>
      <c r="V48" s="137"/>
      <c r="W48" s="122"/>
      <c r="AG48"/>
      <c r="AH48"/>
      <c r="AI48"/>
    </row>
    <row r="49" spans="17:35" ht="23.4" customHeight="1" x14ac:dyDescent="0.3">
      <c r="Q49" s="157" t="s">
        <v>139</v>
      </c>
      <c r="R49" s="157"/>
      <c r="S49" s="157" t="s">
        <v>45</v>
      </c>
      <c r="T49" s="157"/>
      <c r="U49" s="157"/>
      <c r="V49" s="157"/>
      <c r="W49" s="122"/>
      <c r="X49" s="122"/>
      <c r="Y49" s="122"/>
      <c r="Z49" s="122"/>
      <c r="AG49"/>
      <c r="AH49"/>
      <c r="AI49"/>
    </row>
    <row r="50" spans="17:35" ht="14.4" customHeight="1" x14ac:dyDescent="0.3">
      <c r="Q50" s="157"/>
      <c r="R50" s="157"/>
      <c r="S50" s="136" t="s">
        <v>86</v>
      </c>
      <c r="T50" s="136" t="s">
        <v>87</v>
      </c>
      <c r="U50" s="136" t="s">
        <v>88</v>
      </c>
      <c r="V50" s="136" t="s">
        <v>89</v>
      </c>
      <c r="W50" s="127" t="s">
        <v>143</v>
      </c>
      <c r="X50" s="127" t="s">
        <v>128</v>
      </c>
      <c r="Y50" s="125" t="s">
        <v>142</v>
      </c>
      <c r="Z50" s="122"/>
      <c r="AG50"/>
      <c r="AH50"/>
      <c r="AI50"/>
    </row>
    <row r="51" spans="17:35" x14ac:dyDescent="0.3">
      <c r="Q51" s="176" t="s">
        <v>141</v>
      </c>
      <c r="R51" s="136" t="s">
        <v>47</v>
      </c>
      <c r="S51" s="135">
        <v>900</v>
      </c>
      <c r="T51" s="135">
        <v>1820</v>
      </c>
      <c r="U51" s="135">
        <v>7000</v>
      </c>
      <c r="V51" s="135">
        <v>0</v>
      </c>
      <c r="W51" s="134">
        <f>SUM(S51:V51)</f>
        <v>9720</v>
      </c>
      <c r="X51" s="125" t="s">
        <v>126</v>
      </c>
      <c r="Y51" s="125">
        <v>9900</v>
      </c>
      <c r="Z51" s="122"/>
      <c r="AG51"/>
      <c r="AH51"/>
      <c r="AI51"/>
    </row>
    <row r="52" spans="17:35" x14ac:dyDescent="0.3">
      <c r="Q52" s="176"/>
      <c r="R52" s="136" t="s">
        <v>48</v>
      </c>
      <c r="S52" s="135">
        <v>790</v>
      </c>
      <c r="T52" s="135">
        <v>0</v>
      </c>
      <c r="U52" s="135">
        <v>510</v>
      </c>
      <c r="V52" s="135">
        <v>800</v>
      </c>
      <c r="W52" s="134">
        <f>SUM(S52:V52)</f>
        <v>2100</v>
      </c>
      <c r="X52" s="125" t="s">
        <v>126</v>
      </c>
      <c r="Y52" s="125">
        <v>2100</v>
      </c>
      <c r="Z52" s="122"/>
      <c r="AG52"/>
      <c r="AH52"/>
      <c r="AI52"/>
    </row>
    <row r="53" spans="17:35" x14ac:dyDescent="0.3">
      <c r="Q53" s="176"/>
      <c r="R53" s="136" t="s">
        <v>49</v>
      </c>
      <c r="S53" s="135">
        <v>0</v>
      </c>
      <c r="T53" s="135">
        <v>0</v>
      </c>
      <c r="U53" s="135">
        <v>0</v>
      </c>
      <c r="V53" s="135">
        <v>4200</v>
      </c>
      <c r="W53" s="134">
        <f>SUM(S53:V53)</f>
        <v>4200</v>
      </c>
      <c r="X53" s="125" t="s">
        <v>126</v>
      </c>
      <c r="Y53" s="125">
        <v>4200</v>
      </c>
      <c r="Z53" s="122"/>
      <c r="AG53"/>
      <c r="AH53"/>
      <c r="AI53"/>
    </row>
    <row r="54" spans="17:35" x14ac:dyDescent="0.3">
      <c r="Q54" s="125"/>
      <c r="R54" s="5"/>
      <c r="S54" s="133">
        <f>SUM(S51:S53)</f>
        <v>1690</v>
      </c>
      <c r="T54" s="133">
        <f>SUM(T51:T53)</f>
        <v>1820</v>
      </c>
      <c r="U54" s="133">
        <f>SUM(U51:U53)</f>
        <v>7510</v>
      </c>
      <c r="V54" s="133">
        <f>SUM(V51:V53)</f>
        <v>5000</v>
      </c>
      <c r="W54" s="125"/>
      <c r="X54" s="125"/>
      <c r="Y54" s="125"/>
      <c r="Z54" s="122"/>
      <c r="AG54"/>
      <c r="AH54"/>
      <c r="AI54"/>
    </row>
    <row r="55" spans="17:35" x14ac:dyDescent="0.3">
      <c r="Q55" s="149" t="s">
        <v>140</v>
      </c>
      <c r="R55" s="149"/>
      <c r="S55" s="132" t="s">
        <v>110</v>
      </c>
      <c r="T55" s="132" t="s">
        <v>110</v>
      </c>
      <c r="U55" s="132" t="s">
        <v>110</v>
      </c>
      <c r="V55" s="132" t="s">
        <v>110</v>
      </c>
      <c r="W55" s="122"/>
      <c r="X55" s="122"/>
      <c r="Y55" s="122"/>
      <c r="Z55" s="122"/>
      <c r="AG55"/>
      <c r="AH55"/>
      <c r="AI55"/>
    </row>
    <row r="56" spans="17:35" x14ac:dyDescent="0.3">
      <c r="Q56" s="5"/>
      <c r="R56" s="5"/>
      <c r="S56" s="131">
        <f>SUM(S57:S69)</f>
        <v>1690</v>
      </c>
      <c r="T56" s="131">
        <f>SUM(T57:T69)</f>
        <v>1820</v>
      </c>
      <c r="U56" s="131">
        <f>SUM(U57:U69)</f>
        <v>7510</v>
      </c>
      <c r="V56" s="131">
        <f>SUM(V57:V69)</f>
        <v>5000</v>
      </c>
      <c r="Z56" s="122"/>
      <c r="AG56"/>
      <c r="AH56"/>
      <c r="AI56"/>
    </row>
    <row r="57" spans="17:35" ht="17.399999999999999" customHeight="1" x14ac:dyDescent="0.3">
      <c r="Q57" s="175" t="s">
        <v>52</v>
      </c>
      <c r="R57" s="130" t="s">
        <v>90</v>
      </c>
      <c r="S57" s="129">
        <v>650</v>
      </c>
      <c r="T57" s="129">
        <v>0</v>
      </c>
      <c r="U57" s="129">
        <v>0</v>
      </c>
      <c r="V57" s="129">
        <v>0</v>
      </c>
      <c r="W57" s="128">
        <f t="shared" ref="W57:W69" si="1">SUM(S57:V57)</f>
        <v>650</v>
      </c>
      <c r="X57" s="125" t="s">
        <v>110</v>
      </c>
      <c r="Y57" s="127">
        <v>650</v>
      </c>
      <c r="Z57" s="122"/>
      <c r="AG57"/>
      <c r="AH57"/>
      <c r="AI57"/>
    </row>
    <row r="58" spans="17:35" x14ac:dyDescent="0.3">
      <c r="Q58" s="173"/>
      <c r="R58" s="130" t="s">
        <v>91</v>
      </c>
      <c r="S58" s="129">
        <v>260</v>
      </c>
      <c r="T58" s="129">
        <v>0</v>
      </c>
      <c r="U58" s="129">
        <v>0</v>
      </c>
      <c r="V58" s="129">
        <v>0</v>
      </c>
      <c r="W58" s="128">
        <f t="shared" si="1"/>
        <v>260</v>
      </c>
      <c r="X58" s="125" t="s">
        <v>110</v>
      </c>
      <c r="Y58" s="127">
        <v>260</v>
      </c>
      <c r="Z58" s="122"/>
      <c r="AG58"/>
      <c r="AH58"/>
      <c r="AI58"/>
    </row>
    <row r="59" spans="17:35" x14ac:dyDescent="0.3">
      <c r="Q59" s="173"/>
      <c r="R59" s="130" t="s">
        <v>92</v>
      </c>
      <c r="S59" s="129">
        <v>650</v>
      </c>
      <c r="T59" s="129">
        <v>0</v>
      </c>
      <c r="U59" s="129">
        <v>0</v>
      </c>
      <c r="V59" s="129">
        <v>0</v>
      </c>
      <c r="W59" s="128">
        <f t="shared" si="1"/>
        <v>650</v>
      </c>
      <c r="X59" s="125" t="s">
        <v>110</v>
      </c>
      <c r="Y59" s="127">
        <v>650</v>
      </c>
      <c r="Z59" s="122"/>
      <c r="AG59"/>
      <c r="AH59"/>
      <c r="AI59"/>
    </row>
    <row r="60" spans="17:35" ht="14.4" customHeight="1" x14ac:dyDescent="0.3">
      <c r="Q60" s="173"/>
      <c r="R60" s="130" t="s">
        <v>93</v>
      </c>
      <c r="S60" s="129">
        <v>130</v>
      </c>
      <c r="T60" s="129">
        <v>0</v>
      </c>
      <c r="U60" s="129">
        <v>0</v>
      </c>
      <c r="V60" s="129">
        <v>0</v>
      </c>
      <c r="W60" s="128">
        <f t="shared" si="1"/>
        <v>130</v>
      </c>
      <c r="X60" s="125" t="s">
        <v>110</v>
      </c>
      <c r="Y60" s="127">
        <v>130</v>
      </c>
      <c r="Z60" s="122"/>
      <c r="AG60"/>
      <c r="AH60"/>
      <c r="AI60"/>
    </row>
    <row r="61" spans="17:35" x14ac:dyDescent="0.3">
      <c r="Q61" s="173"/>
      <c r="R61" s="130" t="s">
        <v>94</v>
      </c>
      <c r="S61" s="129">
        <v>0</v>
      </c>
      <c r="T61" s="129">
        <v>0</v>
      </c>
      <c r="U61" s="129">
        <v>780</v>
      </c>
      <c r="V61" s="129">
        <v>0</v>
      </c>
      <c r="W61" s="128">
        <f t="shared" si="1"/>
        <v>780</v>
      </c>
      <c r="X61" s="125" t="s">
        <v>110</v>
      </c>
      <c r="Y61" s="127">
        <v>780</v>
      </c>
      <c r="Z61" s="122"/>
      <c r="AG61"/>
      <c r="AH61"/>
      <c r="AI61"/>
    </row>
    <row r="62" spans="17:35" x14ac:dyDescent="0.3">
      <c r="Q62" s="173"/>
      <c r="R62" s="130" t="s">
        <v>95</v>
      </c>
      <c r="S62" s="129">
        <v>0</v>
      </c>
      <c r="T62" s="129">
        <v>0</v>
      </c>
      <c r="U62" s="129">
        <v>0</v>
      </c>
      <c r="V62" s="129">
        <v>2500</v>
      </c>
      <c r="W62" s="128">
        <f t="shared" si="1"/>
        <v>2500</v>
      </c>
      <c r="X62" s="125" t="s">
        <v>110</v>
      </c>
      <c r="Y62" s="127">
        <v>2500</v>
      </c>
      <c r="Z62" s="122"/>
      <c r="AG62"/>
      <c r="AH62"/>
      <c r="AI62"/>
    </row>
    <row r="63" spans="17:35" x14ac:dyDescent="0.3">
      <c r="Q63" s="173"/>
      <c r="R63" s="130" t="s">
        <v>96</v>
      </c>
      <c r="S63" s="129">
        <v>0</v>
      </c>
      <c r="T63" s="129">
        <v>0</v>
      </c>
      <c r="U63" s="129">
        <v>0</v>
      </c>
      <c r="V63" s="129">
        <v>910</v>
      </c>
      <c r="W63" s="128">
        <f t="shared" si="1"/>
        <v>910</v>
      </c>
      <c r="X63" s="125" t="s">
        <v>110</v>
      </c>
      <c r="Y63" s="127">
        <v>910</v>
      </c>
      <c r="Z63" s="122"/>
      <c r="AG63"/>
      <c r="AH63"/>
      <c r="AI63"/>
    </row>
    <row r="64" spans="17:35" x14ac:dyDescent="0.3">
      <c r="Q64" s="173"/>
      <c r="R64" s="130" t="s">
        <v>97</v>
      </c>
      <c r="S64" s="129">
        <v>0</v>
      </c>
      <c r="T64" s="129">
        <v>0</v>
      </c>
      <c r="U64" s="129">
        <v>1530</v>
      </c>
      <c r="V64" s="129">
        <v>1590</v>
      </c>
      <c r="W64" s="128">
        <f t="shared" si="1"/>
        <v>3120</v>
      </c>
      <c r="X64" s="125" t="s">
        <v>110</v>
      </c>
      <c r="Y64" s="127">
        <v>3120</v>
      </c>
      <c r="Z64" s="122"/>
      <c r="AG64"/>
      <c r="AH64"/>
      <c r="AI64"/>
    </row>
    <row r="65" spans="17:35" x14ac:dyDescent="0.3">
      <c r="Q65" s="173"/>
      <c r="R65" s="130" t="s">
        <v>98</v>
      </c>
      <c r="S65" s="129">
        <v>0</v>
      </c>
      <c r="T65" s="129">
        <v>0</v>
      </c>
      <c r="U65" s="129">
        <v>910</v>
      </c>
      <c r="V65" s="129">
        <v>0</v>
      </c>
      <c r="W65" s="128">
        <f t="shared" si="1"/>
        <v>910</v>
      </c>
      <c r="X65" s="125" t="s">
        <v>110</v>
      </c>
      <c r="Y65" s="127">
        <v>910</v>
      </c>
      <c r="Z65" s="122"/>
      <c r="AG65"/>
      <c r="AH65"/>
      <c r="AI65"/>
    </row>
    <row r="66" spans="17:35" x14ac:dyDescent="0.3">
      <c r="Q66" s="173"/>
      <c r="R66" s="130" t="s">
        <v>99</v>
      </c>
      <c r="S66" s="129">
        <v>0</v>
      </c>
      <c r="T66" s="129">
        <v>0</v>
      </c>
      <c r="U66" s="129">
        <v>3640</v>
      </c>
      <c r="V66" s="129">
        <v>0</v>
      </c>
      <c r="W66" s="128">
        <f t="shared" si="1"/>
        <v>3640</v>
      </c>
      <c r="X66" s="125" t="s">
        <v>110</v>
      </c>
      <c r="Y66" s="127">
        <v>3640</v>
      </c>
      <c r="Z66" s="122"/>
      <c r="AG66"/>
      <c r="AH66"/>
      <c r="AI66"/>
    </row>
    <row r="67" spans="17:35" x14ac:dyDescent="0.3">
      <c r="Q67" s="173"/>
      <c r="R67" s="130" t="s">
        <v>100</v>
      </c>
      <c r="S67" s="129">
        <v>0</v>
      </c>
      <c r="T67" s="129">
        <v>1040</v>
      </c>
      <c r="U67" s="129">
        <v>0</v>
      </c>
      <c r="V67" s="129">
        <v>0</v>
      </c>
      <c r="W67" s="128">
        <f t="shared" si="1"/>
        <v>1040</v>
      </c>
      <c r="X67" s="125" t="s">
        <v>110</v>
      </c>
      <c r="Y67" s="127">
        <v>1040</v>
      </c>
      <c r="Z67" s="122"/>
      <c r="AG67"/>
      <c r="AH67"/>
      <c r="AI67"/>
    </row>
    <row r="68" spans="17:35" x14ac:dyDescent="0.3">
      <c r="Q68" s="173"/>
      <c r="R68" s="130" t="s">
        <v>101</v>
      </c>
      <c r="S68" s="129">
        <v>0</v>
      </c>
      <c r="T68" s="129">
        <v>0</v>
      </c>
      <c r="U68" s="129">
        <v>650</v>
      </c>
      <c r="V68" s="129">
        <v>0</v>
      </c>
      <c r="W68" s="128">
        <f t="shared" si="1"/>
        <v>650</v>
      </c>
      <c r="X68" s="125" t="s">
        <v>110</v>
      </c>
      <c r="Y68" s="127">
        <v>650</v>
      </c>
      <c r="Z68" s="122"/>
      <c r="AG68"/>
      <c r="AH68"/>
      <c r="AI68"/>
    </row>
    <row r="69" spans="17:35" x14ac:dyDescent="0.3">
      <c r="Q69" s="174"/>
      <c r="R69" s="130" t="s">
        <v>102</v>
      </c>
      <c r="S69" s="129">
        <v>0</v>
      </c>
      <c r="T69" s="129">
        <v>780</v>
      </c>
      <c r="U69" s="129">
        <v>0</v>
      </c>
      <c r="V69" s="129">
        <v>0</v>
      </c>
      <c r="W69" s="128">
        <f t="shared" si="1"/>
        <v>780</v>
      </c>
      <c r="X69" s="125" t="s">
        <v>110</v>
      </c>
      <c r="Y69" s="127">
        <v>780</v>
      </c>
      <c r="Z69" s="122"/>
      <c r="AG69"/>
      <c r="AH69"/>
      <c r="AI69"/>
    </row>
    <row r="70" spans="17:35" x14ac:dyDescent="0.3">
      <c r="Q70" s="168" t="s">
        <v>139</v>
      </c>
      <c r="R70" s="169"/>
      <c r="S70" s="126" t="s">
        <v>86</v>
      </c>
      <c r="T70" s="126" t="s">
        <v>87</v>
      </c>
      <c r="U70" s="126" t="s">
        <v>88</v>
      </c>
      <c r="V70" s="126" t="s">
        <v>89</v>
      </c>
      <c r="W70" s="125" t="s">
        <v>138</v>
      </c>
      <c r="X70" s="125" t="s">
        <v>128</v>
      </c>
      <c r="Y70" s="125" t="s">
        <v>137</v>
      </c>
      <c r="Z70" s="122"/>
      <c r="AG70"/>
      <c r="AH70"/>
      <c r="AI70"/>
    </row>
    <row r="71" spans="17:35" ht="21" customHeight="1" thickBot="1" x14ac:dyDescent="0.35">
      <c r="Q71" s="170"/>
      <c r="R71" s="171"/>
      <c r="S71" s="177" t="s">
        <v>45</v>
      </c>
      <c r="T71" s="178"/>
      <c r="U71" s="178"/>
      <c r="V71" s="179"/>
      <c r="W71" s="122"/>
      <c r="X71" s="122"/>
      <c r="Y71" s="122"/>
      <c r="Z71" s="122"/>
      <c r="AG71"/>
      <c r="AH71"/>
      <c r="AI71"/>
    </row>
    <row r="72" spans="17:35" x14ac:dyDescent="0.3">
      <c r="W72" s="124" t="s">
        <v>136</v>
      </c>
      <c r="Z72" s="122"/>
      <c r="AG72"/>
      <c r="AH72"/>
      <c r="AI72"/>
    </row>
    <row r="73" spans="17:35" ht="14.4" customHeight="1" thickBot="1" x14ac:dyDescent="0.35">
      <c r="Q73" s="149" t="s">
        <v>135</v>
      </c>
      <c r="R73" s="149"/>
      <c r="W73" s="123">
        <f>SUMPRODUCT(S24:V26,S51:V53) + SUMPRODUCT(S32:V44, S57:V69)</f>
        <v>3490420</v>
      </c>
      <c r="Z73" s="122"/>
      <c r="AG73"/>
      <c r="AH73"/>
      <c r="AI73"/>
    </row>
    <row r="74" spans="17:35" x14ac:dyDescent="0.3">
      <c r="Q74" s="149" t="s">
        <v>134</v>
      </c>
      <c r="R74" s="149"/>
      <c r="Z74" s="122"/>
      <c r="AG74"/>
      <c r="AH74"/>
      <c r="AI74"/>
    </row>
    <row r="75" spans="17:35" x14ac:dyDescent="0.3">
      <c r="Q75" s="122"/>
      <c r="R75" s="122"/>
      <c r="S75" s="122"/>
      <c r="T75" s="122"/>
      <c r="U75" s="122"/>
      <c r="V75" s="122"/>
      <c r="W75" s="122"/>
      <c r="X75" s="122"/>
      <c r="Y75" s="122"/>
      <c r="Z75" s="122"/>
      <c r="AG75"/>
      <c r="AH75"/>
      <c r="AI75"/>
    </row>
    <row r="76" spans="17:35" x14ac:dyDescent="0.3">
      <c r="Q76" s="122"/>
      <c r="R76" s="122"/>
      <c r="W76" s="122"/>
      <c r="X76" s="122"/>
      <c r="Y76" s="122"/>
      <c r="Z76" s="122"/>
      <c r="AG76"/>
      <c r="AH76"/>
      <c r="AI76"/>
    </row>
    <row r="77" spans="17:35" x14ac:dyDescent="0.3">
      <c r="Q77" s="122"/>
      <c r="R77" s="122"/>
      <c r="S77" s="122"/>
      <c r="T77" s="122"/>
      <c r="U77" s="122"/>
      <c r="V77" s="122"/>
      <c r="W77" s="122"/>
      <c r="X77" s="122"/>
      <c r="Y77" s="122"/>
      <c r="Z77" s="122"/>
      <c r="AG77"/>
      <c r="AH77"/>
      <c r="AI77"/>
    </row>
    <row r="78" spans="17:35" x14ac:dyDescent="0.3">
      <c r="Q78" s="122"/>
      <c r="R78" s="122"/>
      <c r="S78" s="122"/>
      <c r="T78" s="122"/>
      <c r="U78" s="122"/>
      <c r="V78" s="122"/>
      <c r="W78" s="122"/>
      <c r="X78" s="122"/>
      <c r="Y78" s="122"/>
      <c r="Z78" s="122"/>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Q49:R50"/>
    <mergeCell ref="S49:V49"/>
    <mergeCell ref="Q74:R74"/>
    <mergeCell ref="Q51:Q53"/>
    <mergeCell ref="Q55:R55"/>
    <mergeCell ref="Q57:Q69"/>
    <mergeCell ref="Q70:R71"/>
    <mergeCell ref="S71:V71"/>
    <mergeCell ref="Q73:R73"/>
    <mergeCell ref="X29:Z29"/>
    <mergeCell ref="Q30:R31"/>
    <mergeCell ref="S30:V30"/>
    <mergeCell ref="X30:X42"/>
    <mergeCell ref="Q32:Q44"/>
    <mergeCell ref="Q22:R23"/>
    <mergeCell ref="S22:V22"/>
    <mergeCell ref="X22:X24"/>
    <mergeCell ref="Y22:AA22"/>
    <mergeCell ref="Q24:Q2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F465-B393-4EC5-81FB-697E49D14D13}">
  <dimension ref="A1:W83"/>
  <sheetViews>
    <sheetView tabSelected="1" topLeftCell="K68" zoomScale="115" zoomScaleNormal="115" workbookViewId="0">
      <selection activeCell="Q75" sqref="Q75"/>
    </sheetView>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6" max="16" width="26.77734375" customWidth="1"/>
    <col min="17" max="17" width="15.21875" customWidth="1"/>
    <col min="18" max="18" width="15.33203125" customWidth="1"/>
    <col min="19" max="19" width="34.5546875" customWidth="1"/>
    <col min="20" max="20" width="33" customWidth="1"/>
    <col min="21" max="21" width="13.77734375" customWidth="1"/>
    <col min="22" max="22" width="12.6640625" customWidth="1"/>
  </cols>
  <sheetData>
    <row r="1" spans="1:1" s="2" customFormat="1" ht="25.8" x14ac:dyDescent="0.5">
      <c r="A1" s="3" t="s">
        <v>57</v>
      </c>
    </row>
    <row r="27" spans="16:23" ht="15" thickBot="1" x14ac:dyDescent="0.35">
      <c r="P27" s="16" t="s">
        <v>14</v>
      </c>
      <c r="Q27" s="5"/>
      <c r="R27" s="5"/>
      <c r="S27" s="5"/>
      <c r="T27" s="5"/>
      <c r="U27" s="5"/>
      <c r="V27" s="5"/>
      <c r="W27" s="5"/>
    </row>
    <row r="28" spans="16:23" x14ac:dyDescent="0.3">
      <c r="P28" s="180" t="s">
        <v>75</v>
      </c>
      <c r="Q28" s="182" t="s">
        <v>77</v>
      </c>
      <c r="R28" s="183"/>
      <c r="S28" s="182" t="s">
        <v>78</v>
      </c>
      <c r="T28" s="183"/>
      <c r="U28" s="182" t="s">
        <v>76</v>
      </c>
      <c r="V28" s="183"/>
      <c r="W28" s="5"/>
    </row>
    <row r="29" spans="16:23" ht="16.2" thickBot="1" x14ac:dyDescent="0.4">
      <c r="P29" s="181"/>
      <c r="Q29" s="80" t="s">
        <v>79</v>
      </c>
      <c r="R29" s="81" t="s">
        <v>80</v>
      </c>
      <c r="S29" s="80" t="s">
        <v>81</v>
      </c>
      <c r="T29" s="81" t="s">
        <v>82</v>
      </c>
      <c r="U29" s="80" t="s">
        <v>83</v>
      </c>
      <c r="V29" s="81" t="s">
        <v>84</v>
      </c>
      <c r="W29" s="5"/>
    </row>
    <row r="30" spans="16:23" x14ac:dyDescent="0.3">
      <c r="P30" s="78">
        <v>1</v>
      </c>
      <c r="Q30" s="204">
        <v>17.541713640000008</v>
      </c>
      <c r="R30" s="203">
        <v>-39.371286360000006</v>
      </c>
      <c r="S30" s="202">
        <v>25</v>
      </c>
      <c r="T30" s="201">
        <v>4</v>
      </c>
      <c r="U30" s="202">
        <v>4975</v>
      </c>
      <c r="V30" s="201">
        <v>2488</v>
      </c>
      <c r="W30" s="5"/>
    </row>
    <row r="31" spans="16:23" x14ac:dyDescent="0.3">
      <c r="P31" s="78">
        <v>2</v>
      </c>
      <c r="Q31" s="204">
        <v>33.229686399999999</v>
      </c>
      <c r="R31" s="203">
        <v>2.7688864000000009</v>
      </c>
      <c r="S31" s="202">
        <v>33</v>
      </c>
      <c r="T31" s="201">
        <v>1</v>
      </c>
      <c r="U31" s="202">
        <v>2807</v>
      </c>
      <c r="V31" s="201">
        <v>1404</v>
      </c>
      <c r="W31" s="5"/>
    </row>
    <row r="32" spans="16:23" x14ac:dyDescent="0.3">
      <c r="P32" s="78">
        <v>3</v>
      </c>
      <c r="Q32" s="204">
        <v>102.50656098</v>
      </c>
      <c r="R32" s="203">
        <v>25.65083598</v>
      </c>
      <c r="S32" s="202">
        <v>30</v>
      </c>
      <c r="T32" s="201">
        <v>2</v>
      </c>
      <c r="U32" s="202">
        <v>4976</v>
      </c>
      <c r="V32" s="201">
        <v>2488</v>
      </c>
      <c r="W32" s="5"/>
    </row>
    <row r="33" spans="2:23" x14ac:dyDescent="0.3">
      <c r="P33" s="78">
        <v>4</v>
      </c>
      <c r="Q33" s="204">
        <v>86.606040000000007</v>
      </c>
      <c r="R33" s="203">
        <v>7.2164400000000004</v>
      </c>
      <c r="S33" s="202">
        <v>29</v>
      </c>
      <c r="T33" s="201">
        <v>2</v>
      </c>
      <c r="U33" s="202">
        <v>7367</v>
      </c>
      <c r="V33" s="201">
        <v>3683</v>
      </c>
      <c r="W33" s="5"/>
    </row>
    <row r="34" spans="2:23" x14ac:dyDescent="0.3">
      <c r="P34" s="78">
        <v>5</v>
      </c>
      <c r="Q34" s="204">
        <v>27.94822151999999</v>
      </c>
      <c r="R34" s="203">
        <v>-62.728278480000007</v>
      </c>
      <c r="S34" s="202">
        <v>24</v>
      </c>
      <c r="T34" s="201">
        <v>-1</v>
      </c>
      <c r="U34" s="202">
        <v>7926</v>
      </c>
      <c r="V34" s="201">
        <v>3963</v>
      </c>
      <c r="W34" s="5"/>
    </row>
    <row r="35" spans="2:23" x14ac:dyDescent="0.3">
      <c r="P35" s="78">
        <v>6</v>
      </c>
      <c r="Q35" s="204">
        <v>31.191460719999998</v>
      </c>
      <c r="R35" s="203">
        <v>-70.007539280000003</v>
      </c>
      <c r="S35" s="202">
        <v>19</v>
      </c>
      <c r="T35" s="201">
        <v>0</v>
      </c>
      <c r="U35" s="202">
        <v>8848</v>
      </c>
      <c r="V35" s="201">
        <v>4424</v>
      </c>
      <c r="W35" s="5"/>
    </row>
    <row r="36" spans="2:23" x14ac:dyDescent="0.3">
      <c r="P36" s="78">
        <v>7</v>
      </c>
      <c r="Q36" s="204">
        <v>11.026973520000004</v>
      </c>
      <c r="R36" s="203">
        <v>-24.74952648</v>
      </c>
      <c r="S36" s="202">
        <v>24</v>
      </c>
      <c r="T36" s="201">
        <v>-1</v>
      </c>
      <c r="U36" s="202">
        <v>3128</v>
      </c>
      <c r="V36" s="201">
        <v>1564</v>
      </c>
      <c r="W36" s="5"/>
    </row>
    <row r="37" spans="2:23" x14ac:dyDescent="0.3">
      <c r="P37" s="78">
        <v>8</v>
      </c>
      <c r="Q37" s="204">
        <v>15.90601288</v>
      </c>
      <c r="R37" s="203">
        <v>-35.699987120000003</v>
      </c>
      <c r="S37" s="202">
        <v>27</v>
      </c>
      <c r="T37" s="201">
        <v>-1</v>
      </c>
      <c r="U37" s="202">
        <v>5154</v>
      </c>
      <c r="V37" s="201">
        <v>2577</v>
      </c>
      <c r="W37" s="5"/>
    </row>
    <row r="38" spans="2:23" x14ac:dyDescent="0.3">
      <c r="P38" s="78">
        <v>9</v>
      </c>
      <c r="Q38" s="204">
        <v>116.7742897</v>
      </c>
      <c r="R38" s="203">
        <v>29.221164699999999</v>
      </c>
      <c r="S38" s="202">
        <v>37</v>
      </c>
      <c r="T38" s="201">
        <v>1</v>
      </c>
      <c r="U38" s="202">
        <v>5499</v>
      </c>
      <c r="V38" s="201">
        <v>2750</v>
      </c>
      <c r="W38" s="5"/>
    </row>
    <row r="39" spans="2:23" x14ac:dyDescent="0.3">
      <c r="P39" s="78">
        <v>10</v>
      </c>
      <c r="Q39" s="204">
        <v>29.922367120000008</v>
      </c>
      <c r="R39" s="203">
        <v>-67.159132880000001</v>
      </c>
      <c r="S39" s="202">
        <v>22</v>
      </c>
      <c r="T39" s="201">
        <v>-3</v>
      </c>
      <c r="U39" s="202">
        <v>8642</v>
      </c>
      <c r="V39" s="201">
        <v>4321</v>
      </c>
      <c r="W39" s="5"/>
    </row>
    <row r="40" spans="2:23" x14ac:dyDescent="0.3">
      <c r="P40" s="78">
        <v>11</v>
      </c>
      <c r="Q40" s="204">
        <v>23.421857260000003</v>
      </c>
      <c r="R40" s="203">
        <v>-52.568892739999995</v>
      </c>
      <c r="S40" s="202">
        <v>24</v>
      </c>
      <c r="T40" s="201">
        <v>-1</v>
      </c>
      <c r="U40" s="202">
        <v>6643</v>
      </c>
      <c r="V40" s="201">
        <v>3321</v>
      </c>
      <c r="W40" s="5"/>
    </row>
    <row r="41" spans="2:23" x14ac:dyDescent="0.3">
      <c r="P41" s="78">
        <v>12</v>
      </c>
      <c r="Q41" s="204">
        <v>19.008241679999983</v>
      </c>
      <c r="R41" s="203">
        <v>-42.662758320000002</v>
      </c>
      <c r="S41" s="202">
        <v>21</v>
      </c>
      <c r="T41" s="201">
        <v>-4</v>
      </c>
      <c r="U41" s="202">
        <v>5392</v>
      </c>
      <c r="V41" s="201">
        <v>2696</v>
      </c>
      <c r="W41" s="5"/>
    </row>
    <row r="42" spans="2:23" x14ac:dyDescent="0.3">
      <c r="B42" s="5"/>
      <c r="C42" s="5"/>
      <c r="D42" s="5"/>
      <c r="E42" s="5"/>
      <c r="F42" s="5"/>
      <c r="G42" s="5"/>
      <c r="H42" s="5"/>
      <c r="I42" s="5"/>
      <c r="P42" s="78">
        <v>13</v>
      </c>
      <c r="Q42" s="204">
        <v>77.850943400000006</v>
      </c>
      <c r="R42" s="203">
        <v>6.4869434000000012</v>
      </c>
      <c r="S42" s="202">
        <v>30</v>
      </c>
      <c r="T42" s="201">
        <v>1</v>
      </c>
      <c r="U42" s="202">
        <v>6260</v>
      </c>
      <c r="V42" s="201">
        <v>3130</v>
      </c>
      <c r="W42" s="5"/>
    </row>
    <row r="43" spans="2:23" x14ac:dyDescent="0.3">
      <c r="P43" s="78">
        <v>14</v>
      </c>
      <c r="Q43" s="204">
        <v>18.994110820000014</v>
      </c>
      <c r="R43" s="203">
        <v>-42.631139179999998</v>
      </c>
      <c r="S43" s="202">
        <v>27</v>
      </c>
      <c r="T43" s="201">
        <v>-1</v>
      </c>
      <c r="U43" s="202">
        <v>5386</v>
      </c>
      <c r="V43" s="201">
        <v>2693</v>
      </c>
      <c r="W43" s="5"/>
    </row>
    <row r="44" spans="2:23" x14ac:dyDescent="0.3">
      <c r="P44" s="78">
        <v>15</v>
      </c>
      <c r="Q44" s="204">
        <v>274.22834905999997</v>
      </c>
      <c r="R44" s="203">
        <v>68.621774059999993</v>
      </c>
      <c r="S44" s="202">
        <v>22</v>
      </c>
      <c r="T44" s="201">
        <v>3</v>
      </c>
      <c r="U44" s="202">
        <v>12916</v>
      </c>
      <c r="V44" s="201">
        <v>6458</v>
      </c>
      <c r="W44" s="5"/>
    </row>
    <row r="45" spans="2:23" ht="15.6" customHeight="1" x14ac:dyDescent="0.3">
      <c r="P45" s="78">
        <v>16</v>
      </c>
      <c r="Q45" s="204">
        <v>11.294962859999996</v>
      </c>
      <c r="R45" s="203">
        <v>-25.350787140000001</v>
      </c>
      <c r="S45" s="202">
        <v>23</v>
      </c>
      <c r="T45" s="201">
        <v>0</v>
      </c>
      <c r="U45" s="202">
        <v>3203</v>
      </c>
      <c r="V45" s="201">
        <v>1601</v>
      </c>
      <c r="W45" s="5"/>
    </row>
    <row r="46" spans="2:23" x14ac:dyDescent="0.3">
      <c r="P46" s="78">
        <v>17</v>
      </c>
      <c r="Q46" s="204">
        <v>7.0363891400000016</v>
      </c>
      <c r="R46" s="203">
        <v>-15.792860860000001</v>
      </c>
      <c r="S46" s="202">
        <v>27</v>
      </c>
      <c r="T46" s="201">
        <v>-1</v>
      </c>
      <c r="U46" s="202">
        <v>1997</v>
      </c>
      <c r="V46" s="201">
        <v>999</v>
      </c>
      <c r="W46" s="5"/>
    </row>
    <row r="47" spans="2:23" x14ac:dyDescent="0.3">
      <c r="P47" s="78">
        <v>18</v>
      </c>
      <c r="Q47" s="204">
        <v>39.575831640000004</v>
      </c>
      <c r="R47" s="203">
        <v>9.9032816400000012</v>
      </c>
      <c r="S47" s="202">
        <v>33</v>
      </c>
      <c r="T47" s="201">
        <v>1</v>
      </c>
      <c r="U47" s="202">
        <v>1865</v>
      </c>
      <c r="V47" s="201">
        <v>933</v>
      </c>
      <c r="W47" s="5"/>
    </row>
    <row r="48" spans="2:23" x14ac:dyDescent="0.3">
      <c r="P48" s="78">
        <v>19</v>
      </c>
      <c r="Q48" s="204">
        <v>11.802580420000011</v>
      </c>
      <c r="R48" s="203">
        <v>-26.490169579999996</v>
      </c>
      <c r="S48" s="202">
        <v>19</v>
      </c>
      <c r="T48" s="201">
        <v>0</v>
      </c>
      <c r="U48" s="202">
        <v>3349</v>
      </c>
      <c r="V48" s="201">
        <v>1675</v>
      </c>
      <c r="W48" s="5"/>
    </row>
    <row r="49" spans="16:23" ht="15" thickBot="1" x14ac:dyDescent="0.35">
      <c r="P49" s="79">
        <v>20</v>
      </c>
      <c r="Q49" s="200">
        <v>261.40448392000002</v>
      </c>
      <c r="R49" s="199">
        <v>65.412833919999997</v>
      </c>
      <c r="S49" s="198">
        <v>27</v>
      </c>
      <c r="T49" s="197">
        <v>2</v>
      </c>
      <c r="U49" s="198">
        <v>12312</v>
      </c>
      <c r="V49" s="197">
        <v>6156</v>
      </c>
      <c r="W49" s="5"/>
    </row>
    <row r="50" spans="16:23" x14ac:dyDescent="0.3">
      <c r="P50" s="5"/>
      <c r="Q50" s="5"/>
      <c r="R50" s="5"/>
      <c r="S50" s="5"/>
      <c r="T50" s="5"/>
      <c r="U50" s="5"/>
      <c r="V50" s="5"/>
      <c r="W50" s="5"/>
    </row>
    <row r="51" spans="16:23" x14ac:dyDescent="0.3">
      <c r="P51" s="5"/>
      <c r="Q51" s="5"/>
      <c r="R51" s="5"/>
      <c r="S51" s="5"/>
      <c r="T51" s="5"/>
      <c r="U51" s="5"/>
      <c r="V51" s="5"/>
      <c r="W51" s="5"/>
    </row>
    <row r="53" spans="16:23" x14ac:dyDescent="0.3">
      <c r="P53" s="195" t="s">
        <v>158</v>
      </c>
      <c r="Q53" s="196"/>
      <c r="R53" s="196"/>
      <c r="S53" s="5"/>
      <c r="T53" s="5"/>
    </row>
    <row r="54" spans="16:23" ht="15.6" x14ac:dyDescent="0.35">
      <c r="P54" s="195"/>
      <c r="Q54" s="194" t="s">
        <v>148</v>
      </c>
      <c r="R54" s="194" t="s">
        <v>147</v>
      </c>
      <c r="S54" s="5" t="s">
        <v>157</v>
      </c>
      <c r="T54" s="5" t="s">
        <v>128</v>
      </c>
      <c r="U54" s="149" t="s">
        <v>156</v>
      </c>
      <c r="V54" s="149"/>
    </row>
    <row r="55" spans="16:23" x14ac:dyDescent="0.3">
      <c r="P55" s="109">
        <v>1</v>
      </c>
      <c r="Q55" s="193">
        <v>0</v>
      </c>
      <c r="R55" s="193">
        <v>1</v>
      </c>
      <c r="S55" s="192">
        <f>SUM(Q55:R55)</f>
        <v>1</v>
      </c>
      <c r="T55" s="5" t="s">
        <v>126</v>
      </c>
      <c r="U55" s="5">
        <v>1</v>
      </c>
    </row>
    <row r="56" spans="16:23" x14ac:dyDescent="0.3">
      <c r="P56" s="109">
        <v>2</v>
      </c>
      <c r="Q56" s="193">
        <v>1</v>
      </c>
      <c r="R56" s="193">
        <v>0</v>
      </c>
      <c r="S56" s="192">
        <f>SUM(Q56:R56)</f>
        <v>1</v>
      </c>
      <c r="T56" s="5" t="s">
        <v>126</v>
      </c>
      <c r="U56" s="5">
        <v>1</v>
      </c>
    </row>
    <row r="57" spans="16:23" x14ac:dyDescent="0.3">
      <c r="P57" s="109">
        <v>3</v>
      </c>
      <c r="Q57" s="193">
        <v>0</v>
      </c>
      <c r="R57" s="193">
        <v>0</v>
      </c>
      <c r="S57" s="192">
        <f>SUM(Q57:R57)</f>
        <v>0</v>
      </c>
      <c r="T57" s="5" t="s">
        <v>126</v>
      </c>
      <c r="U57" s="5">
        <v>1</v>
      </c>
    </row>
    <row r="58" spans="16:23" x14ac:dyDescent="0.3">
      <c r="P58" s="109">
        <v>4</v>
      </c>
      <c r="Q58" s="193">
        <v>0</v>
      </c>
      <c r="R58" s="193">
        <v>0</v>
      </c>
      <c r="S58" s="192">
        <f>SUM(Q58:R58)</f>
        <v>0</v>
      </c>
      <c r="T58" s="5" t="s">
        <v>126</v>
      </c>
      <c r="U58" s="5">
        <v>1</v>
      </c>
    </row>
    <row r="59" spans="16:23" x14ac:dyDescent="0.3">
      <c r="P59" s="109">
        <v>5</v>
      </c>
      <c r="Q59" s="193">
        <v>0</v>
      </c>
      <c r="R59" s="193">
        <v>1</v>
      </c>
      <c r="S59" s="192">
        <f>SUM(Q59:R59)</f>
        <v>1</v>
      </c>
      <c r="T59" s="5" t="s">
        <v>126</v>
      </c>
      <c r="U59" s="5">
        <v>1</v>
      </c>
    </row>
    <row r="60" spans="16:23" x14ac:dyDescent="0.3">
      <c r="P60" s="109">
        <v>6</v>
      </c>
      <c r="Q60" s="193">
        <v>0</v>
      </c>
      <c r="R60" s="193">
        <v>1</v>
      </c>
      <c r="S60" s="192">
        <f>SUM(Q60:R60)</f>
        <v>1</v>
      </c>
      <c r="T60" s="5" t="s">
        <v>126</v>
      </c>
      <c r="U60" s="5">
        <v>1</v>
      </c>
    </row>
    <row r="61" spans="16:23" x14ac:dyDescent="0.3">
      <c r="P61" s="109">
        <v>7</v>
      </c>
      <c r="Q61" s="193">
        <v>1</v>
      </c>
      <c r="R61" s="193">
        <v>0</v>
      </c>
      <c r="S61" s="192">
        <f>SUM(Q61:R61)</f>
        <v>1</v>
      </c>
      <c r="T61" s="5" t="s">
        <v>126</v>
      </c>
      <c r="U61" s="5">
        <v>1</v>
      </c>
    </row>
    <row r="62" spans="16:23" x14ac:dyDescent="0.3">
      <c r="P62" s="109">
        <v>8</v>
      </c>
      <c r="Q62" s="193">
        <v>0</v>
      </c>
      <c r="R62" s="193">
        <v>1</v>
      </c>
      <c r="S62" s="192">
        <f>SUM(Q62:R62)</f>
        <v>1</v>
      </c>
      <c r="T62" s="5" t="s">
        <v>126</v>
      </c>
      <c r="U62" s="5">
        <v>1</v>
      </c>
    </row>
    <row r="63" spans="16:23" x14ac:dyDescent="0.3">
      <c r="P63" s="109">
        <v>9</v>
      </c>
      <c r="Q63" s="193">
        <v>0</v>
      </c>
      <c r="R63" s="193">
        <v>0</v>
      </c>
      <c r="S63" s="192">
        <f>SUM(Q63:R63)</f>
        <v>0</v>
      </c>
      <c r="T63" s="5" t="s">
        <v>126</v>
      </c>
      <c r="U63" s="5">
        <v>1</v>
      </c>
    </row>
    <row r="64" spans="16:23" x14ac:dyDescent="0.3">
      <c r="P64" s="109">
        <v>10</v>
      </c>
      <c r="Q64" s="193">
        <v>0</v>
      </c>
      <c r="R64" s="193">
        <v>1</v>
      </c>
      <c r="S64" s="192">
        <f>SUM(Q64:R64)</f>
        <v>1</v>
      </c>
      <c r="T64" s="5" t="s">
        <v>126</v>
      </c>
      <c r="U64" s="5">
        <v>1</v>
      </c>
    </row>
    <row r="65" spans="16:21" x14ac:dyDescent="0.3">
      <c r="P65" s="109">
        <v>11</v>
      </c>
      <c r="Q65" s="193">
        <v>0</v>
      </c>
      <c r="R65" s="193">
        <v>1</v>
      </c>
      <c r="S65" s="192">
        <f>SUM(Q65:R65)</f>
        <v>1</v>
      </c>
      <c r="T65" s="5" t="s">
        <v>126</v>
      </c>
      <c r="U65" s="5">
        <v>1</v>
      </c>
    </row>
    <row r="66" spans="16:21" x14ac:dyDescent="0.3">
      <c r="P66" s="109">
        <v>12</v>
      </c>
      <c r="Q66" s="193">
        <v>0</v>
      </c>
      <c r="R66" s="193">
        <v>1</v>
      </c>
      <c r="S66" s="192">
        <f>SUM(Q66:R66)</f>
        <v>1</v>
      </c>
      <c r="T66" s="5" t="s">
        <v>126</v>
      </c>
      <c r="U66" s="5">
        <v>1</v>
      </c>
    </row>
    <row r="67" spans="16:21" x14ac:dyDescent="0.3">
      <c r="P67" s="109">
        <v>13</v>
      </c>
      <c r="Q67" s="193">
        <v>0</v>
      </c>
      <c r="R67" s="193">
        <v>0</v>
      </c>
      <c r="S67" s="192">
        <f>SUM(Q67:R67)</f>
        <v>0</v>
      </c>
      <c r="T67" s="5" t="s">
        <v>126</v>
      </c>
      <c r="U67" s="5">
        <v>1</v>
      </c>
    </row>
    <row r="68" spans="16:21" x14ac:dyDescent="0.3">
      <c r="P68" s="109">
        <v>14</v>
      </c>
      <c r="Q68" s="193">
        <v>0</v>
      </c>
      <c r="R68" s="193">
        <v>1</v>
      </c>
      <c r="S68" s="192">
        <f>SUM(Q68:R68)</f>
        <v>1</v>
      </c>
      <c r="T68" s="5" t="s">
        <v>126</v>
      </c>
      <c r="U68" s="5">
        <v>1</v>
      </c>
    </row>
    <row r="69" spans="16:21" x14ac:dyDescent="0.3">
      <c r="P69" s="109">
        <v>15</v>
      </c>
      <c r="Q69" s="193">
        <v>0</v>
      </c>
      <c r="R69" s="193">
        <v>0</v>
      </c>
      <c r="S69" s="192">
        <f>SUM(Q69:R69)</f>
        <v>0</v>
      </c>
      <c r="T69" s="5" t="s">
        <v>126</v>
      </c>
      <c r="U69" s="5">
        <v>1</v>
      </c>
    </row>
    <row r="70" spans="16:21" x14ac:dyDescent="0.3">
      <c r="P70" s="109">
        <v>16</v>
      </c>
      <c r="Q70" s="193">
        <v>1</v>
      </c>
      <c r="R70" s="193">
        <v>0</v>
      </c>
      <c r="S70" s="192">
        <f>SUM(Q70:R70)</f>
        <v>1</v>
      </c>
      <c r="T70" s="5" t="s">
        <v>126</v>
      </c>
      <c r="U70" s="5">
        <v>1</v>
      </c>
    </row>
    <row r="71" spans="16:21" x14ac:dyDescent="0.3">
      <c r="P71" s="109">
        <v>17</v>
      </c>
      <c r="Q71" s="193">
        <v>1</v>
      </c>
      <c r="R71" s="193">
        <v>0</v>
      </c>
      <c r="S71" s="192">
        <f>SUM(Q71:R71)</f>
        <v>1</v>
      </c>
      <c r="T71" s="5" t="s">
        <v>126</v>
      </c>
      <c r="U71" s="5">
        <v>1</v>
      </c>
    </row>
    <row r="72" spans="16:21" x14ac:dyDescent="0.3">
      <c r="P72" s="109">
        <v>18</v>
      </c>
      <c r="Q72" s="193">
        <v>1</v>
      </c>
      <c r="R72" s="193">
        <v>0</v>
      </c>
      <c r="S72" s="192">
        <f>SUM(Q72:R72)</f>
        <v>1</v>
      </c>
      <c r="T72" s="5" t="s">
        <v>126</v>
      </c>
      <c r="U72" s="5">
        <v>1</v>
      </c>
    </row>
    <row r="73" spans="16:21" x14ac:dyDescent="0.3">
      <c r="P73" s="109">
        <v>19</v>
      </c>
      <c r="Q73" s="193">
        <v>1</v>
      </c>
      <c r="R73" s="193">
        <v>0</v>
      </c>
      <c r="S73" s="192">
        <f>SUM(Q73:R73)</f>
        <v>1</v>
      </c>
      <c r="T73" s="5" t="s">
        <v>126</v>
      </c>
      <c r="U73" s="5">
        <v>1</v>
      </c>
    </row>
    <row r="74" spans="16:21" x14ac:dyDescent="0.3">
      <c r="P74" s="109">
        <v>20</v>
      </c>
      <c r="Q74" s="193">
        <v>0</v>
      </c>
      <c r="R74" s="193">
        <v>0</v>
      </c>
      <c r="S74" s="192">
        <f>SUM(Q74:R74)</f>
        <v>0</v>
      </c>
      <c r="T74" s="5" t="s">
        <v>126</v>
      </c>
      <c r="U74" s="5">
        <v>1</v>
      </c>
    </row>
    <row r="75" spans="16:21" x14ac:dyDescent="0.3">
      <c r="P75" s="121" t="s">
        <v>155</v>
      </c>
      <c r="Q75" s="191">
        <v>1</v>
      </c>
      <c r="R75" s="15" t="s">
        <v>154</v>
      </c>
      <c r="S75" s="15"/>
    </row>
    <row r="76" spans="16:21" ht="15.6" x14ac:dyDescent="0.3">
      <c r="P76" s="86" t="s">
        <v>153</v>
      </c>
      <c r="Q76" s="189" t="s">
        <v>148</v>
      </c>
      <c r="R76" s="189" t="s">
        <v>147</v>
      </c>
      <c r="S76" s="190" t="s">
        <v>152</v>
      </c>
    </row>
    <row r="77" spans="16:21" x14ac:dyDescent="0.3">
      <c r="P77" s="86" t="s">
        <v>151</v>
      </c>
      <c r="Q77" s="87">
        <f xml:space="preserve"> SUMPRODUCT(Q55:Q74, U30:U49)</f>
        <v>16349</v>
      </c>
      <c r="R77" s="87">
        <f xml:space="preserve"> SUMPRODUCT(R55:R74, V30:V49)</f>
        <v>26483</v>
      </c>
      <c r="S77" s="87">
        <f>SUM(Q77:R77) - 3000 * Q75</f>
        <v>39832</v>
      </c>
      <c r="T77" s="5" t="s">
        <v>126</v>
      </c>
      <c r="U77" s="5">
        <v>40000</v>
      </c>
    </row>
    <row r="78" spans="16:21" ht="15.6" x14ac:dyDescent="0.3">
      <c r="P78" s="86"/>
      <c r="Q78" s="189" t="s">
        <v>148</v>
      </c>
      <c r="R78" s="189" t="s">
        <v>147</v>
      </c>
      <c r="S78" s="86" t="s">
        <v>150</v>
      </c>
    </row>
    <row r="79" spans="16:21" ht="28.8" x14ac:dyDescent="0.3">
      <c r="P79" s="188" t="s">
        <v>149</v>
      </c>
      <c r="Q79" s="87">
        <f xml:space="preserve"> SUMPRODUCT(Q55:Q74,Q30:Q49)</f>
        <v>113.96642398000002</v>
      </c>
      <c r="R79" s="87">
        <f xml:space="preserve"> SUMPRODUCT(R55:R74,R30:R49)</f>
        <v>-412.82901436000003</v>
      </c>
      <c r="S79" s="87">
        <f>SUM(Q79:R79)</f>
        <v>-298.86259038000003</v>
      </c>
    </row>
    <row r="80" spans="16:21" ht="15.6" x14ac:dyDescent="0.3">
      <c r="P80" s="86"/>
      <c r="Q80" s="189" t="s">
        <v>148</v>
      </c>
      <c r="R80" s="189" t="s">
        <v>147</v>
      </c>
      <c r="S80" s="86" t="s">
        <v>146</v>
      </c>
    </row>
    <row r="81" spans="16:19" ht="28.8" x14ac:dyDescent="0.3">
      <c r="P81" s="188" t="s">
        <v>145</v>
      </c>
      <c r="Q81" s="87">
        <f>SUMPRODUCT(Q55:Q74, S30:S49)</f>
        <v>159</v>
      </c>
      <c r="R81" s="87">
        <f>SUMPRODUCT(R55:R74, T30:T49)</f>
        <v>-7</v>
      </c>
      <c r="S81" s="87">
        <f>SUM(Q81:R81)</f>
        <v>152</v>
      </c>
    </row>
    <row r="82" spans="16:19" ht="36" customHeight="1" x14ac:dyDescent="0.3">
      <c r="S82" s="187" t="s">
        <v>144</v>
      </c>
    </row>
    <row r="83" spans="16:19" x14ac:dyDescent="0.3">
      <c r="S83" s="186">
        <f xml:space="preserve"> 2.1 * S81 - S79</f>
        <v>618.06259038000007</v>
      </c>
    </row>
  </sheetData>
  <mergeCells count="7">
    <mergeCell ref="P28:P29"/>
    <mergeCell ref="Q28:R28"/>
    <mergeCell ref="S28:T28"/>
    <mergeCell ref="U28:V28"/>
    <mergeCell ref="P53:P54"/>
    <mergeCell ref="Q53:R53"/>
    <mergeCell ref="U54:V5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4"/>
  <sheetViews>
    <sheetView zoomScaleNormal="100" workbookViewId="0"/>
  </sheetViews>
  <sheetFormatPr defaultColWidth="8.88671875" defaultRowHeight="14.4" x14ac:dyDescent="0.3"/>
  <cols>
    <col min="1" max="1" width="2.109375" customWidth="1"/>
    <col min="10" max="10" width="9.44140625" customWidth="1"/>
    <col min="11" max="11" width="10.33203125" customWidth="1"/>
  </cols>
  <sheetData>
    <row r="1" spans="1:22" s="2" customFormat="1" ht="25.8" x14ac:dyDescent="0.5">
      <c r="A1" s="3" t="e">
        <f>#REF!</f>
        <v>#REF!</v>
      </c>
    </row>
    <row r="2" spans="1:22" ht="15" customHeight="1" x14ac:dyDescent="0.3"/>
    <row r="7" spans="1:22" ht="15" customHeight="1" x14ac:dyDescent="0.3">
      <c r="T7" s="53"/>
      <c r="U7" s="53"/>
      <c r="V7" s="53"/>
    </row>
    <row r="8" spans="1:22" ht="15" customHeight="1" x14ac:dyDescent="0.3">
      <c r="T8" s="53"/>
      <c r="U8" s="53"/>
      <c r="V8" s="53"/>
    </row>
    <row r="9" spans="1:22" ht="15" customHeight="1" x14ac:dyDescent="0.3">
      <c r="T9" s="53"/>
      <c r="U9" s="53"/>
      <c r="V9" s="53"/>
    </row>
    <row r="10" spans="1:22" ht="15" customHeight="1" x14ac:dyDescent="0.3">
      <c r="T10" s="53"/>
      <c r="U10" s="53"/>
      <c r="V10" s="53"/>
    </row>
    <row r="11" spans="1:22" ht="15" customHeight="1" x14ac:dyDescent="0.3">
      <c r="T11" s="53"/>
      <c r="U11" s="53"/>
      <c r="V11" s="53"/>
    </row>
    <row r="12" spans="1:22" ht="15" customHeight="1" x14ac:dyDescent="0.3">
      <c r="T12" s="53"/>
      <c r="U12" s="53"/>
      <c r="V12" s="53"/>
    </row>
    <row r="13" spans="1:22" ht="15" customHeight="1" x14ac:dyDescent="0.3">
      <c r="T13" s="53"/>
      <c r="U13" s="53"/>
      <c r="V13" s="53"/>
    </row>
    <row r="14" spans="1:22" ht="15.75" customHeight="1" x14ac:dyDescent="0.3">
      <c r="T14" s="53"/>
      <c r="U14" s="53"/>
      <c r="V14" s="53"/>
    </row>
    <row r="15" spans="1:22" ht="15" customHeight="1" x14ac:dyDescent="0.3">
      <c r="T15" s="53"/>
      <c r="U15" s="53"/>
      <c r="V15" s="53"/>
    </row>
    <row r="16" spans="1:22" ht="15" customHeight="1" x14ac:dyDescent="0.3">
      <c r="T16" s="53"/>
      <c r="U16" s="53"/>
      <c r="V16" s="53"/>
    </row>
    <row r="17" spans="2:22" ht="15" customHeight="1" x14ac:dyDescent="0.3">
      <c r="T17" s="53"/>
      <c r="U17" s="53"/>
      <c r="V17" s="53"/>
    </row>
    <row r="18" spans="2:22" ht="15" customHeight="1" x14ac:dyDescent="0.3">
      <c r="T18" s="53"/>
      <c r="U18" s="53"/>
      <c r="V18" s="53"/>
    </row>
    <row r="20" spans="2:22" ht="83.4" x14ac:dyDescent="4.1500000000000004">
      <c r="T20" s="52"/>
    </row>
    <row r="21" spans="2:22" x14ac:dyDescent="0.3">
      <c r="J21" s="184" t="s">
        <v>54</v>
      </c>
      <c r="K21" s="184"/>
    </row>
    <row r="22" spans="2:22" x14ac:dyDescent="0.3">
      <c r="B22" s="23" t="s">
        <v>55</v>
      </c>
      <c r="J22" s="185"/>
      <c r="K22" s="185"/>
    </row>
    <row r="23" spans="2:22" x14ac:dyDescent="0.3">
      <c r="B23" s="46"/>
      <c r="C23" s="48" t="s">
        <v>3</v>
      </c>
      <c r="D23" s="48" t="s">
        <v>4</v>
      </c>
      <c r="E23" s="48" t="s">
        <v>5</v>
      </c>
      <c r="F23" s="48" t="s">
        <v>6</v>
      </c>
      <c r="G23" s="48" t="s">
        <v>7</v>
      </c>
      <c r="H23" s="49" t="s">
        <v>53</v>
      </c>
      <c r="I23" s="5"/>
      <c r="J23" s="43" t="s">
        <v>2</v>
      </c>
      <c r="K23" s="50">
        <v>3.1500000000000004</v>
      </c>
    </row>
    <row r="24" spans="2:22" x14ac:dyDescent="0.3">
      <c r="B24" s="42" t="s">
        <v>2</v>
      </c>
      <c r="C24" s="5">
        <v>15</v>
      </c>
      <c r="D24" s="5">
        <v>20</v>
      </c>
      <c r="E24" s="5">
        <v>35</v>
      </c>
      <c r="F24" s="5">
        <v>35</v>
      </c>
      <c r="G24" s="5">
        <v>45</v>
      </c>
      <c r="H24" s="40">
        <v>40</v>
      </c>
      <c r="I24" s="5"/>
      <c r="J24" s="39" t="s">
        <v>3</v>
      </c>
      <c r="K24" s="41">
        <v>3.5999999999999996</v>
      </c>
    </row>
    <row r="25" spans="2:22" x14ac:dyDescent="0.3">
      <c r="B25" s="42" t="s">
        <v>3</v>
      </c>
      <c r="C25" s="5"/>
      <c r="D25" s="5">
        <v>35</v>
      </c>
      <c r="E25" s="5">
        <v>20</v>
      </c>
      <c r="F25" s="5">
        <v>35</v>
      </c>
      <c r="G25" s="5">
        <v>40</v>
      </c>
      <c r="H25" s="40">
        <v>40</v>
      </c>
      <c r="I25" s="5"/>
      <c r="J25" s="39" t="s">
        <v>4</v>
      </c>
      <c r="K25" s="41">
        <v>3.1500000000000004</v>
      </c>
    </row>
    <row r="26" spans="2:22" x14ac:dyDescent="0.3">
      <c r="B26" s="42" t="s">
        <v>4</v>
      </c>
      <c r="C26" s="5"/>
      <c r="D26" s="5"/>
      <c r="E26" s="5">
        <v>15</v>
      </c>
      <c r="F26" s="5">
        <v>50</v>
      </c>
      <c r="G26" s="5">
        <v>45</v>
      </c>
      <c r="H26" s="40">
        <v>25</v>
      </c>
      <c r="I26" s="5"/>
      <c r="J26" s="39" t="s">
        <v>5</v>
      </c>
      <c r="K26" s="41">
        <v>4.0500000000000007</v>
      </c>
    </row>
    <row r="27" spans="2:22" x14ac:dyDescent="0.3">
      <c r="B27" s="42" t="s">
        <v>5</v>
      </c>
      <c r="C27" s="5"/>
      <c r="D27" s="5"/>
      <c r="E27" s="5"/>
      <c r="F27" s="5">
        <v>35</v>
      </c>
      <c r="G27" s="5">
        <v>20</v>
      </c>
      <c r="H27" s="40">
        <v>20</v>
      </c>
      <c r="I27" s="5"/>
      <c r="J27" s="39" t="s">
        <v>6</v>
      </c>
      <c r="K27" s="41">
        <v>2.8499999999999996</v>
      </c>
    </row>
    <row r="28" spans="2:22" x14ac:dyDescent="0.3">
      <c r="B28" s="42" t="s">
        <v>6</v>
      </c>
      <c r="C28" s="5"/>
      <c r="D28" s="5"/>
      <c r="E28" s="5"/>
      <c r="F28" s="5"/>
      <c r="G28" s="5">
        <v>15</v>
      </c>
      <c r="H28" s="40">
        <v>40</v>
      </c>
      <c r="I28" s="5"/>
      <c r="J28" s="39" t="s">
        <v>7</v>
      </c>
      <c r="K28" s="41">
        <v>2.7</v>
      </c>
    </row>
    <row r="29" spans="2:22" x14ac:dyDescent="0.3">
      <c r="B29" s="47" t="s">
        <v>7</v>
      </c>
      <c r="C29" s="38"/>
      <c r="D29" s="38"/>
      <c r="E29" s="38"/>
      <c r="F29" s="38"/>
      <c r="G29" s="38"/>
      <c r="H29" s="44">
        <v>35</v>
      </c>
      <c r="I29" s="5"/>
      <c r="J29" s="45" t="s">
        <v>53</v>
      </c>
      <c r="K29" s="51">
        <v>3.5999999999999996</v>
      </c>
    </row>
    <row r="30" spans="2:22" x14ac:dyDescent="0.3">
      <c r="C30" s="5"/>
      <c r="D30" s="5"/>
      <c r="E30" s="5"/>
      <c r="F30" s="5"/>
      <c r="G30" s="5"/>
      <c r="H30" s="5"/>
      <c r="I30" s="5"/>
      <c r="J30" s="5"/>
      <c r="K30" s="5"/>
    </row>
    <row r="44" ht="15" customHeight="1" x14ac:dyDescent="0.3"/>
  </sheetData>
  <mergeCells count="1">
    <mergeCell ref="J21:K2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R80"/>
  <sheetViews>
    <sheetView zoomScaleNormal="100" workbookViewId="0"/>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8" width="7.44140625" customWidth="1"/>
    <col min="19" max="19" width="2.88671875" customWidth="1"/>
  </cols>
  <sheetData>
    <row r="1" spans="1:1" ht="25.8" x14ac:dyDescent="0.5">
      <c r="A1" s="3" t="e">
        <f>#REF!</f>
        <v>#REF!</v>
      </c>
    </row>
    <row r="3" spans="1:1" ht="237.75" customHeight="1" x14ac:dyDescent="0.3"/>
    <row r="7" spans="1:1" ht="117.75" customHeight="1" x14ac:dyDescent="0.3"/>
    <row r="10" spans="1:1" ht="5.25" customHeight="1" x14ac:dyDescent="0.3"/>
    <row r="12" spans="1:1" ht="5.25" customHeight="1" x14ac:dyDescent="0.3"/>
    <row r="37" spans="3:18" ht="17.25" customHeight="1" x14ac:dyDescent="0.3">
      <c r="C37" s="58"/>
    </row>
    <row r="38" spans="3:18" ht="15" thickBot="1" x14ac:dyDescent="0.35">
      <c r="C38" s="69" t="s">
        <v>14</v>
      </c>
      <c r="G38" s="8" t="s">
        <v>22</v>
      </c>
      <c r="K38" s="8" t="s">
        <v>51</v>
      </c>
    </row>
    <row r="39" spans="3:18" ht="48.75" customHeight="1" thickBot="1" x14ac:dyDescent="0.35">
      <c r="C39" s="66" t="s">
        <v>69</v>
      </c>
      <c r="D39" s="67" t="s">
        <v>60</v>
      </c>
      <c r="E39" s="68" t="s">
        <v>61</v>
      </c>
      <c r="G39" s="66" t="s">
        <v>74</v>
      </c>
      <c r="H39" s="68" t="s">
        <v>62</v>
      </c>
      <c r="K39" s="66" t="s">
        <v>63</v>
      </c>
      <c r="L39" s="67" t="str" cm="1">
        <f t="array" ref="L39:R39">TRANSPOSE(C40:C46)</f>
        <v>1. Frankfurt</v>
      </c>
      <c r="M39" s="67" t="str">
        <v>2. Warsaw</v>
      </c>
      <c r="N39" s="67" t="str">
        <v>3. Milan</v>
      </c>
      <c r="O39" s="67" t="str">
        <v>4. Amsterdam</v>
      </c>
      <c r="P39" s="67" t="str">
        <v>5. Madrid</v>
      </c>
      <c r="Q39" s="67" t="str">
        <v>6. Paris</v>
      </c>
      <c r="R39" s="68" t="str">
        <v>7. Vienna</v>
      </c>
    </row>
    <row r="40" spans="3:18" x14ac:dyDescent="0.3">
      <c r="C40" s="60" t="s">
        <v>64</v>
      </c>
      <c r="D40" s="32">
        <v>2.8499999999999996</v>
      </c>
      <c r="E40" s="34">
        <v>9</v>
      </c>
      <c r="G40" s="17" t="s">
        <v>70</v>
      </c>
      <c r="H40" s="19">
        <v>24</v>
      </c>
      <c r="K40" s="33" t="str">
        <f>G40</f>
        <v>1. Helsinki</v>
      </c>
      <c r="L40" s="17">
        <v>31.5</v>
      </c>
      <c r="M40" s="18">
        <v>52.5</v>
      </c>
      <c r="N40" s="18">
        <v>45</v>
      </c>
      <c r="O40" s="18">
        <v>22.5</v>
      </c>
      <c r="P40" s="18">
        <v>37.5</v>
      </c>
      <c r="Q40" s="18">
        <v>22.5</v>
      </c>
      <c r="R40" s="19">
        <v>67.5</v>
      </c>
    </row>
    <row r="41" spans="3:18" x14ac:dyDescent="0.3">
      <c r="C41" s="61" t="s">
        <v>65</v>
      </c>
      <c r="D41" s="4">
        <v>6</v>
      </c>
      <c r="E41" s="62">
        <v>14</v>
      </c>
      <c r="G41" s="33" t="s">
        <v>71</v>
      </c>
      <c r="H41" s="35">
        <v>19</v>
      </c>
      <c r="K41" s="33" t="str">
        <f t="shared" ref="K41:K43" si="0">G41</f>
        <v>2. Stockholm</v>
      </c>
      <c r="L41" s="33">
        <v>22.5</v>
      </c>
      <c r="M41" s="5">
        <v>78</v>
      </c>
      <c r="N41" s="5">
        <v>51</v>
      </c>
      <c r="O41" s="5">
        <v>46.5</v>
      </c>
      <c r="P41" s="5">
        <v>58.5</v>
      </c>
      <c r="Q41" s="5">
        <v>30</v>
      </c>
      <c r="R41" s="35">
        <v>87</v>
      </c>
    </row>
    <row r="42" spans="3:18" x14ac:dyDescent="0.3">
      <c r="C42" s="61" t="s">
        <v>103</v>
      </c>
      <c r="D42" s="4">
        <v>4.5</v>
      </c>
      <c r="E42" s="62">
        <v>7</v>
      </c>
      <c r="G42" s="33" t="s">
        <v>72</v>
      </c>
      <c r="H42" s="35">
        <v>16</v>
      </c>
      <c r="K42" s="33" t="str">
        <f t="shared" si="0"/>
        <v>3. Oslo</v>
      </c>
      <c r="L42" s="33">
        <v>27</v>
      </c>
      <c r="M42" s="5">
        <v>64.5</v>
      </c>
      <c r="N42" s="5">
        <v>43.5</v>
      </c>
      <c r="O42" s="5">
        <v>37.5</v>
      </c>
      <c r="P42" s="5">
        <v>51</v>
      </c>
      <c r="Q42" s="5">
        <v>31.5</v>
      </c>
      <c r="R42" s="35">
        <v>79.5</v>
      </c>
    </row>
    <row r="43" spans="3:18" ht="15" thickBot="1" x14ac:dyDescent="0.35">
      <c r="C43" s="61" t="s">
        <v>66</v>
      </c>
      <c r="D43" s="4">
        <v>4.1999999999999993</v>
      </c>
      <c r="E43" s="62">
        <v>12</v>
      </c>
      <c r="G43" s="20" t="s">
        <v>73</v>
      </c>
      <c r="H43" s="22">
        <v>21</v>
      </c>
      <c r="K43" s="20" t="str">
        <f t="shared" si="0"/>
        <v>4. Vilna</v>
      </c>
      <c r="L43" s="20">
        <v>36</v>
      </c>
      <c r="M43" s="21">
        <v>43.5</v>
      </c>
      <c r="N43" s="21">
        <v>34.5</v>
      </c>
      <c r="O43" s="21">
        <v>30</v>
      </c>
      <c r="P43" s="21">
        <v>46.5</v>
      </c>
      <c r="Q43" s="21">
        <v>39</v>
      </c>
      <c r="R43" s="22">
        <v>70.5</v>
      </c>
    </row>
    <row r="44" spans="3:18" x14ac:dyDescent="0.3">
      <c r="C44" s="61" t="s">
        <v>67</v>
      </c>
      <c r="D44" s="4">
        <v>5.0999999999999996</v>
      </c>
      <c r="E44" s="62">
        <v>11</v>
      </c>
    </row>
    <row r="45" spans="3:18" x14ac:dyDescent="0.3">
      <c r="C45" s="61" t="s">
        <v>104</v>
      </c>
      <c r="D45" s="4">
        <v>3.4499999999999997</v>
      </c>
      <c r="E45" s="62">
        <v>8</v>
      </c>
    </row>
    <row r="46" spans="3:18" ht="15" thickBot="1" x14ac:dyDescent="0.35">
      <c r="C46" s="63" t="s">
        <v>68</v>
      </c>
      <c r="D46" s="64">
        <v>6.75</v>
      </c>
      <c r="E46" s="65">
        <v>18</v>
      </c>
    </row>
    <row r="47" spans="3:18" x14ac:dyDescent="0.3">
      <c r="N47" s="59"/>
    </row>
    <row r="48" spans="3:18" ht="15" thickBot="1" x14ac:dyDescent="0.35">
      <c r="C48" s="58"/>
      <c r="G48" s="77" t="s">
        <v>50</v>
      </c>
      <c r="H48" s="70"/>
    </row>
    <row r="49" spans="3:8" ht="57" customHeight="1" thickBot="1" x14ac:dyDescent="0.35">
      <c r="G49" s="75" t="str">
        <f>C39</f>
        <v>Candidate city for new office (j)</v>
      </c>
      <c r="H49" s="76" t="s">
        <v>59</v>
      </c>
    </row>
    <row r="50" spans="3:8" x14ac:dyDescent="0.3">
      <c r="C50" s="58"/>
      <c r="G50" s="71" t="str">
        <f>C40</f>
        <v>1. Frankfurt</v>
      </c>
      <c r="H50" s="72">
        <v>2</v>
      </c>
    </row>
    <row r="51" spans="3:8" x14ac:dyDescent="0.3">
      <c r="G51" s="71" t="str">
        <f t="shared" ref="G51:G55" si="1">C41</f>
        <v>2. Warsaw</v>
      </c>
      <c r="H51" s="72">
        <v>2</v>
      </c>
    </row>
    <row r="52" spans="3:8" x14ac:dyDescent="0.3">
      <c r="C52" s="58"/>
      <c r="G52" s="71" t="str">
        <f t="shared" si="1"/>
        <v>3. Milan</v>
      </c>
      <c r="H52" s="72">
        <v>2</v>
      </c>
    </row>
    <row r="53" spans="3:8" ht="15" customHeight="1" x14ac:dyDescent="0.3">
      <c r="G53" s="71" t="str">
        <f t="shared" si="1"/>
        <v>4. Amsterdam</v>
      </c>
      <c r="H53" s="72">
        <v>3</v>
      </c>
    </row>
    <row r="54" spans="3:8" x14ac:dyDescent="0.3">
      <c r="C54" s="58"/>
      <c r="G54" s="71" t="str">
        <f t="shared" si="1"/>
        <v>5. Madrid</v>
      </c>
      <c r="H54" s="72">
        <v>1</v>
      </c>
    </row>
    <row r="55" spans="3:8" x14ac:dyDescent="0.3">
      <c r="G55" s="71" t="str">
        <f t="shared" si="1"/>
        <v>6. Paris</v>
      </c>
      <c r="H55" s="72">
        <v>3</v>
      </c>
    </row>
    <row r="56" spans="3:8" ht="15" thickBot="1" x14ac:dyDescent="0.35">
      <c r="C56" s="58"/>
      <c r="G56" s="73" t="str">
        <f>C46</f>
        <v>7. Vienna</v>
      </c>
      <c r="H56" s="74">
        <v>1</v>
      </c>
    </row>
    <row r="58" spans="3:8" x14ac:dyDescent="0.3">
      <c r="C58" s="58"/>
    </row>
    <row r="60" spans="3:8" x14ac:dyDescent="0.3">
      <c r="C60" s="58"/>
    </row>
    <row r="62" spans="3:8" x14ac:dyDescent="0.3">
      <c r="C62" s="58"/>
    </row>
    <row r="64" spans="3:8" x14ac:dyDescent="0.3">
      <c r="C64" s="58"/>
    </row>
    <row r="66" spans="3:3" x14ac:dyDescent="0.3">
      <c r="C66" s="58"/>
    </row>
    <row r="68" spans="3:3" x14ac:dyDescent="0.3">
      <c r="C68" s="58"/>
    </row>
    <row r="70" spans="3:3" x14ac:dyDescent="0.3">
      <c r="C70" s="58"/>
    </row>
    <row r="72" spans="3:3" x14ac:dyDescent="0.3">
      <c r="C72" s="58"/>
    </row>
    <row r="74" spans="3:3" x14ac:dyDescent="0.3">
      <c r="C74" s="58"/>
    </row>
    <row r="76" spans="3:3" x14ac:dyDescent="0.3">
      <c r="C76" s="58"/>
    </row>
    <row r="78" spans="3:3" x14ac:dyDescent="0.3">
      <c r="C78" s="58"/>
    </row>
    <row r="80" spans="3:3" x14ac:dyDescent="0.3">
      <c r="C80" s="58"/>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2023-11-16T19:45:28Z</dcterms:modified>
  <cp:category/>
  <cp:contentStatus/>
</cp:coreProperties>
</file>