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1 Optimizing factory location and production allocation\"/>
    </mc:Choice>
  </mc:AlternateContent>
  <xr:revisionPtr revIDLastSave="0" documentId="13_ncr:1_{49572931-8C33-4F42-BA7D-E10C029671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xedCostAndLinearVariable" sheetId="1" r:id="rId1"/>
  </sheets>
  <externalReferences>
    <externalReference r:id="rId2"/>
  </externalReference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encount" hidden="1">1</definedName>
    <definedName name="Sheets_made">[1]Cutstock!$C$23:$E$23</definedName>
    <definedName name="Sheets_used">[1]Cutstock!$G$7:$G$21</definedName>
    <definedName name="solver_adj" localSheetId="0" hidden="1">FixedCostAndLinearVariable!$C$19:$F$34,FixedCostAndLinearVariable!$C$47:$F$50,FixedCostAndLinearVariable!$C$52:$F$52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FixedCostAndLinearVariable!$C$47:$F$50</definedName>
    <definedName name="solver_lhs2" localSheetId="0" hidden="1">FixedCostAndLinearVariable!$C$54:$F$57</definedName>
    <definedName name="solver_lhs3" localSheetId="0" hidden="1">FixedCostAndLinearVariable!$C$52:$F$52</definedName>
    <definedName name="solver_lhs4" localSheetId="0" hidden="1">FixedCostAndLinearVariable!$G$31:$G$34</definedName>
    <definedName name="solver_lhs5" localSheetId="0" hidden="1">FixedCostAndLinearVariable!$C$58:$F$58</definedName>
    <definedName name="solver_lhs6" localSheetId="0" hidden="1">FixedCostAndLinearVariable!$G$19:$G$22</definedName>
    <definedName name="solver_lhs7" localSheetId="0" hidden="1">FixedCostAndLinearVariable!$G$27:$G$30</definedName>
    <definedName name="solver_lhs8" localSheetId="0" hidden="1">FixedCostAndLinearVariable!$G$23:$G$26</definedName>
    <definedName name="solver_lin" localSheetId="0" hidden="1">1</definedName>
    <definedName name="solver_lva" localSheetId="0" hidden="1">2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8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FixedCostAndLinearVariable!$G$60</definedName>
    <definedName name="solver_opt_ob" localSheetId="0" hidden="1">1</definedName>
    <definedName name="solver_phr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2</definedName>
    <definedName name="solver_rdp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5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p" localSheetId="0" hidden="1">2</definedName>
    <definedName name="solver_rhs1" localSheetId="0" hidden="1">"binary"</definedName>
    <definedName name="solver_rhs2" localSheetId="0" hidden="1">FixedCostAndLinearVariable!$C$42:$F$45</definedName>
    <definedName name="solver_rhs3" localSheetId="0" hidden="1">"binary"</definedName>
    <definedName name="solver_rhs4" localSheetId="0" hidden="1">FixedCostAndLinearVariable!$L$3:$L$6</definedName>
    <definedName name="solver_rhs5" localSheetId="0" hidden="1">FixedCostAndLinearVariable!$C$51:$F$51</definedName>
    <definedName name="solver_rhs6" localSheetId="0" hidden="1">FixedCostAndLinearVariable!$I$3:$I$6</definedName>
    <definedName name="solver_rhs7" localSheetId="0" hidden="1">FixedCostAndLinearVariable!$K$3:$K$6</definedName>
    <definedName name="solver_rhs8" localSheetId="0" hidden="1">FixedCostAndLinearVariable!$J$3:$J$6</definedName>
    <definedName name="solver_rlx" localSheetId="0" hidden="1">2</definedName>
    <definedName name="solver_rsd" localSheetId="0" hidden="1">0</definedName>
    <definedName name="solver_rsmp" hidden="1">2</definedName>
    <definedName name="solver_rsp" localSheetId="0" hidden="1">1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ms" localSheetId="0" hidden="1">2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er">1.2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waste">[1]Cutstock!$H$23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K6" i="1"/>
  <c r="K5" i="1"/>
  <c r="K4" i="1"/>
  <c r="K3" i="1"/>
  <c r="J6" i="1"/>
  <c r="J5" i="1"/>
  <c r="J3" i="1"/>
  <c r="I6" i="1"/>
  <c r="I5" i="1"/>
  <c r="I4" i="1"/>
  <c r="L6" i="1"/>
  <c r="J4" i="1"/>
  <c r="I3" i="1"/>
  <c r="C79" i="1"/>
  <c r="D45" i="1"/>
  <c r="D72" i="1" s="1"/>
  <c r="E45" i="1"/>
  <c r="E72" i="1" s="1"/>
  <c r="F45" i="1"/>
  <c r="F72" i="1" s="1"/>
  <c r="C45" i="1"/>
  <c r="C72" i="1" s="1"/>
  <c r="D44" i="1"/>
  <c r="D71" i="1" s="1"/>
  <c r="E44" i="1"/>
  <c r="E71" i="1" s="1"/>
  <c r="F44" i="1"/>
  <c r="F71" i="1" s="1"/>
  <c r="C44" i="1"/>
  <c r="C71" i="1" s="1"/>
  <c r="D43" i="1"/>
  <c r="D70" i="1" s="1"/>
  <c r="E43" i="1"/>
  <c r="E70" i="1" s="1"/>
  <c r="F43" i="1"/>
  <c r="F70" i="1" s="1"/>
  <c r="C43" i="1"/>
  <c r="C70" i="1" s="1"/>
  <c r="D42" i="1"/>
  <c r="D69" i="1" s="1"/>
  <c r="E42" i="1"/>
  <c r="F42" i="1"/>
  <c r="F69" i="1" s="1"/>
  <c r="C42" i="1"/>
  <c r="C69" i="1" s="1"/>
  <c r="C38" i="1"/>
  <c r="C65" i="1" s="1"/>
  <c r="D38" i="1"/>
  <c r="D65" i="1" s="1"/>
  <c r="E38" i="1"/>
  <c r="E65" i="1" s="1"/>
  <c r="F38" i="1"/>
  <c r="F65" i="1" s="1"/>
  <c r="C39" i="1"/>
  <c r="C66" i="1" s="1"/>
  <c r="D39" i="1"/>
  <c r="D66" i="1" s="1"/>
  <c r="E39" i="1"/>
  <c r="E66" i="1" s="1"/>
  <c r="F39" i="1"/>
  <c r="F66" i="1" s="1"/>
  <c r="C40" i="1"/>
  <c r="C67" i="1" s="1"/>
  <c r="D40" i="1"/>
  <c r="D67" i="1" s="1"/>
  <c r="E40" i="1"/>
  <c r="E67" i="1" s="1"/>
  <c r="F40" i="1"/>
  <c r="F67" i="1" s="1"/>
  <c r="D37" i="1"/>
  <c r="E37" i="1"/>
  <c r="E64" i="1" s="1"/>
  <c r="F37" i="1"/>
  <c r="F64" i="1" s="1"/>
  <c r="C37" i="1"/>
  <c r="C64" i="1" s="1"/>
  <c r="G32" i="1"/>
  <c r="G33" i="1"/>
  <c r="G34" i="1"/>
  <c r="G31" i="1"/>
  <c r="G28" i="1"/>
  <c r="G29" i="1"/>
  <c r="G30" i="1"/>
  <c r="G27" i="1"/>
  <c r="G24" i="1"/>
  <c r="G25" i="1"/>
  <c r="G26" i="1"/>
  <c r="G23" i="1"/>
  <c r="G20" i="1"/>
  <c r="G21" i="1"/>
  <c r="G22" i="1"/>
  <c r="G19" i="1"/>
  <c r="C55" i="1"/>
  <c r="D55" i="1"/>
  <c r="E55" i="1"/>
  <c r="F55" i="1"/>
  <c r="C56" i="1"/>
  <c r="D56" i="1"/>
  <c r="E56" i="1"/>
  <c r="F56" i="1"/>
  <c r="C57" i="1"/>
  <c r="D57" i="1"/>
  <c r="E57" i="1"/>
  <c r="F57" i="1"/>
  <c r="D54" i="1"/>
  <c r="E54" i="1"/>
  <c r="F54" i="1"/>
  <c r="C54" i="1"/>
  <c r="D58" i="1"/>
  <c r="E58" i="1"/>
  <c r="F58" i="1"/>
  <c r="C58" i="1"/>
  <c r="D51" i="1"/>
  <c r="E51" i="1"/>
  <c r="F51" i="1"/>
  <c r="C51" i="1"/>
  <c r="E74" i="1"/>
  <c r="E75" i="1"/>
  <c r="E76" i="1"/>
  <c r="E77" i="1"/>
  <c r="E79" i="1"/>
  <c r="D77" i="1"/>
  <c r="F76" i="1"/>
  <c r="C76" i="1"/>
  <c r="D75" i="1"/>
  <c r="F74" i="1"/>
  <c r="C74" i="1"/>
  <c r="D79" i="1"/>
  <c r="F79" i="1"/>
  <c r="F77" i="1"/>
  <c r="C77" i="1"/>
  <c r="D76" i="1"/>
  <c r="F75" i="1"/>
  <c r="C75" i="1"/>
  <c r="D74" i="1"/>
  <c r="M6" i="1" l="1"/>
  <c r="J7" i="1"/>
  <c r="M4" i="1"/>
  <c r="O5" i="1"/>
  <c r="L7" i="1"/>
  <c r="K7" i="1"/>
  <c r="J9" i="1"/>
  <c r="L9" i="1"/>
  <c r="K9" i="1"/>
  <c r="I9" i="1"/>
  <c r="M5" i="1"/>
  <c r="O6" i="1"/>
  <c r="O4" i="1"/>
  <c r="O3" i="1"/>
  <c r="M3" i="1"/>
  <c r="I7" i="1"/>
  <c r="D60" i="1"/>
  <c r="G79" i="1"/>
  <c r="F60" i="1"/>
  <c r="G77" i="1"/>
  <c r="C60" i="1"/>
  <c r="E60" i="1"/>
  <c r="D64" i="1"/>
  <c r="G67" i="1" s="1"/>
  <c r="E69" i="1"/>
  <c r="G72" i="1" s="1"/>
  <c r="G60" i="1" l="1"/>
  <c r="G80" i="1"/>
  <c r="H72" i="1" s="1"/>
  <c r="H77" i="1" l="1"/>
  <c r="H67" i="1"/>
  <c r="H79" i="1"/>
</calcChain>
</file>

<file path=xl/sharedStrings.xml><?xml version="1.0" encoding="utf-8"?>
<sst xmlns="http://schemas.openxmlformats.org/spreadsheetml/2006/main" count="124" uniqueCount="51">
  <si>
    <t>Big M</t>
  </si>
  <si>
    <t>Product 1</t>
  </si>
  <si>
    <t>Product 2</t>
  </si>
  <si>
    <t>Product 3</t>
  </si>
  <si>
    <t>Product 4</t>
  </si>
  <si>
    <t>Europe</t>
  </si>
  <si>
    <t>Americas</t>
  </si>
  <si>
    <t>Africa</t>
  </si>
  <si>
    <t>Far East</t>
  </si>
  <si>
    <t>Variable production cost</t>
  </si>
  <si>
    <t>Variable cost</t>
  </si>
  <si>
    <t>Factory</t>
  </si>
  <si>
    <t>Transportation</t>
  </si>
  <si>
    <t>Transportation amounts</t>
  </si>
  <si>
    <t>Production amounts</t>
  </si>
  <si>
    <t>Auxiliary constraint for production</t>
  </si>
  <si>
    <t>Auxiliary constraint for factory</t>
  </si>
  <si>
    <t>Total</t>
  </si>
  <si>
    <t>Cost summary</t>
  </si>
  <si>
    <t>Transportation (Tij)</t>
  </si>
  <si>
    <t>Variable production cost (Cip)</t>
  </si>
  <si>
    <t>Fixed product cost (C'ip)</t>
  </si>
  <si>
    <t>Fixed factory cost (C''i)</t>
  </si>
  <si>
    <t>Cost parameters (common to all groups)</t>
  </si>
  <si>
    <t>Group 17 data</t>
  </si>
  <si>
    <t>Production amounts (xijp)</t>
  </si>
  <si>
    <t>Factory exists (zi) - Binary</t>
  </si>
  <si>
    <t>Factory (sum over I = 4 [C''i * zi])</t>
  </si>
  <si>
    <t>Product setup cost</t>
  </si>
  <si>
    <t>Production setup (yip) - Binary</t>
  </si>
  <si>
    <t>sum over I = 4, sum over P = 4 [C'ip * yip]</t>
  </si>
  <si>
    <t xml:space="preserve"> [Tij * xijp]</t>
  </si>
  <si>
    <t xml:space="preserve"> [Cip * xijp]</t>
  </si>
  <si>
    <t>sum over I = 4, sum over J = 4, sum over P = 4</t>
  </si>
  <si>
    <t>zi * M</t>
  </si>
  <si>
    <t>Sum yip</t>
  </si>
  <si>
    <t>yip * M</t>
  </si>
  <si>
    <t>sum over I=4 xijp: Demand for area j</t>
  </si>
  <si>
    <t>Factory: columns (i) are source and rows (j) are destination</t>
  </si>
  <si>
    <t>Europe i</t>
  </si>
  <si>
    <t>Americas i</t>
  </si>
  <si>
    <t>Africa i</t>
  </si>
  <si>
    <t>Far East i</t>
  </si>
  <si>
    <t>Europe  j</t>
  </si>
  <si>
    <t>Americas  j</t>
  </si>
  <si>
    <t>Africa  j</t>
  </si>
  <si>
    <t>Far East  j</t>
  </si>
  <si>
    <t>Original demands (Dip) Group 17 data</t>
  </si>
  <si>
    <t>Multiplied demands Group 17 data</t>
  </si>
  <si>
    <t>Multiplier for products for the demands for sensitivity analysis</t>
  </si>
  <si>
    <t>Multiplier for areas for the demands for 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</si>
</sst>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1" fontId="3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" fontId="2" fillId="2" borderId="0" xfId="0" applyNumberFormat="1" applyFont="1" applyFill="1"/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/>
    <xf numFmtId="1" fontId="2" fillId="4" borderId="0" xfId="0" applyNumberFormat="1" applyFont="1" applyFill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3" borderId="5" xfId="0" applyNumberFormat="1" applyFont="1" applyFill="1" applyBorder="1"/>
    <xf numFmtId="1" fontId="2" fillId="3" borderId="6" xfId="0" applyNumberFormat="1" applyFont="1" applyFill="1" applyBorder="1"/>
    <xf numFmtId="1" fontId="2" fillId="3" borderId="7" xfId="0" applyNumberFormat="1" applyFont="1" applyFill="1" applyBorder="1"/>
    <xf numFmtId="1" fontId="2" fillId="3" borderId="1" xfId="0" applyNumberFormat="1" applyFont="1" applyFill="1" applyBorder="1"/>
    <xf numFmtId="1" fontId="2" fillId="3" borderId="8" xfId="0" applyNumberFormat="1" applyFont="1" applyFill="1" applyBorder="1"/>
    <xf numFmtId="1" fontId="2" fillId="3" borderId="9" xfId="0" applyNumberFormat="1" applyFont="1" applyFill="1" applyBorder="1"/>
    <xf numFmtId="1" fontId="2" fillId="3" borderId="10" xfId="0" applyNumberFormat="1" applyFont="1" applyFill="1" applyBorder="1"/>
    <xf numFmtId="1" fontId="2" fillId="3" borderId="11" xfId="0" applyNumberFormat="1" applyFont="1" applyFill="1" applyBorder="1"/>
    <xf numFmtId="1" fontId="3" fillId="0" borderId="5" xfId="0" applyNumberFormat="1" applyFont="1" applyBorder="1"/>
    <xf numFmtId="1" fontId="3" fillId="0" borderId="7" xfId="0" applyNumberFormat="1" applyFont="1" applyBorder="1"/>
    <xf numFmtId="1" fontId="2" fillId="5" borderId="2" xfId="0" applyNumberFormat="1" applyFont="1" applyFill="1" applyBorder="1"/>
    <xf numFmtId="1" fontId="2" fillId="5" borderId="5" xfId="0" applyNumberFormat="1" applyFont="1" applyFill="1" applyBorder="1"/>
    <xf numFmtId="1" fontId="2" fillId="5" borderId="7" xfId="0" applyNumberFormat="1" applyFont="1" applyFill="1" applyBorder="1"/>
    <xf numFmtId="1" fontId="2" fillId="6" borderId="3" xfId="0" applyNumberFormat="1" applyFont="1" applyFill="1" applyBorder="1"/>
    <xf numFmtId="1" fontId="2" fillId="6" borderId="0" xfId="0" applyNumberFormat="1" applyFont="1" applyFill="1"/>
    <xf numFmtId="1" fontId="2" fillId="6" borderId="1" xfId="0" applyNumberFormat="1" applyFont="1" applyFill="1" applyBorder="1"/>
    <xf numFmtId="1" fontId="2" fillId="7" borderId="3" xfId="0" applyNumberFormat="1" applyFont="1" applyFill="1" applyBorder="1"/>
    <xf numFmtId="1" fontId="2" fillId="7" borderId="0" xfId="0" applyNumberFormat="1" applyFont="1" applyFill="1"/>
    <xf numFmtId="1" fontId="2" fillId="7" borderId="1" xfId="0" applyNumberFormat="1" applyFont="1" applyFill="1" applyBorder="1"/>
    <xf numFmtId="1" fontId="2" fillId="8" borderId="4" xfId="0" applyNumberFormat="1" applyFont="1" applyFill="1" applyBorder="1"/>
    <xf numFmtId="1" fontId="2" fillId="8" borderId="6" xfId="0" applyNumberFormat="1" applyFont="1" applyFill="1" applyBorder="1"/>
    <xf numFmtId="1" fontId="2" fillId="8" borderId="8" xfId="0" applyNumberFormat="1" applyFont="1" applyFill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" fontId="2" fillId="9" borderId="2" xfId="0" applyNumberFormat="1" applyFont="1" applyFill="1" applyBorder="1" applyAlignment="1">
      <alignment horizontal="right"/>
    </xf>
    <xf numFmtId="1" fontId="2" fillId="9" borderId="3" xfId="0" applyNumberFormat="1" applyFont="1" applyFill="1" applyBorder="1" applyAlignment="1">
      <alignment horizontal="right"/>
    </xf>
    <xf numFmtId="1" fontId="2" fillId="9" borderId="4" xfId="0" applyNumberFormat="1" applyFont="1" applyFill="1" applyBorder="1" applyAlignment="1">
      <alignment horizontal="right"/>
    </xf>
    <xf numFmtId="1" fontId="2" fillId="9" borderId="5" xfId="0" applyNumberFormat="1" applyFont="1" applyFill="1" applyBorder="1" applyAlignment="1">
      <alignment horizontal="right"/>
    </xf>
    <xf numFmtId="1" fontId="2" fillId="9" borderId="0" xfId="0" applyNumberFormat="1" applyFont="1" applyFill="1" applyAlignment="1">
      <alignment horizontal="right"/>
    </xf>
    <xf numFmtId="1" fontId="2" fillId="9" borderId="6" xfId="0" applyNumberFormat="1" applyFont="1" applyFill="1" applyBorder="1" applyAlignment="1">
      <alignment horizontal="right"/>
    </xf>
    <xf numFmtId="1" fontId="2" fillId="9" borderId="7" xfId="0" applyNumberFormat="1" applyFont="1" applyFill="1" applyBorder="1" applyAlignment="1">
      <alignment horizontal="right"/>
    </xf>
    <xf numFmtId="1" fontId="2" fillId="9" borderId="1" xfId="0" applyNumberFormat="1" applyFont="1" applyFill="1" applyBorder="1" applyAlignment="1">
      <alignment horizontal="right"/>
    </xf>
    <xf numFmtId="1" fontId="2" fillId="9" borderId="8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4" borderId="6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4" borderId="8" xfId="0" applyNumberFormat="1" applyFont="1" applyFill="1" applyBorder="1" applyAlignment="1">
      <alignment horizontal="right"/>
    </xf>
    <xf numFmtId="1" fontId="2" fillId="6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1" fontId="2" fillId="8" borderId="0" xfId="0" applyNumberFormat="1" applyFont="1" applyFill="1" applyAlignment="1">
      <alignment horizontal="right"/>
    </xf>
    <xf numFmtId="9" fontId="2" fillId="0" borderId="0" xfId="1" applyFont="1"/>
    <xf numFmtId="1" fontId="2" fillId="9" borderId="0" xfId="0" applyNumberFormat="1" applyFont="1" applyFill="1"/>
    <xf numFmtId="1" fontId="2" fillId="9" borderId="2" xfId="0" applyNumberFormat="1" applyFont="1" applyFill="1" applyBorder="1"/>
    <xf numFmtId="1" fontId="2" fillId="9" borderId="3" xfId="0" applyNumberFormat="1" applyFont="1" applyFill="1" applyBorder="1"/>
    <xf numFmtId="1" fontId="2" fillId="9" borderId="4" xfId="0" applyNumberFormat="1" applyFont="1" applyFill="1" applyBorder="1"/>
    <xf numFmtId="1" fontId="2" fillId="9" borderId="5" xfId="0" applyNumberFormat="1" applyFont="1" applyFill="1" applyBorder="1"/>
    <xf numFmtId="1" fontId="2" fillId="9" borderId="6" xfId="0" applyNumberFormat="1" applyFont="1" applyFill="1" applyBorder="1"/>
    <xf numFmtId="1" fontId="2" fillId="9" borderId="7" xfId="0" applyNumberFormat="1" applyFont="1" applyFill="1" applyBorder="1"/>
    <xf numFmtId="1" fontId="2" fillId="9" borderId="1" xfId="0" applyNumberFormat="1" applyFont="1" applyFill="1" applyBorder="1"/>
    <xf numFmtId="1" fontId="2" fillId="9" borderId="8" xfId="0" applyNumberFormat="1" applyFont="1" applyFill="1" applyBorder="1"/>
    <xf numFmtId="1" fontId="2" fillId="3" borderId="2" xfId="0" applyNumberFormat="1" applyFont="1" applyFill="1" applyBorder="1"/>
    <xf numFmtId="1" fontId="2" fillId="4" borderId="3" xfId="0" applyNumberFormat="1" applyFont="1" applyFill="1" applyBorder="1"/>
    <xf numFmtId="1" fontId="2" fillId="3" borderId="4" xfId="0" applyNumberFormat="1" applyFont="1" applyFill="1" applyBorder="1"/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1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.hut.fi\k\Documents%20and%20Settings\Esko%20Niemi\My%20Documents\Kurssit\TTnKvantitatiivisetMallinnusMenet\Harkkateht&#228;v&#228;t\SolverHa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Q"/>
      <sheetName val="Cutting speed"/>
      <sheetName val="Transp. problem"/>
      <sheetName val="Zero inventory"/>
      <sheetName val="Zero inventory (2)"/>
      <sheetName val="Level production"/>
      <sheetName val="Level production (2)"/>
      <sheetName val="Mixed"/>
      <sheetName val="Mixed (2)"/>
      <sheetName val="Overtime"/>
      <sheetName val="Overtime (2)"/>
      <sheetName val="SetUp 2 Products"/>
      <sheetName val="Cutstock (2)"/>
      <sheetName val="Cutstock (3)"/>
      <sheetName val="Cutstock (4)"/>
      <sheetName val="Cutstock"/>
      <sheetName val="Aggregate plann."/>
      <sheetName val="Aggregate plann. 2"/>
      <sheetName val="Linear assignment problem"/>
      <sheetName val="Load opt."/>
      <sheetName val="Answer Report 1"/>
      <sheetName val="FixedCostAndLinearVariable"/>
      <sheetName val="FixedCostAndNonLinearVariable"/>
      <sheetName val="SPLP 2"/>
      <sheetName val="LRPLP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1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3">
          <cell r="C23">
            <v>7</v>
          </cell>
          <cell r="D23">
            <v>12</v>
          </cell>
          <cell r="E23">
            <v>26</v>
          </cell>
          <cell r="H23">
            <v>122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D47" zoomScale="115" zoomScaleNormal="115" workbookViewId="0">
      <selection activeCell="J54" sqref="J54"/>
    </sheetView>
  </sheetViews>
  <sheetFormatPr defaultColWidth="9.21875" defaultRowHeight="15" x14ac:dyDescent="0.25"/>
  <cols>
    <col min="1" max="1" width="52.109375" style="2" customWidth="1"/>
    <col min="2" max="2" width="14.77734375" style="2" customWidth="1"/>
    <col min="3" max="3" width="21.77734375" style="2" customWidth="1"/>
    <col min="4" max="4" width="19.6640625" style="2" customWidth="1"/>
    <col min="5" max="5" width="20.21875" style="2" customWidth="1"/>
    <col min="6" max="6" width="19.77734375" style="2" customWidth="1"/>
    <col min="7" max="7" width="19.33203125" style="2" customWidth="1"/>
    <col min="8" max="8" width="16.44140625" style="2" customWidth="1"/>
    <col min="9" max="9" width="16.6640625" style="2" customWidth="1"/>
    <col min="10" max="10" width="15.109375" style="2" customWidth="1"/>
    <col min="11" max="11" width="14.77734375" style="2" customWidth="1"/>
    <col min="12" max="12" width="16" style="2" bestFit="1" customWidth="1"/>
    <col min="13" max="13" width="14.77734375" style="2" customWidth="1"/>
    <col min="14" max="14" width="13" style="2" customWidth="1"/>
    <col min="15" max="15" width="13.33203125" style="2" customWidth="1"/>
    <col min="16" max="17" width="9.21875" style="2"/>
    <col min="18" max="18" width="13.44140625" style="2" customWidth="1"/>
    <col min="19" max="19" width="13.109375" style="2" customWidth="1"/>
    <col min="20" max="20" width="14" style="2" customWidth="1"/>
    <col min="21" max="21" width="14.33203125" style="2" customWidth="1"/>
    <col min="22" max="16384" width="9.21875" style="2"/>
  </cols>
  <sheetData>
    <row r="1" spans="1:15" ht="15.6" x14ac:dyDescent="0.3">
      <c r="A1" s="2" t="s">
        <v>23</v>
      </c>
      <c r="C1" s="1" t="s">
        <v>11</v>
      </c>
      <c r="I1" s="1" t="s">
        <v>48</v>
      </c>
    </row>
    <row r="2" spans="1:15" ht="15.6" x14ac:dyDescent="0.3">
      <c r="A2" s="1" t="s">
        <v>10</v>
      </c>
      <c r="B2" s="1"/>
      <c r="C2" s="6" t="s">
        <v>5</v>
      </c>
      <c r="D2" s="6" t="s">
        <v>6</v>
      </c>
      <c r="E2" s="6" t="s">
        <v>7</v>
      </c>
      <c r="F2" s="6" t="s">
        <v>8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5" ht="15.6" x14ac:dyDescent="0.3">
      <c r="A3" s="1" t="s">
        <v>19</v>
      </c>
      <c r="B3" s="2" t="s">
        <v>5</v>
      </c>
      <c r="C3" s="48">
        <v>0</v>
      </c>
      <c r="D3" s="49">
        <v>1000</v>
      </c>
      <c r="E3" s="49">
        <v>2000</v>
      </c>
      <c r="F3" s="50">
        <v>1500</v>
      </c>
      <c r="H3" s="2" t="s">
        <v>5</v>
      </c>
      <c r="I3" s="28">
        <f>I13*$I$61*$I$63</f>
        <v>16</v>
      </c>
      <c r="J3" s="31">
        <f>J13*$J$61*$I$63</f>
        <v>285</v>
      </c>
      <c r="K3" s="34">
        <f>K13*$K$61*$I$63</f>
        <v>188</v>
      </c>
      <c r="L3" s="37">
        <f>L13*$L$61*$I$63</f>
        <v>203</v>
      </c>
      <c r="M3" s="2">
        <f>SUM(I3:L3)</f>
        <v>692</v>
      </c>
      <c r="O3" s="2">
        <f>SUM(I3:L3)</f>
        <v>692</v>
      </c>
    </row>
    <row r="4" spans="1:15" x14ac:dyDescent="0.25">
      <c r="B4" s="2" t="s">
        <v>6</v>
      </c>
      <c r="C4" s="51">
        <v>1000</v>
      </c>
      <c r="D4" s="52">
        <v>0</v>
      </c>
      <c r="E4" s="52">
        <v>2200</v>
      </c>
      <c r="F4" s="53">
        <v>1500</v>
      </c>
      <c r="H4" s="2" t="s">
        <v>6</v>
      </c>
      <c r="I4" s="29">
        <f>I14*$I$61*$J$63</f>
        <v>26</v>
      </c>
      <c r="J4" s="32">
        <f>J14*$J$61*$J$63</f>
        <v>219</v>
      </c>
      <c r="K4" s="35">
        <f>K14*$K$61*$J$63</f>
        <v>53</v>
      </c>
      <c r="L4" s="38">
        <f>L14*$L$61*$J$63</f>
        <v>97</v>
      </c>
      <c r="M4" s="2">
        <f>SUM(I4:L4)</f>
        <v>395</v>
      </c>
      <c r="O4" s="2">
        <f>SUM(I4:L4)</f>
        <v>395</v>
      </c>
    </row>
    <row r="5" spans="1:15" x14ac:dyDescent="0.25">
      <c r="B5" s="2" t="s">
        <v>7</v>
      </c>
      <c r="C5" s="51">
        <v>2000</v>
      </c>
      <c r="D5" s="52">
        <v>2200</v>
      </c>
      <c r="E5" s="52">
        <v>0</v>
      </c>
      <c r="F5" s="53">
        <v>1900</v>
      </c>
      <c r="H5" s="2" t="s">
        <v>7</v>
      </c>
      <c r="I5" s="29">
        <f>I15*$I$61*$K$63</f>
        <v>240</v>
      </c>
      <c r="J5" s="32">
        <f>J15*$J$61*$K$63</f>
        <v>249</v>
      </c>
      <c r="K5" s="35">
        <f>K15*$K$61*$K$63</f>
        <v>238</v>
      </c>
      <c r="L5" s="38">
        <f>L15*$L$61*$K$63</f>
        <v>144</v>
      </c>
      <c r="M5" s="2">
        <f>SUM(I5:L5)</f>
        <v>871</v>
      </c>
      <c r="O5" s="2">
        <f>SUM(I5:L5)</f>
        <v>871</v>
      </c>
    </row>
    <row r="6" spans="1:15" x14ac:dyDescent="0.25">
      <c r="B6" s="2" t="s">
        <v>8</v>
      </c>
      <c r="C6" s="51">
        <v>1500</v>
      </c>
      <c r="D6" s="52">
        <v>1500</v>
      </c>
      <c r="E6" s="52">
        <v>1900</v>
      </c>
      <c r="F6" s="53">
        <v>0</v>
      </c>
      <c r="H6" s="2" t="s">
        <v>8</v>
      </c>
      <c r="I6" s="30">
        <f>I16*$I$61*$L$63</f>
        <v>47</v>
      </c>
      <c r="J6" s="33">
        <f>J16*$J$61*$L$63</f>
        <v>197</v>
      </c>
      <c r="K6" s="36">
        <f>K16*$K$61*$L$63</f>
        <v>254</v>
      </c>
      <c r="L6" s="39">
        <f>L16*$L$61*$L$63</f>
        <v>283</v>
      </c>
      <c r="M6" s="2">
        <f>SUM(I6:L6)</f>
        <v>781</v>
      </c>
      <c r="O6" s="2">
        <f>SUM(I6:L6)</f>
        <v>781</v>
      </c>
    </row>
    <row r="7" spans="1:15" ht="15.6" x14ac:dyDescent="0.3">
      <c r="A7" s="1" t="s">
        <v>21</v>
      </c>
      <c r="B7" s="2" t="s">
        <v>1</v>
      </c>
      <c r="C7" s="48">
        <v>100000</v>
      </c>
      <c r="D7" s="49">
        <v>80000</v>
      </c>
      <c r="E7" s="49">
        <v>100000</v>
      </c>
      <c r="F7" s="50">
        <v>110000</v>
      </c>
      <c r="I7" s="2">
        <f>SUM(I3:I6)</f>
        <v>329</v>
      </c>
      <c r="J7" s="2">
        <f>SUM(J3:J6)</f>
        <v>950</v>
      </c>
      <c r="K7" s="2">
        <f>SUM(K3:K6)</f>
        <v>733</v>
      </c>
      <c r="L7" s="2">
        <f>SUM(L3:L6)</f>
        <v>727</v>
      </c>
    </row>
    <row r="8" spans="1:15" x14ac:dyDescent="0.25">
      <c r="B8" s="2" t="s">
        <v>2</v>
      </c>
      <c r="C8" s="51">
        <v>200000</v>
      </c>
      <c r="D8" s="52">
        <v>210000</v>
      </c>
      <c r="E8" s="52">
        <v>240000</v>
      </c>
      <c r="F8" s="53">
        <v>210000</v>
      </c>
    </row>
    <row r="9" spans="1:15" x14ac:dyDescent="0.25">
      <c r="B9" s="2" t="s">
        <v>3</v>
      </c>
      <c r="C9" s="51">
        <v>300000</v>
      </c>
      <c r="D9" s="52">
        <v>250000</v>
      </c>
      <c r="E9" s="52">
        <v>280000</v>
      </c>
      <c r="F9" s="53">
        <v>220000</v>
      </c>
      <c r="I9" s="2">
        <f>SUM(I3:I6)</f>
        <v>329</v>
      </c>
      <c r="J9" s="2">
        <f>SUM(J3:J6)</f>
        <v>950</v>
      </c>
      <c r="K9" s="2">
        <f>SUM(K3:K6)</f>
        <v>733</v>
      </c>
      <c r="L9" s="2">
        <f>SUM(L3:L6)</f>
        <v>727</v>
      </c>
    </row>
    <row r="10" spans="1:15" ht="15.6" x14ac:dyDescent="0.3">
      <c r="B10" s="2" t="s">
        <v>4</v>
      </c>
      <c r="C10" s="54">
        <v>400000</v>
      </c>
      <c r="D10" s="55">
        <v>400000</v>
      </c>
      <c r="E10" s="55">
        <v>420000</v>
      </c>
      <c r="F10" s="56">
        <v>300000</v>
      </c>
      <c r="G10" s="1"/>
    </row>
    <row r="11" spans="1:15" ht="15.6" x14ac:dyDescent="0.3">
      <c r="A11" s="1" t="s">
        <v>20</v>
      </c>
      <c r="B11" s="2" t="s">
        <v>1</v>
      </c>
      <c r="C11" s="69">
        <v>9040</v>
      </c>
      <c r="D11" s="70">
        <v>20749</v>
      </c>
      <c r="E11" s="70">
        <v>7447</v>
      </c>
      <c r="F11" s="71">
        <v>13251</v>
      </c>
      <c r="G11" s="11"/>
      <c r="I11" s="1" t="s">
        <v>47</v>
      </c>
    </row>
    <row r="12" spans="1:15" ht="15.6" x14ac:dyDescent="0.3">
      <c r="A12" s="1" t="s">
        <v>24</v>
      </c>
      <c r="B12" s="2" t="s">
        <v>2</v>
      </c>
      <c r="C12" s="72">
        <v>12859</v>
      </c>
      <c r="D12" s="68">
        <v>8360</v>
      </c>
      <c r="E12" s="68">
        <v>40961</v>
      </c>
      <c r="F12" s="73">
        <v>28290</v>
      </c>
      <c r="G12" s="11"/>
      <c r="I12" s="2" t="s">
        <v>1</v>
      </c>
      <c r="J12" s="2" t="s">
        <v>2</v>
      </c>
      <c r="K12" s="2" t="s">
        <v>3</v>
      </c>
      <c r="L12" s="2" t="s">
        <v>4</v>
      </c>
    </row>
    <row r="13" spans="1:15" x14ac:dyDescent="0.25">
      <c r="B13" s="2" t="s">
        <v>3</v>
      </c>
      <c r="C13" s="72">
        <v>42954</v>
      </c>
      <c r="D13" s="68">
        <v>23412</v>
      </c>
      <c r="E13" s="68">
        <v>23356</v>
      </c>
      <c r="F13" s="73">
        <v>35168</v>
      </c>
      <c r="G13" s="11"/>
      <c r="H13" s="2" t="s">
        <v>5</v>
      </c>
      <c r="I13" s="28">
        <v>16</v>
      </c>
      <c r="J13" s="31">
        <v>285</v>
      </c>
      <c r="K13" s="34">
        <v>188</v>
      </c>
      <c r="L13" s="37">
        <v>203</v>
      </c>
    </row>
    <row r="14" spans="1:15" x14ac:dyDescent="0.25">
      <c r="B14" s="2" t="s">
        <v>4</v>
      </c>
      <c r="C14" s="74">
        <v>42282</v>
      </c>
      <c r="D14" s="75">
        <v>23069</v>
      </c>
      <c r="E14" s="75">
        <v>41713</v>
      </c>
      <c r="F14" s="76">
        <v>46010</v>
      </c>
      <c r="G14" s="11"/>
      <c r="H14" s="2" t="s">
        <v>6</v>
      </c>
      <c r="I14" s="29">
        <v>26</v>
      </c>
      <c r="J14" s="32">
        <v>219</v>
      </c>
      <c r="K14" s="35">
        <v>53</v>
      </c>
      <c r="L14" s="38">
        <v>97</v>
      </c>
    </row>
    <row r="15" spans="1:15" ht="15.6" x14ac:dyDescent="0.3">
      <c r="A15" s="1" t="s">
        <v>22</v>
      </c>
      <c r="C15" s="52">
        <v>2000000</v>
      </c>
      <c r="D15" s="52">
        <v>2500000</v>
      </c>
      <c r="E15" s="52">
        <v>3000000</v>
      </c>
      <c r="F15" s="52">
        <v>2100000</v>
      </c>
      <c r="H15" s="2" t="s">
        <v>7</v>
      </c>
      <c r="I15" s="29">
        <v>240</v>
      </c>
      <c r="J15" s="32">
        <v>249</v>
      </c>
      <c r="K15" s="35">
        <v>238</v>
      </c>
      <c r="L15" s="38">
        <v>144</v>
      </c>
    </row>
    <row r="16" spans="1:15" ht="15.6" x14ac:dyDescent="0.3">
      <c r="A16" s="1"/>
      <c r="H16" s="2" t="s">
        <v>8</v>
      </c>
      <c r="I16" s="30">
        <v>47</v>
      </c>
      <c r="J16" s="33">
        <v>197</v>
      </c>
      <c r="K16" s="36">
        <v>254</v>
      </c>
      <c r="L16" s="39">
        <v>283</v>
      </c>
    </row>
    <row r="17" spans="1:11" ht="15.6" x14ac:dyDescent="0.3">
      <c r="C17" s="1" t="s">
        <v>38</v>
      </c>
    </row>
    <row r="18" spans="1:11" ht="15.6" x14ac:dyDescent="0.3">
      <c r="A18" s="1" t="s">
        <v>25</v>
      </c>
      <c r="C18" s="6" t="s">
        <v>39</v>
      </c>
      <c r="D18" s="6" t="s">
        <v>40</v>
      </c>
      <c r="E18" s="6" t="s">
        <v>41</v>
      </c>
      <c r="F18" s="6" t="s">
        <v>42</v>
      </c>
      <c r="G18" s="2" t="s">
        <v>37</v>
      </c>
    </row>
    <row r="19" spans="1:11" x14ac:dyDescent="0.25">
      <c r="A19" s="8" t="s">
        <v>1</v>
      </c>
      <c r="B19" s="9" t="s">
        <v>43</v>
      </c>
      <c r="C19" s="57">
        <v>5.3290705182007514E-14</v>
      </c>
      <c r="D19" s="57">
        <v>0</v>
      </c>
      <c r="E19" s="57">
        <v>15.999999999999947</v>
      </c>
      <c r="F19" s="58">
        <v>0</v>
      </c>
      <c r="G19" s="59">
        <f>SUM(C19:F19)</f>
        <v>16</v>
      </c>
    </row>
    <row r="20" spans="1:11" ht="15.6" x14ac:dyDescent="0.3">
      <c r="A20" s="26"/>
      <c r="B20" s="2" t="s">
        <v>44</v>
      </c>
      <c r="C20" s="60">
        <v>0</v>
      </c>
      <c r="D20" s="60">
        <v>0</v>
      </c>
      <c r="E20" s="60">
        <v>26</v>
      </c>
      <c r="F20" s="61">
        <v>0</v>
      </c>
      <c r="G20" s="59">
        <f t="shared" ref="G20:G22" si="0">SUM(C20:F20)</f>
        <v>26</v>
      </c>
    </row>
    <row r="21" spans="1:11" ht="15.6" x14ac:dyDescent="0.3">
      <c r="A21" s="26"/>
      <c r="B21" s="2" t="s">
        <v>45</v>
      </c>
      <c r="C21" s="60">
        <v>0</v>
      </c>
      <c r="D21" s="60">
        <v>0</v>
      </c>
      <c r="E21" s="60">
        <v>240</v>
      </c>
      <c r="F21" s="61">
        <v>0</v>
      </c>
      <c r="G21" s="59">
        <f t="shared" si="0"/>
        <v>240</v>
      </c>
    </row>
    <row r="22" spans="1:11" ht="15.6" x14ac:dyDescent="0.3">
      <c r="A22" s="27"/>
      <c r="B22" s="6" t="s">
        <v>46</v>
      </c>
      <c r="C22" s="62">
        <v>0</v>
      </c>
      <c r="D22" s="62">
        <v>0</v>
      </c>
      <c r="E22" s="62">
        <v>47</v>
      </c>
      <c r="F22" s="63">
        <v>0</v>
      </c>
      <c r="G22" s="59">
        <f t="shared" si="0"/>
        <v>47</v>
      </c>
    </row>
    <row r="23" spans="1:11" x14ac:dyDescent="0.25">
      <c r="A23" s="8" t="s">
        <v>2</v>
      </c>
      <c r="B23" s="9" t="s">
        <v>43</v>
      </c>
      <c r="C23" s="57">
        <v>0</v>
      </c>
      <c r="D23" s="57">
        <v>285</v>
      </c>
      <c r="E23" s="57">
        <v>0</v>
      </c>
      <c r="F23" s="58">
        <v>0</v>
      </c>
      <c r="G23" s="64">
        <f>SUM(C23:F23)</f>
        <v>285</v>
      </c>
    </row>
    <row r="24" spans="1:11" ht="15.6" x14ac:dyDescent="0.3">
      <c r="A24" s="26"/>
      <c r="B24" s="2" t="s">
        <v>44</v>
      </c>
      <c r="C24" s="60">
        <v>0</v>
      </c>
      <c r="D24" s="60">
        <v>219</v>
      </c>
      <c r="E24" s="60">
        <v>0</v>
      </c>
      <c r="F24" s="61">
        <v>0</v>
      </c>
      <c r="G24" s="64">
        <f t="shared" ref="G24:G26" si="1">SUM(C24:F24)</f>
        <v>219</v>
      </c>
    </row>
    <row r="25" spans="1:11" ht="15.6" x14ac:dyDescent="0.3">
      <c r="A25" s="26"/>
      <c r="B25" s="2" t="s">
        <v>45</v>
      </c>
      <c r="C25" s="60">
        <v>0</v>
      </c>
      <c r="D25" s="60">
        <v>249</v>
      </c>
      <c r="E25" s="60">
        <v>0</v>
      </c>
      <c r="F25" s="61">
        <v>0</v>
      </c>
      <c r="G25" s="64">
        <f t="shared" si="1"/>
        <v>249</v>
      </c>
    </row>
    <row r="26" spans="1:11" ht="15.6" x14ac:dyDescent="0.3">
      <c r="A26" s="27"/>
      <c r="B26" s="6" t="s">
        <v>46</v>
      </c>
      <c r="C26" s="62">
        <v>0</v>
      </c>
      <c r="D26" s="62">
        <v>197</v>
      </c>
      <c r="E26" s="62">
        <v>0</v>
      </c>
      <c r="F26" s="63">
        <v>0</v>
      </c>
      <c r="G26" s="64">
        <f t="shared" si="1"/>
        <v>197</v>
      </c>
    </row>
    <row r="27" spans="1:11" x14ac:dyDescent="0.25">
      <c r="A27" s="8" t="s">
        <v>3</v>
      </c>
      <c r="B27" s="9" t="s">
        <v>43</v>
      </c>
      <c r="C27" s="57">
        <v>0</v>
      </c>
      <c r="D27" s="57">
        <v>188</v>
      </c>
      <c r="E27" s="57">
        <v>0</v>
      </c>
      <c r="F27" s="58">
        <v>0</v>
      </c>
      <c r="G27" s="65">
        <f>SUM(C27:F27)</f>
        <v>188</v>
      </c>
    </row>
    <row r="28" spans="1:11" ht="15.6" x14ac:dyDescent="0.3">
      <c r="A28" s="26"/>
      <c r="B28" s="2" t="s">
        <v>44</v>
      </c>
      <c r="C28" s="60">
        <v>0</v>
      </c>
      <c r="D28" s="60">
        <v>53</v>
      </c>
      <c r="E28" s="60">
        <v>0</v>
      </c>
      <c r="F28" s="61">
        <v>0</v>
      </c>
      <c r="G28" s="65">
        <f t="shared" ref="G28:G30" si="2">SUM(C28:F28)</f>
        <v>53</v>
      </c>
    </row>
    <row r="29" spans="1:11" ht="15.6" x14ac:dyDescent="0.3">
      <c r="A29" s="26"/>
      <c r="B29" s="2" t="s">
        <v>45</v>
      </c>
      <c r="C29" s="60">
        <v>0</v>
      </c>
      <c r="D29" s="60">
        <v>0</v>
      </c>
      <c r="E29" s="60">
        <v>238</v>
      </c>
      <c r="F29" s="61">
        <v>0</v>
      </c>
      <c r="G29" s="65">
        <f t="shared" si="2"/>
        <v>238</v>
      </c>
    </row>
    <row r="30" spans="1:11" ht="15.6" x14ac:dyDescent="0.3">
      <c r="A30" s="27"/>
      <c r="B30" s="6" t="s">
        <v>46</v>
      </c>
      <c r="C30" s="62">
        <v>0</v>
      </c>
      <c r="D30" s="62">
        <v>254</v>
      </c>
      <c r="E30" s="62">
        <v>0</v>
      </c>
      <c r="F30" s="63">
        <v>0</v>
      </c>
      <c r="G30" s="65">
        <f t="shared" si="2"/>
        <v>254</v>
      </c>
    </row>
    <row r="31" spans="1:11" x14ac:dyDescent="0.25">
      <c r="A31" s="8" t="s">
        <v>4</v>
      </c>
      <c r="B31" s="9" t="s">
        <v>43</v>
      </c>
      <c r="C31" s="57">
        <v>0</v>
      </c>
      <c r="D31" s="57">
        <v>203</v>
      </c>
      <c r="E31" s="57">
        <v>0</v>
      </c>
      <c r="F31" s="58">
        <v>0</v>
      </c>
      <c r="G31" s="66">
        <f>SUM(C31:F31)</f>
        <v>203</v>
      </c>
    </row>
    <row r="32" spans="1:11" ht="15.6" x14ac:dyDescent="0.3">
      <c r="A32" s="26"/>
      <c r="B32" s="2" t="s">
        <v>44</v>
      </c>
      <c r="C32" s="60">
        <v>0</v>
      </c>
      <c r="D32" s="60">
        <v>97</v>
      </c>
      <c r="E32" s="60">
        <v>0</v>
      </c>
      <c r="F32" s="61">
        <v>0</v>
      </c>
      <c r="G32" s="66">
        <f t="shared" ref="G32:G34" si="3">SUM(C32:F32)</f>
        <v>97</v>
      </c>
      <c r="J32" s="3"/>
      <c r="K32" s="3"/>
    </row>
    <row r="33" spans="1:11" ht="15.6" x14ac:dyDescent="0.3">
      <c r="A33" s="26"/>
      <c r="B33" s="2" t="s">
        <v>45</v>
      </c>
      <c r="C33" s="60">
        <v>0</v>
      </c>
      <c r="D33" s="60">
        <v>144</v>
      </c>
      <c r="E33" s="60">
        <v>0</v>
      </c>
      <c r="F33" s="61">
        <v>0</v>
      </c>
      <c r="G33" s="66">
        <f t="shared" si="3"/>
        <v>144</v>
      </c>
      <c r="J33" s="3"/>
      <c r="K33" s="3"/>
    </row>
    <row r="34" spans="1:11" ht="15.6" x14ac:dyDescent="0.3">
      <c r="A34" s="27"/>
      <c r="B34" s="6" t="s">
        <v>46</v>
      </c>
      <c r="C34" s="62">
        <v>0</v>
      </c>
      <c r="D34" s="62">
        <v>283</v>
      </c>
      <c r="E34" s="62">
        <v>0</v>
      </c>
      <c r="F34" s="63">
        <v>0</v>
      </c>
      <c r="G34" s="66">
        <f t="shared" si="3"/>
        <v>283</v>
      </c>
      <c r="J34" s="3"/>
      <c r="K34" s="3"/>
    </row>
    <row r="35" spans="1:11" ht="15.6" x14ac:dyDescent="0.3">
      <c r="A35" s="1"/>
      <c r="C35" s="5"/>
      <c r="D35" s="5"/>
      <c r="E35" s="5"/>
      <c r="F35" s="5"/>
      <c r="G35" s="5"/>
      <c r="J35" s="3"/>
      <c r="K35" s="3"/>
    </row>
    <row r="36" spans="1:11" ht="15.6" x14ac:dyDescent="0.3">
      <c r="A36" s="1"/>
      <c r="C36" s="2" t="s">
        <v>39</v>
      </c>
      <c r="D36" s="2" t="s">
        <v>40</v>
      </c>
      <c r="E36" s="2" t="s">
        <v>41</v>
      </c>
      <c r="F36" s="2" t="s">
        <v>42</v>
      </c>
      <c r="G36" s="1"/>
      <c r="J36" s="3"/>
      <c r="K36" s="3"/>
    </row>
    <row r="37" spans="1:11" x14ac:dyDescent="0.25">
      <c r="A37" s="2" t="s">
        <v>13</v>
      </c>
      <c r="B37" s="2" t="s">
        <v>43</v>
      </c>
      <c r="C37" s="40">
        <f>SUM(C19,C23,C27,C31)</f>
        <v>5.3290705182007514E-14</v>
      </c>
      <c r="D37" s="41">
        <f t="shared" ref="D37:F37" si="4">SUM(D19,D23,D27,D31)</f>
        <v>676</v>
      </c>
      <c r="E37" s="41">
        <f t="shared" si="4"/>
        <v>15.999999999999947</v>
      </c>
      <c r="F37" s="42">
        <f t="shared" si="4"/>
        <v>0</v>
      </c>
      <c r="I37" s="3"/>
      <c r="J37" s="3"/>
      <c r="K37" s="3"/>
    </row>
    <row r="38" spans="1:11" x14ac:dyDescent="0.25">
      <c r="B38" s="2" t="s">
        <v>44</v>
      </c>
      <c r="C38" s="43">
        <f t="shared" ref="C38:F38" si="5">SUM(C20,C24,C28,C32)</f>
        <v>0</v>
      </c>
      <c r="D38" s="5">
        <f t="shared" si="5"/>
        <v>369</v>
      </c>
      <c r="E38" s="5">
        <f t="shared" si="5"/>
        <v>26</v>
      </c>
      <c r="F38" s="44">
        <f t="shared" si="5"/>
        <v>0</v>
      </c>
      <c r="I38" s="3"/>
      <c r="J38" s="3"/>
      <c r="K38" s="3"/>
    </row>
    <row r="39" spans="1:11" x14ac:dyDescent="0.25">
      <c r="B39" s="2" t="s">
        <v>45</v>
      </c>
      <c r="C39" s="43">
        <f t="shared" ref="C39:F39" si="6">SUM(C21,C25,C29,C33)</f>
        <v>0</v>
      </c>
      <c r="D39" s="5">
        <f t="shared" si="6"/>
        <v>393</v>
      </c>
      <c r="E39" s="5">
        <f t="shared" si="6"/>
        <v>478</v>
      </c>
      <c r="F39" s="44">
        <f t="shared" si="6"/>
        <v>0</v>
      </c>
      <c r="I39" s="3"/>
      <c r="J39" s="3"/>
      <c r="K39" s="3"/>
    </row>
    <row r="40" spans="1:11" x14ac:dyDescent="0.25">
      <c r="B40" s="2" t="s">
        <v>46</v>
      </c>
      <c r="C40" s="45">
        <f t="shared" ref="C40:F40" si="7">SUM(C22,C26,C30,C34)</f>
        <v>0</v>
      </c>
      <c r="D40" s="46">
        <f t="shared" si="7"/>
        <v>734</v>
      </c>
      <c r="E40" s="46">
        <f t="shared" si="7"/>
        <v>47</v>
      </c>
      <c r="F40" s="47">
        <f t="shared" si="7"/>
        <v>0</v>
      </c>
      <c r="I40" s="3"/>
      <c r="J40" s="3"/>
      <c r="K40" s="3"/>
    </row>
    <row r="41" spans="1:11" x14ac:dyDescent="0.25">
      <c r="C41" s="2" t="s">
        <v>39</v>
      </c>
      <c r="D41" s="2" t="s">
        <v>40</v>
      </c>
      <c r="E41" s="2" t="s">
        <v>41</v>
      </c>
      <c r="F41" s="2" t="s">
        <v>42</v>
      </c>
      <c r="I41" s="3"/>
      <c r="J41" s="3"/>
      <c r="K41" s="3"/>
    </row>
    <row r="42" spans="1:11" x14ac:dyDescent="0.25">
      <c r="A42" s="2" t="s">
        <v>14</v>
      </c>
      <c r="B42" s="2" t="s">
        <v>1</v>
      </c>
      <c r="C42" s="8">
        <f>SUM(C19:C22)</f>
        <v>5.3290705182007514E-14</v>
      </c>
      <c r="D42" s="9">
        <f t="shared" ref="D42:F42" si="8">SUM(D19:D22)</f>
        <v>0</v>
      </c>
      <c r="E42" s="9">
        <f t="shared" si="8"/>
        <v>328.99999999999994</v>
      </c>
      <c r="F42" s="10">
        <f t="shared" si="8"/>
        <v>0</v>
      </c>
      <c r="I42" s="3"/>
      <c r="J42" s="3"/>
      <c r="K42" s="3"/>
    </row>
    <row r="43" spans="1:11" x14ac:dyDescent="0.25">
      <c r="B43" s="2" t="s">
        <v>2</v>
      </c>
      <c r="C43" s="11">
        <f>SUM(C23:C26)</f>
        <v>0</v>
      </c>
      <c r="D43" s="2">
        <f t="shared" ref="D43:F43" si="9">SUM(D23:D26)</f>
        <v>950</v>
      </c>
      <c r="E43" s="2">
        <f t="shared" si="9"/>
        <v>0</v>
      </c>
      <c r="F43" s="12">
        <f t="shared" si="9"/>
        <v>0</v>
      </c>
      <c r="I43" s="3"/>
      <c r="J43" s="3"/>
      <c r="K43" s="3"/>
    </row>
    <row r="44" spans="1:11" x14ac:dyDescent="0.25">
      <c r="B44" s="2" t="s">
        <v>3</v>
      </c>
      <c r="C44" s="11">
        <f>SUM(C27:C30)</f>
        <v>0</v>
      </c>
      <c r="D44" s="2">
        <f>SUM(D27:D30)</f>
        <v>495</v>
      </c>
      <c r="E44" s="2">
        <f t="shared" ref="E44:F44" si="10">SUM(E27:E30)</f>
        <v>238</v>
      </c>
      <c r="F44" s="12">
        <f t="shared" si="10"/>
        <v>0</v>
      </c>
      <c r="I44" s="3"/>
      <c r="J44" s="3"/>
      <c r="K44" s="3"/>
    </row>
    <row r="45" spans="1:11" x14ac:dyDescent="0.25">
      <c r="B45" s="2" t="s">
        <v>4</v>
      </c>
      <c r="C45" s="13">
        <f>SUM(C31:C34)</f>
        <v>0</v>
      </c>
      <c r="D45" s="6">
        <f t="shared" ref="D45:F45" si="11">SUM(D31:D34)</f>
        <v>727</v>
      </c>
      <c r="E45" s="6">
        <f t="shared" si="11"/>
        <v>0</v>
      </c>
      <c r="F45" s="14">
        <f t="shared" si="11"/>
        <v>0</v>
      </c>
      <c r="I45" s="3"/>
      <c r="J45" s="3"/>
      <c r="K45" s="3"/>
    </row>
    <row r="46" spans="1:11" x14ac:dyDescent="0.25">
      <c r="D46" s="6"/>
      <c r="E46" s="6"/>
      <c r="I46" s="3"/>
      <c r="J46" s="3"/>
      <c r="K46" s="3"/>
    </row>
    <row r="47" spans="1:11" ht="15.6" x14ac:dyDescent="0.3">
      <c r="A47" s="1" t="s">
        <v>29</v>
      </c>
      <c r="B47" s="2" t="s">
        <v>1</v>
      </c>
      <c r="C47" s="77">
        <v>0</v>
      </c>
      <c r="D47" s="78">
        <v>0</v>
      </c>
      <c r="E47" s="78">
        <v>1</v>
      </c>
      <c r="F47" s="79">
        <v>0</v>
      </c>
      <c r="I47" s="3"/>
      <c r="J47" s="3"/>
      <c r="K47" s="3"/>
    </row>
    <row r="48" spans="1:11" x14ac:dyDescent="0.25">
      <c r="B48" s="2" t="s">
        <v>2</v>
      </c>
      <c r="C48" s="18">
        <v>0</v>
      </c>
      <c r="D48" s="7">
        <v>1</v>
      </c>
      <c r="E48" s="7">
        <v>0</v>
      </c>
      <c r="F48" s="19">
        <v>0</v>
      </c>
      <c r="I48" s="3"/>
      <c r="J48" s="3"/>
      <c r="K48" s="3"/>
    </row>
    <row r="49" spans="1:12" x14ac:dyDescent="0.25">
      <c r="B49" s="2" t="s">
        <v>3</v>
      </c>
      <c r="C49" s="18">
        <v>0</v>
      </c>
      <c r="D49" s="7">
        <v>1</v>
      </c>
      <c r="E49" s="7">
        <v>1</v>
      </c>
      <c r="F49" s="19">
        <v>0</v>
      </c>
      <c r="I49" s="3"/>
      <c r="J49" s="3"/>
      <c r="K49" s="3"/>
    </row>
    <row r="50" spans="1:12" x14ac:dyDescent="0.25">
      <c r="B50" s="2" t="s">
        <v>4</v>
      </c>
      <c r="C50" s="20">
        <v>0</v>
      </c>
      <c r="D50" s="21">
        <v>1</v>
      </c>
      <c r="E50" s="21">
        <v>0</v>
      </c>
      <c r="F50" s="22">
        <v>0</v>
      </c>
      <c r="I50" s="3"/>
      <c r="J50" s="3"/>
      <c r="K50" s="3"/>
    </row>
    <row r="51" spans="1:12" x14ac:dyDescent="0.25">
      <c r="B51" s="2" t="s">
        <v>35</v>
      </c>
      <c r="C51" s="2">
        <f>SUM(C47:C50)</f>
        <v>0</v>
      </c>
      <c r="D51" s="2">
        <f t="shared" ref="D51:F51" si="12">SUM(D47:D50)</f>
        <v>3</v>
      </c>
      <c r="E51" s="2">
        <f t="shared" si="12"/>
        <v>2</v>
      </c>
      <c r="F51" s="2">
        <f t="shared" si="12"/>
        <v>0</v>
      </c>
      <c r="I51" s="3"/>
      <c r="J51" s="3"/>
      <c r="K51" s="3"/>
    </row>
    <row r="52" spans="1:12" ht="15.6" x14ac:dyDescent="0.3">
      <c r="A52" s="81" t="s">
        <v>26</v>
      </c>
      <c r="C52" s="23">
        <v>0</v>
      </c>
      <c r="D52" s="24">
        <v>1</v>
      </c>
      <c r="E52" s="24">
        <v>1</v>
      </c>
      <c r="F52" s="25">
        <v>0</v>
      </c>
      <c r="I52" s="3"/>
      <c r="J52" s="3"/>
      <c r="K52" s="3"/>
    </row>
    <row r="53" spans="1:12" ht="15.6" x14ac:dyDescent="0.3">
      <c r="A53" s="81"/>
      <c r="I53" s="3"/>
      <c r="J53" s="3"/>
      <c r="K53" s="3"/>
    </row>
    <row r="54" spans="1:12" x14ac:dyDescent="0.25">
      <c r="A54" s="2" t="s">
        <v>15</v>
      </c>
      <c r="B54" s="80" t="s">
        <v>36</v>
      </c>
      <c r="C54" s="8">
        <f>C47*$I$58</f>
        <v>0</v>
      </c>
      <c r="D54" s="9">
        <f t="shared" ref="D54:F54" si="13">D47*$I$58</f>
        <v>0</v>
      </c>
      <c r="E54" s="9">
        <f t="shared" si="13"/>
        <v>9999</v>
      </c>
      <c r="F54" s="10">
        <f t="shared" si="13"/>
        <v>0</v>
      </c>
      <c r="I54" s="3"/>
      <c r="J54" s="3"/>
      <c r="K54" s="3"/>
    </row>
    <row r="55" spans="1:12" x14ac:dyDescent="0.25">
      <c r="B55" s="5"/>
      <c r="C55" s="11">
        <f t="shared" ref="C55:F55" si="14">C48*$I$58</f>
        <v>0</v>
      </c>
      <c r="D55" s="2">
        <f t="shared" si="14"/>
        <v>9999</v>
      </c>
      <c r="E55" s="2">
        <f t="shared" si="14"/>
        <v>0</v>
      </c>
      <c r="F55" s="12">
        <f t="shared" si="14"/>
        <v>0</v>
      </c>
      <c r="I55" s="3"/>
      <c r="J55" s="3"/>
      <c r="K55" s="3"/>
    </row>
    <row r="56" spans="1:12" x14ac:dyDescent="0.25">
      <c r="B56" s="5"/>
      <c r="C56" s="11">
        <f t="shared" ref="C56:F56" si="15">C49*$I$58</f>
        <v>0</v>
      </c>
      <c r="D56" s="2">
        <f t="shared" si="15"/>
        <v>9999</v>
      </c>
      <c r="E56" s="2">
        <f t="shared" si="15"/>
        <v>9999</v>
      </c>
      <c r="F56" s="12">
        <f t="shared" si="15"/>
        <v>0</v>
      </c>
      <c r="I56" s="3"/>
      <c r="J56" s="3"/>
      <c r="K56" s="3"/>
    </row>
    <row r="57" spans="1:12" x14ac:dyDescent="0.25">
      <c r="B57" s="5"/>
      <c r="C57" s="13">
        <f t="shared" ref="C57:F57" si="16">C50*$I$58</f>
        <v>0</v>
      </c>
      <c r="D57" s="6">
        <f t="shared" si="16"/>
        <v>9999</v>
      </c>
      <c r="E57" s="6">
        <f t="shared" si="16"/>
        <v>0</v>
      </c>
      <c r="F57" s="14">
        <f t="shared" si="16"/>
        <v>0</v>
      </c>
      <c r="I57" s="3" t="s">
        <v>0</v>
      </c>
    </row>
    <row r="58" spans="1:12" ht="17.399999999999999" customHeight="1" x14ac:dyDescent="0.25">
      <c r="A58" s="2" t="s">
        <v>16</v>
      </c>
      <c r="B58" s="2" t="s">
        <v>34</v>
      </c>
      <c r="C58" s="13">
        <f>C52*$I$58</f>
        <v>0</v>
      </c>
      <c r="D58" s="6">
        <f>D52*$I$58</f>
        <v>9999</v>
      </c>
      <c r="E58" s="6">
        <f>E52*$I$58</f>
        <v>9999</v>
      </c>
      <c r="F58" s="14">
        <f>F52*$I$58</f>
        <v>0</v>
      </c>
      <c r="I58" s="68">
        <v>9999</v>
      </c>
    </row>
    <row r="60" spans="1:12" ht="15.6" x14ac:dyDescent="0.3">
      <c r="A60" s="1" t="s">
        <v>17</v>
      </c>
      <c r="C60" s="2">
        <f>C15*C52+SUMPRODUCT(C7:C10,C47:C50)+SUMPRODUCT(C11:C14,C42:C45)+SUMPRODUCT(C3:C6,C37:C40)</f>
        <v>4.8174797484534793E-10</v>
      </c>
      <c r="D60" s="2">
        <f>D15*D52+SUMPRODUCT(D7:D10,D47:D50)+SUMPRODUCT(D11:D14,D42:D45)+SUMPRODUCT(D3:D6,D37:D40)</f>
        <v>42303703</v>
      </c>
      <c r="E60" s="2">
        <f>E15*E52+SUMPRODUCT(E7:E10,E47:E50)+SUMPRODUCT(E11:E14,E42:E45)+SUMPRODUCT(E3:E6,E37:E40)</f>
        <v>11567291</v>
      </c>
      <c r="F60" s="2">
        <f>F15*F52+SUMPRODUCT(F7:F10,F47:F50)+SUMPRODUCT(F11:F14,F42:F45)+SUMPRODUCT(F3:F6,F37:F40)</f>
        <v>0</v>
      </c>
      <c r="G60" s="4">
        <f>SUM(C60:F60)</f>
        <v>53870994</v>
      </c>
      <c r="I60" s="2" t="s">
        <v>49</v>
      </c>
    </row>
    <row r="61" spans="1:12" ht="15.6" x14ac:dyDescent="0.3">
      <c r="A61" s="1"/>
      <c r="I61" s="82">
        <v>1</v>
      </c>
      <c r="J61" s="82">
        <v>1</v>
      </c>
      <c r="K61" s="82">
        <v>1</v>
      </c>
      <c r="L61" s="82">
        <v>1</v>
      </c>
    </row>
    <row r="62" spans="1:12" ht="15.6" x14ac:dyDescent="0.3">
      <c r="A62" s="1" t="s">
        <v>18</v>
      </c>
      <c r="I62" s="2" t="s">
        <v>50</v>
      </c>
    </row>
    <row r="63" spans="1:12" ht="15.6" x14ac:dyDescent="0.3">
      <c r="A63" s="1"/>
      <c r="I63" s="82">
        <v>1</v>
      </c>
      <c r="J63" s="82">
        <v>1</v>
      </c>
      <c r="K63" s="82">
        <v>1</v>
      </c>
      <c r="L63" s="82">
        <v>1</v>
      </c>
    </row>
    <row r="64" spans="1:12" ht="15.6" x14ac:dyDescent="0.3">
      <c r="A64" s="1" t="s">
        <v>12</v>
      </c>
      <c r="B64" s="2" t="s">
        <v>5</v>
      </c>
      <c r="C64" s="8">
        <f t="shared" ref="C64:F67" si="17">C37*C3</f>
        <v>0</v>
      </c>
      <c r="D64" s="9">
        <f t="shared" si="17"/>
        <v>676000</v>
      </c>
      <c r="E64" s="9">
        <f t="shared" si="17"/>
        <v>31999.999999999894</v>
      </c>
      <c r="F64" s="10">
        <f t="shared" si="17"/>
        <v>0</v>
      </c>
    </row>
    <row r="65" spans="1:11" ht="15.6" x14ac:dyDescent="0.3">
      <c r="A65" s="1" t="s">
        <v>33</v>
      </c>
      <c r="B65" s="2" t="s">
        <v>6</v>
      </c>
      <c r="C65" s="11">
        <f t="shared" si="17"/>
        <v>0</v>
      </c>
      <c r="D65" s="2">
        <f t="shared" si="17"/>
        <v>0</v>
      </c>
      <c r="E65" s="2">
        <f t="shared" si="17"/>
        <v>57200</v>
      </c>
      <c r="F65" s="12">
        <f t="shared" si="17"/>
        <v>0</v>
      </c>
    </row>
    <row r="66" spans="1:11" ht="15.6" x14ac:dyDescent="0.3">
      <c r="A66" s="1" t="s">
        <v>31</v>
      </c>
      <c r="B66" s="2" t="s">
        <v>7</v>
      </c>
      <c r="C66" s="11">
        <f t="shared" si="17"/>
        <v>0</v>
      </c>
      <c r="D66" s="2">
        <f t="shared" si="17"/>
        <v>864600</v>
      </c>
      <c r="E66" s="2">
        <f t="shared" si="17"/>
        <v>0</v>
      </c>
      <c r="F66" s="12">
        <f t="shared" si="17"/>
        <v>0</v>
      </c>
      <c r="K66" s="1"/>
    </row>
    <row r="67" spans="1:11" x14ac:dyDescent="0.25">
      <c r="B67" s="2" t="s">
        <v>8</v>
      </c>
      <c r="C67" s="13">
        <f t="shared" si="17"/>
        <v>0</v>
      </c>
      <c r="D67" s="6">
        <f t="shared" si="17"/>
        <v>1101000</v>
      </c>
      <c r="E67" s="6">
        <f t="shared" si="17"/>
        <v>89300</v>
      </c>
      <c r="F67" s="14">
        <f t="shared" si="17"/>
        <v>0</v>
      </c>
      <c r="G67" s="2">
        <f>SUM(C64:F67)</f>
        <v>2820100</v>
      </c>
      <c r="H67" s="67">
        <f>G67/$G$80</f>
        <v>5.234913616036118E-2</v>
      </c>
    </row>
    <row r="68" spans="1:11" x14ac:dyDescent="0.25">
      <c r="H68" s="67"/>
    </row>
    <row r="69" spans="1:11" ht="15.6" x14ac:dyDescent="0.3">
      <c r="A69" s="1" t="s">
        <v>9</v>
      </c>
      <c r="B69" s="2" t="s">
        <v>1</v>
      </c>
      <c r="C69" s="8">
        <f t="shared" ref="C69:F72" si="18">C42*C11</f>
        <v>4.8174797484534793E-10</v>
      </c>
      <c r="D69" s="9">
        <f t="shared" si="18"/>
        <v>0</v>
      </c>
      <c r="E69" s="9">
        <f t="shared" si="18"/>
        <v>2450062.9999999995</v>
      </c>
      <c r="F69" s="10">
        <f t="shared" si="18"/>
        <v>0</v>
      </c>
    </row>
    <row r="70" spans="1:11" ht="15.6" x14ac:dyDescent="0.3">
      <c r="A70" s="1" t="s">
        <v>33</v>
      </c>
      <c r="B70" s="2" t="s">
        <v>2</v>
      </c>
      <c r="C70" s="11">
        <f t="shared" si="18"/>
        <v>0</v>
      </c>
      <c r="D70" s="2">
        <f t="shared" si="18"/>
        <v>7942000</v>
      </c>
      <c r="E70" s="2">
        <f t="shared" si="18"/>
        <v>0</v>
      </c>
      <c r="F70" s="12">
        <f t="shared" si="18"/>
        <v>0</v>
      </c>
    </row>
    <row r="71" spans="1:11" ht="15.6" x14ac:dyDescent="0.3">
      <c r="A71" s="1" t="s">
        <v>32</v>
      </c>
      <c r="B71" s="2" t="s">
        <v>3</v>
      </c>
      <c r="C71" s="11">
        <f t="shared" si="18"/>
        <v>0</v>
      </c>
      <c r="D71" s="2">
        <f t="shared" si="18"/>
        <v>11588940</v>
      </c>
      <c r="E71" s="2">
        <f t="shared" si="18"/>
        <v>5558728</v>
      </c>
      <c r="F71" s="12">
        <f t="shared" si="18"/>
        <v>0</v>
      </c>
    </row>
    <row r="72" spans="1:11" x14ac:dyDescent="0.25">
      <c r="B72" s="2" t="s">
        <v>4</v>
      </c>
      <c r="C72" s="13">
        <f t="shared" si="18"/>
        <v>0</v>
      </c>
      <c r="D72" s="6">
        <f t="shared" si="18"/>
        <v>16771163</v>
      </c>
      <c r="E72" s="6">
        <f t="shared" si="18"/>
        <v>0</v>
      </c>
      <c r="F72" s="14">
        <f t="shared" si="18"/>
        <v>0</v>
      </c>
      <c r="G72" s="2">
        <f>SUM(C69:F72)</f>
        <v>44310894</v>
      </c>
      <c r="H72" s="67">
        <f>G72/$G$80</f>
        <v>0.82253715236811853</v>
      </c>
    </row>
    <row r="73" spans="1:11" x14ac:dyDescent="0.25">
      <c r="H73" s="67"/>
    </row>
    <row r="74" spans="1:11" ht="15.6" x14ac:dyDescent="0.3">
      <c r="A74" s="1" t="s">
        <v>28</v>
      </c>
      <c r="B74" s="2" t="s">
        <v>1</v>
      </c>
      <c r="C74" s="8">
        <f t="shared" ref="C74:F77" si="19">C47*C7</f>
        <v>0</v>
      </c>
      <c r="D74" s="9">
        <f t="shared" si="19"/>
        <v>0</v>
      </c>
      <c r="E74" s="9">
        <f t="shared" si="19"/>
        <v>100000</v>
      </c>
      <c r="F74" s="10">
        <f t="shared" si="19"/>
        <v>0</v>
      </c>
    </row>
    <row r="75" spans="1:11" ht="15.6" x14ac:dyDescent="0.3">
      <c r="A75" s="1" t="s">
        <v>30</v>
      </c>
      <c r="B75" s="2" t="s">
        <v>2</v>
      </c>
      <c r="C75" s="11">
        <f t="shared" si="19"/>
        <v>0</v>
      </c>
      <c r="D75" s="2">
        <f t="shared" si="19"/>
        <v>210000</v>
      </c>
      <c r="E75" s="2">
        <f t="shared" si="19"/>
        <v>0</v>
      </c>
      <c r="F75" s="12">
        <f t="shared" si="19"/>
        <v>0</v>
      </c>
    </row>
    <row r="76" spans="1:11" ht="15.6" x14ac:dyDescent="0.3">
      <c r="B76" s="2" t="s">
        <v>3</v>
      </c>
      <c r="C76" s="11">
        <f t="shared" si="19"/>
        <v>0</v>
      </c>
      <c r="D76" s="2">
        <f t="shared" si="19"/>
        <v>250000</v>
      </c>
      <c r="E76" s="2">
        <f t="shared" si="19"/>
        <v>280000</v>
      </c>
      <c r="F76" s="12">
        <f t="shared" si="19"/>
        <v>0</v>
      </c>
      <c r="K76" s="1"/>
    </row>
    <row r="77" spans="1:11" x14ac:dyDescent="0.25">
      <c r="B77" s="2" t="s">
        <v>4</v>
      </c>
      <c r="C77" s="13">
        <f t="shared" si="19"/>
        <v>0</v>
      </c>
      <c r="D77" s="6">
        <f t="shared" si="19"/>
        <v>400000</v>
      </c>
      <c r="E77" s="6">
        <f t="shared" si="19"/>
        <v>0</v>
      </c>
      <c r="F77" s="14">
        <f t="shared" si="19"/>
        <v>0</v>
      </c>
      <c r="G77" s="2">
        <f>SUM(C74:F77)</f>
        <v>1240000</v>
      </c>
      <c r="H77" s="67">
        <f>G77/$G$80</f>
        <v>2.3017952852327172E-2</v>
      </c>
    </row>
    <row r="78" spans="1:11" x14ac:dyDescent="0.25">
      <c r="D78" s="6"/>
      <c r="E78" s="6"/>
      <c r="H78" s="67"/>
    </row>
    <row r="79" spans="1:11" ht="15.6" x14ac:dyDescent="0.3">
      <c r="A79" s="1" t="s">
        <v>27</v>
      </c>
      <c r="C79" s="15">
        <f>C52*C15</f>
        <v>0</v>
      </c>
      <c r="D79" s="16">
        <f>D52*D15</f>
        <v>2500000</v>
      </c>
      <c r="E79" s="16">
        <f>E52*E15</f>
        <v>3000000</v>
      </c>
      <c r="F79" s="17">
        <f>F52*F15</f>
        <v>0</v>
      </c>
      <c r="G79" s="2">
        <f>SUM(C79:F79)</f>
        <v>5500000</v>
      </c>
      <c r="H79" s="67">
        <f>G79/$G$80</f>
        <v>0.10209575861919311</v>
      </c>
    </row>
    <row r="80" spans="1:11" x14ac:dyDescent="0.25">
      <c r="G80" s="2">
        <f>SUM(G67:G79)</f>
        <v>53870994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FixedCostAndLinearVariable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eniemi</dc:creator>
  <cp:lastModifiedBy>Nguyen Binh</cp:lastModifiedBy>
  <dcterms:created xsi:type="dcterms:W3CDTF">2005-11-29T09:00:30Z</dcterms:created>
  <dcterms:modified xsi:type="dcterms:W3CDTF">2024-01-30T18:57:55Z</dcterms:modified>
</cp:coreProperties>
</file>