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track" sheetId="1" r:id="rId4"/>
    <sheet state="visible" name="Weekly meeting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Based on a template developed by Mathias Timonen.</t>
      </text>
    </comment>
    <comment authorId="0" ref="B78">
      <text>
        <t xml:space="preserve">Hours for 6 credits</t>
      </text>
    </comment>
  </commentList>
</comments>
</file>

<file path=xl/sharedStrings.xml><?xml version="1.0" encoding="utf-8"?>
<sst xmlns="http://schemas.openxmlformats.org/spreadsheetml/2006/main" count="185" uniqueCount="115">
  <si>
    <t>Hao (ScMa)</t>
  </si>
  <si>
    <t>Nina</t>
  </si>
  <si>
    <t>Joonas</t>
  </si>
  <si>
    <t>Erika</t>
  </si>
  <si>
    <t>Sofia</t>
  </si>
  <si>
    <t>Kaarlo</t>
  </si>
  <si>
    <t>Tuomo</t>
  </si>
  <si>
    <t>Binh</t>
  </si>
  <si>
    <t>Heidi</t>
  </si>
  <si>
    <t>Sprint 0</t>
  </si>
  <si>
    <t>16.10. - 22.10.</t>
  </si>
  <si>
    <t>23.10. - 29.10.</t>
  </si>
  <si>
    <t>30.10. - 05.11.</t>
  </si>
  <si>
    <t>Total</t>
  </si>
  <si>
    <t>Remaining</t>
  </si>
  <si>
    <t>Sprint 1</t>
  </si>
  <si>
    <t>06.11 - 12.11.</t>
  </si>
  <si>
    <t>13.11. - 19.11.</t>
  </si>
  <si>
    <t>20.11. - 26.11.</t>
  </si>
  <si>
    <t>Sprint 2</t>
  </si>
  <si>
    <t>27.11 - 03.12.</t>
  </si>
  <si>
    <t>04.12. - 10.12.</t>
  </si>
  <si>
    <t>11.12. - 17.12.</t>
  </si>
  <si>
    <t>18.12. - 24.12.</t>
  </si>
  <si>
    <t>25.12. - 31.12.</t>
  </si>
  <si>
    <t>1.1. - 7.1.</t>
  </si>
  <si>
    <t>8.1 - 14.1</t>
  </si>
  <si>
    <t>15.1 - 21.1.</t>
  </si>
  <si>
    <t>Sprint 3</t>
  </si>
  <si>
    <t>22.1 - 28.1.</t>
  </si>
  <si>
    <t>29.1 - 4.2</t>
  </si>
  <si>
    <t>Sprint 4</t>
  </si>
  <si>
    <t>5.2 - 11.2</t>
  </si>
  <si>
    <t>12.2 - 18.2</t>
  </si>
  <si>
    <t>Sprint 5</t>
  </si>
  <si>
    <t>19.2 - 25.2</t>
  </si>
  <si>
    <t>26.2 - 3.3</t>
  </si>
  <si>
    <t>Binh owns note: 1.5 hour meeting 22.02 8 hours (28/02/2022), 8 hours (29/02/2022)</t>
  </si>
  <si>
    <t>4.3 - 10.3</t>
  </si>
  <si>
    <t>3 hour Sprint Meeting</t>
  </si>
  <si>
    <t>Sprint 6</t>
  </si>
  <si>
    <t>11.3 - 17.3</t>
  </si>
  <si>
    <t>Binh owns note: Progress and Daily Thursday (14/03/2024) - 1.5 hours</t>
  </si>
  <si>
    <t>18.3 - 24.3</t>
  </si>
  <si>
    <t>Documentation on ML and rereading Nina's code: 5 hours (14/03/2024)</t>
  </si>
  <si>
    <t>3 hours on Sprint Meeting</t>
  </si>
  <si>
    <t>5 hours on 18/03/2024</t>
  </si>
  <si>
    <t>Sprint 7</t>
  </si>
  <si>
    <t>25.3 - 31.3</t>
  </si>
  <si>
    <t>Planned by Binh</t>
  </si>
  <si>
    <t>1.4 - 7.4</t>
  </si>
  <si>
    <t>11 hours 11/04/2024</t>
  </si>
  <si>
    <t>completed</t>
  </si>
  <si>
    <t>8.4 - 14.4</t>
  </si>
  <si>
    <t>11 hours 12/04/2024</t>
  </si>
  <si>
    <t>15.4 - 8.5 
(after Sprint 7 ends)</t>
  </si>
  <si>
    <t>11 hours 20/04/2024</t>
  </si>
  <si>
    <t>11 hours 21/04/2024</t>
  </si>
  <si>
    <t>11 hours 22/04/2024</t>
  </si>
  <si>
    <t>11 hours 23/04/2024</t>
  </si>
  <si>
    <t>Total planned</t>
  </si>
  <si>
    <t>11 hours 24/04/2024</t>
  </si>
  <si>
    <t>Total done</t>
  </si>
  <si>
    <t>Sprint 0 (done)</t>
  </si>
  <si>
    <t>Sprint 1 (done)</t>
  </si>
  <si>
    <t>Sprint 2 (done)</t>
  </si>
  <si>
    <t>Sprint 3 (done)</t>
  </si>
  <si>
    <t>Sprint 4 (done)</t>
  </si>
  <si>
    <t>Sprint 5 (done)</t>
  </si>
  <si>
    <t>Sprint 6 (done)</t>
  </si>
  <si>
    <t>Sprint 7 (done)</t>
  </si>
  <si>
    <t>Sprint 0 (plan)</t>
  </si>
  <si>
    <t>Sprint 1 (plan)</t>
  </si>
  <si>
    <t>Sprint 2 (plan)</t>
  </si>
  <si>
    <t>Sprint 3 (plan)</t>
  </si>
  <si>
    <t>Sprint 4 (plan)</t>
  </si>
  <si>
    <t>Sprint 5 (plan)</t>
  </si>
  <si>
    <t>Weekly 15min meetings</t>
  </si>
  <si>
    <t>Write your time preference below</t>
  </si>
  <si>
    <t>Online</t>
  </si>
  <si>
    <t>Monday</t>
  </si>
  <si>
    <t>Tuesday</t>
  </si>
  <si>
    <t>Wednesday</t>
  </si>
  <si>
    <t>Thursday</t>
  </si>
  <si>
    <t>Friday</t>
  </si>
  <si>
    <t>Saturday</t>
  </si>
  <si>
    <t>Hao</t>
  </si>
  <si>
    <t>10-12,17-19</t>
  </si>
  <si>
    <t>17-19</t>
  </si>
  <si>
    <t>Anytime</t>
  </si>
  <si>
    <t>13-19</t>
  </si>
  <si>
    <t>15-18</t>
  </si>
  <si>
    <t>Anytime (maybe not 16-18)</t>
  </si>
  <si>
    <t>Anytime (maybe not 14-16)</t>
  </si>
  <si>
    <t>13-18</t>
  </si>
  <si>
    <t>-</t>
  </si>
  <si>
    <t>15-19</t>
  </si>
  <si>
    <t>12-16</t>
  </si>
  <si>
    <t>At campus (or client office)</t>
  </si>
  <si>
    <t>8-11:30</t>
  </si>
  <si>
    <t>13-16</t>
  </si>
  <si>
    <t>Scrum events note</t>
  </si>
  <si>
    <t>Sprint</t>
  </si>
  <si>
    <t>3 weeks</t>
  </si>
  <si>
    <t>Can be more for exam week and holidays</t>
  </si>
  <si>
    <t>Daily</t>
  </si>
  <si>
    <t>2 times / week</t>
  </si>
  <si>
    <t>10-15min</t>
  </si>
  <si>
    <t>Planning</t>
  </si>
  <si>
    <t>1 time / sprint</t>
  </si>
  <si>
    <t>~1-2h</t>
  </si>
  <si>
    <t>Retropective</t>
  </si>
  <si>
    <t>~45min</t>
  </si>
  <si>
    <t>Review</t>
  </si>
  <si>
    <t>~30min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</si>
</sst>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16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Arial"/>
    </font>
    <font>
      <b/>
      <color rgb="FF000000"/>
      <name val="Arial"/>
    </font>
    <font/>
    <font>
      <color rgb="FF000000"/>
      <name val="Arial"/>
    </font>
    <font>
      <b/>
      <color theme="1"/>
      <name val="Arial"/>
    </font>
    <font>
      <b/>
      <color rgb="FF0B8043"/>
      <name val="Arial"/>
    </font>
    <font>
      <color rgb="FF0B8043"/>
      <name val="Arial"/>
    </font>
    <font>
      <color rgb="FF0B8043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b/>
      <sz val="12.0"/>
      <color rgb="FF000000"/>
      <name val="Arial"/>
    </font>
    <font>
      <b/>
      <sz val="12.0"/>
      <color theme="1"/>
      <name val="Arial"/>
    </font>
    <font>
      <b/>
      <sz val="15.0"/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</fills>
  <borders count="1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horizontal="center" readingOrder="0" vertical="bottom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4" fillId="2" fontId="3" numFmtId="0" xfId="0" applyAlignment="1" applyBorder="1" applyFont="1">
      <alignment horizontal="center" vertical="bottom"/>
    </xf>
    <xf borderId="3" fillId="0" fontId="4" numFmtId="0" xfId="0" applyBorder="1" applyFont="1"/>
    <xf borderId="5" fillId="0" fontId="4" numFmtId="0" xfId="0" applyBorder="1" applyFont="1"/>
    <xf borderId="0" fillId="0" fontId="1" numFmtId="4" xfId="0" applyAlignment="1" applyFont="1" applyNumberFormat="1">
      <alignment vertical="bottom"/>
    </xf>
    <xf borderId="6" fillId="0" fontId="5" numFmtId="0" xfId="0" applyAlignment="1" applyBorder="1" applyFont="1">
      <alignment horizontal="center" readingOrder="0" vertical="bottom"/>
    </xf>
    <xf borderId="5" fillId="0" fontId="1" numFmtId="4" xfId="0" applyAlignment="1" applyBorder="1" applyFont="1" applyNumberFormat="1">
      <alignment horizontal="center" readingOrder="0" vertical="bottom"/>
    </xf>
    <xf borderId="5" fillId="3" fontId="1" numFmtId="4" xfId="0" applyAlignment="1" applyBorder="1" applyFill="1" applyFont="1" applyNumberFormat="1">
      <alignment horizontal="center" readingOrder="0" vertical="bottom"/>
    </xf>
    <xf borderId="6" fillId="0" fontId="3" numFmtId="0" xfId="0" applyAlignment="1" applyBorder="1" applyFont="1">
      <alignment horizontal="center" vertical="bottom"/>
    </xf>
    <xf borderId="5" fillId="4" fontId="6" numFmtId="4" xfId="0" applyAlignment="1" applyBorder="1" applyFill="1" applyFont="1" applyNumberFormat="1">
      <alignment horizontal="center" vertical="bottom"/>
    </xf>
    <xf borderId="0" fillId="3" fontId="1" numFmtId="0" xfId="0" applyAlignment="1" applyFont="1">
      <alignment vertical="bottom"/>
    </xf>
    <xf borderId="6" fillId="0" fontId="7" numFmtId="0" xfId="0" applyAlignment="1" applyBorder="1" applyFont="1">
      <alignment horizontal="center" vertical="bottom"/>
    </xf>
    <xf borderId="5" fillId="4" fontId="7" numFmtId="4" xfId="0" applyAlignment="1" applyBorder="1" applyFont="1" applyNumberFormat="1">
      <alignment horizontal="center" vertical="bottom"/>
    </xf>
    <xf borderId="0" fillId="0" fontId="8" numFmtId="0" xfId="0" applyAlignment="1" applyFont="1">
      <alignment vertical="bottom"/>
    </xf>
    <xf borderId="0" fillId="0" fontId="9" numFmtId="0" xfId="0" applyFont="1"/>
    <xf borderId="3" fillId="0" fontId="1" numFmtId="4" xfId="0" applyAlignment="1" applyBorder="1" applyFont="1" applyNumberFormat="1">
      <alignment vertical="bottom"/>
    </xf>
    <xf borderId="5" fillId="0" fontId="10" numFmtId="4" xfId="0" applyAlignment="1" applyBorder="1" applyFont="1" applyNumberFormat="1">
      <alignment horizontal="center" readingOrder="0" vertical="bottom"/>
    </xf>
    <xf borderId="5" fillId="0" fontId="1" numFmtId="4" xfId="0" applyAlignment="1" applyBorder="1" applyFont="1" applyNumberFormat="1">
      <alignment horizontal="center" vertical="bottom"/>
    </xf>
    <xf borderId="0" fillId="0" fontId="1" numFmtId="0" xfId="0" applyAlignment="1" applyFont="1">
      <alignment readingOrder="0" vertical="bottom"/>
    </xf>
    <xf borderId="4" fillId="2" fontId="3" numFmtId="0" xfId="0" applyAlignment="1" applyBorder="1" applyFont="1">
      <alignment horizontal="center" readingOrder="0" vertical="bottom"/>
    </xf>
    <xf borderId="0" fillId="0" fontId="11" numFmtId="0" xfId="0" applyAlignment="1" applyFont="1">
      <alignment readingOrder="0"/>
    </xf>
    <xf borderId="0" fillId="0" fontId="6" numFmtId="0" xfId="0" applyAlignment="1" applyFont="1">
      <alignment horizontal="center" readingOrder="0" vertical="bottom"/>
    </xf>
    <xf borderId="6" fillId="0" fontId="1" numFmtId="0" xfId="0" applyAlignment="1" applyBorder="1" applyFont="1">
      <alignment vertical="bottom"/>
    </xf>
    <xf borderId="5" fillId="5" fontId="2" numFmtId="0" xfId="0" applyAlignment="1" applyBorder="1" applyFill="1" applyFont="1">
      <alignment horizontal="center" vertical="bottom"/>
    </xf>
    <xf borderId="6" fillId="0" fontId="12" numFmtId="0" xfId="0" applyAlignment="1" applyBorder="1" applyFont="1">
      <alignment vertical="bottom"/>
    </xf>
    <xf borderId="5" fillId="4" fontId="13" numFmtId="0" xfId="0" applyAlignment="1" applyBorder="1" applyFont="1">
      <alignment horizontal="center" readingOrder="0" vertical="bottom"/>
    </xf>
    <xf borderId="5" fillId="4" fontId="13" numFmtId="0" xfId="0" applyAlignment="1" applyBorder="1" applyFont="1">
      <alignment horizontal="center" vertical="bottom"/>
    </xf>
    <xf borderId="5" fillId="4" fontId="13" numFmtId="1" xfId="0" applyAlignment="1" applyBorder="1" applyFont="1" applyNumberFormat="1">
      <alignment horizontal="center" vertical="bottom"/>
    </xf>
    <xf borderId="6" fillId="0" fontId="5" numFmtId="0" xfId="0" applyAlignment="1" applyBorder="1" applyFont="1">
      <alignment vertical="bottom"/>
    </xf>
    <xf borderId="5" fillId="4" fontId="1" numFmtId="4" xfId="0" applyAlignment="1" applyBorder="1" applyFont="1" applyNumberFormat="1">
      <alignment horizontal="center" vertical="bottom"/>
    </xf>
    <xf borderId="6" fillId="0" fontId="5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readingOrder="0" vertical="bottom"/>
    </xf>
    <xf borderId="5" fillId="0" fontId="6" numFmtId="0" xfId="0" applyAlignment="1" applyBorder="1" applyFont="1">
      <alignment horizontal="center" vertical="bottom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7" fillId="0" fontId="11" numFmtId="0" xfId="0" applyBorder="1" applyFont="1"/>
    <xf borderId="8" fillId="0" fontId="11" numFmtId="0" xfId="0" applyAlignment="1" applyBorder="1" applyFont="1">
      <alignment readingOrder="0"/>
    </xf>
    <xf borderId="2" fillId="0" fontId="11" numFmtId="0" xfId="0" applyAlignment="1" applyBorder="1" applyFont="1">
      <alignment readingOrder="0"/>
    </xf>
    <xf borderId="9" fillId="0" fontId="11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11" numFmtId="0" xfId="0" applyBorder="1" applyFont="1"/>
    <xf borderId="6" fillId="0" fontId="11" numFmtId="0" xfId="0" applyAlignment="1" applyBorder="1" applyFont="1">
      <alignment readingOrder="0"/>
    </xf>
    <xf borderId="3" fillId="0" fontId="11" numFmtId="0" xfId="0" applyAlignment="1" applyBorder="1" applyFont="1">
      <alignment readingOrder="0"/>
    </xf>
    <xf borderId="3" fillId="0" fontId="11" numFmtId="164" xfId="0" applyAlignment="1" applyBorder="1" applyFont="1" applyNumberFormat="1">
      <alignment readingOrder="0"/>
    </xf>
    <xf borderId="5" fillId="0" fontId="11" numFmtId="0" xfId="0" applyAlignment="1" applyBorder="1" applyFont="1">
      <alignment readingOrder="0"/>
    </xf>
    <xf borderId="10" fillId="0" fontId="15" numFmtId="0" xfId="0" applyAlignment="1" applyBorder="1" applyFont="1">
      <alignment readingOrder="0"/>
    </xf>
    <xf borderId="11" fillId="0" fontId="11" numFmtId="0" xfId="0" applyBorder="1" applyFont="1"/>
    <xf borderId="12" fillId="0" fontId="11" numFmtId="0" xfId="0" applyBorder="1" applyFont="1"/>
    <xf borderId="13" fillId="0" fontId="11" numFmtId="0" xfId="0" applyAlignment="1" applyBorder="1" applyFont="1">
      <alignment readingOrder="0"/>
    </xf>
    <xf borderId="4" fillId="0" fontId="1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3.75"/>
    <col customWidth="1" min="9" max="9" width="18.5"/>
    <col customWidth="1" min="12" max="12" width="17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/>
      <c r="L1" s="3"/>
      <c r="M1" s="3"/>
      <c r="N1" s="3"/>
      <c r="O1" s="3"/>
      <c r="P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3"/>
      <c r="L2" s="3"/>
      <c r="M2" s="3"/>
      <c r="N2" s="3"/>
      <c r="O2" s="3"/>
      <c r="P2" s="3"/>
    </row>
    <row r="3">
      <c r="A3" s="5" t="s">
        <v>9</v>
      </c>
      <c r="B3" s="6"/>
      <c r="C3" s="6"/>
      <c r="D3" s="6"/>
      <c r="E3" s="6"/>
      <c r="F3" s="6"/>
      <c r="G3" s="6"/>
      <c r="H3" s="6"/>
      <c r="I3" s="6"/>
      <c r="J3" s="7"/>
      <c r="K3" s="3"/>
      <c r="L3" s="3"/>
      <c r="M3" s="8"/>
      <c r="N3" s="8"/>
      <c r="O3" s="8"/>
      <c r="P3" s="8"/>
    </row>
    <row r="4">
      <c r="A4" s="9" t="s">
        <v>10</v>
      </c>
      <c r="B4" s="10">
        <v>6.0</v>
      </c>
      <c r="C4" s="10">
        <v>5.0</v>
      </c>
      <c r="D4" s="10">
        <v>3.0</v>
      </c>
      <c r="E4" s="10">
        <v>3.0</v>
      </c>
      <c r="F4" s="10">
        <v>3.0</v>
      </c>
      <c r="G4" s="10">
        <v>2.0</v>
      </c>
      <c r="H4" s="10">
        <v>3.0</v>
      </c>
      <c r="I4" s="10">
        <v>5.0</v>
      </c>
      <c r="J4" s="10">
        <v>5.0</v>
      </c>
      <c r="K4" s="3"/>
      <c r="L4" s="3"/>
      <c r="M4" s="8"/>
      <c r="N4" s="8"/>
      <c r="O4" s="8"/>
      <c r="P4" s="8"/>
    </row>
    <row r="5">
      <c r="A5" s="9" t="s">
        <v>11</v>
      </c>
      <c r="B5" s="10">
        <v>7.0</v>
      </c>
      <c r="C5" s="10">
        <v>11.0</v>
      </c>
      <c r="D5" s="10">
        <v>4.0</v>
      </c>
      <c r="E5" s="10">
        <v>4.0</v>
      </c>
      <c r="F5" s="10">
        <v>4.0</v>
      </c>
      <c r="G5" s="10">
        <v>4.0</v>
      </c>
      <c r="H5" s="10">
        <v>4.0</v>
      </c>
      <c r="I5" s="10">
        <v>5.0</v>
      </c>
      <c r="J5" s="10">
        <v>5.0</v>
      </c>
      <c r="K5" s="3"/>
      <c r="L5" s="3"/>
      <c r="M5" s="8"/>
      <c r="N5" s="8"/>
      <c r="O5" s="8"/>
      <c r="P5" s="8"/>
    </row>
    <row r="6">
      <c r="A6" s="9" t="s">
        <v>12</v>
      </c>
      <c r="B6" s="11">
        <v>15.0</v>
      </c>
      <c r="C6" s="10">
        <v>2.0</v>
      </c>
      <c r="D6" s="10">
        <v>2.0</v>
      </c>
      <c r="E6" s="10">
        <v>2.0</v>
      </c>
      <c r="F6" s="10">
        <v>1.0</v>
      </c>
      <c r="G6" s="10">
        <v>2.0</v>
      </c>
      <c r="H6" s="10">
        <v>2.0</v>
      </c>
      <c r="I6" s="10">
        <v>10.0</v>
      </c>
      <c r="J6" s="10">
        <v>9.0</v>
      </c>
      <c r="K6" s="3"/>
      <c r="L6" s="3"/>
      <c r="M6" s="8"/>
      <c r="N6" s="8"/>
      <c r="O6" s="8"/>
      <c r="P6" s="8"/>
    </row>
    <row r="7">
      <c r="A7" s="12" t="s">
        <v>13</v>
      </c>
      <c r="B7" s="13">
        <f t="shared" ref="B7:J7" si="1">SUM(B4:B6)</f>
        <v>28</v>
      </c>
      <c r="C7" s="13">
        <f t="shared" si="1"/>
        <v>18</v>
      </c>
      <c r="D7" s="13">
        <f t="shared" si="1"/>
        <v>9</v>
      </c>
      <c r="E7" s="13">
        <f t="shared" si="1"/>
        <v>9</v>
      </c>
      <c r="F7" s="13">
        <f t="shared" si="1"/>
        <v>8</v>
      </c>
      <c r="G7" s="13">
        <f t="shared" si="1"/>
        <v>8</v>
      </c>
      <c r="H7" s="13">
        <f t="shared" si="1"/>
        <v>9</v>
      </c>
      <c r="I7" s="13">
        <f t="shared" si="1"/>
        <v>20</v>
      </c>
      <c r="J7" s="13">
        <f t="shared" si="1"/>
        <v>19</v>
      </c>
      <c r="K7" s="3"/>
      <c r="L7" s="14"/>
      <c r="M7" s="3"/>
      <c r="N7" s="3"/>
      <c r="O7" s="3"/>
      <c r="P7" s="3"/>
    </row>
    <row r="8">
      <c r="A8" s="15" t="s">
        <v>14</v>
      </c>
      <c r="B8" s="16">
        <f t="shared" ref="B8:J8" si="2">B73-B7</f>
        <v>-8</v>
      </c>
      <c r="C8" s="16">
        <f t="shared" si="2"/>
        <v>12</v>
      </c>
      <c r="D8" s="16">
        <f t="shared" si="2"/>
        <v>21</v>
      </c>
      <c r="E8" s="16">
        <f t="shared" si="2"/>
        <v>21</v>
      </c>
      <c r="F8" s="16">
        <f t="shared" si="2"/>
        <v>22</v>
      </c>
      <c r="G8" s="16">
        <f t="shared" si="2"/>
        <v>22</v>
      </c>
      <c r="H8" s="16">
        <f t="shared" si="2"/>
        <v>21</v>
      </c>
      <c r="I8" s="16">
        <f t="shared" si="2"/>
        <v>10</v>
      </c>
      <c r="J8" s="16">
        <f t="shared" si="2"/>
        <v>11</v>
      </c>
      <c r="K8" s="17"/>
      <c r="L8" s="17"/>
      <c r="M8" s="17"/>
      <c r="N8" s="17"/>
      <c r="O8" s="17"/>
      <c r="P8" s="17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/>
      <c r="B9" s="19"/>
      <c r="C9" s="19"/>
      <c r="D9" s="19"/>
      <c r="E9" s="19"/>
      <c r="F9" s="19"/>
      <c r="G9" s="19"/>
      <c r="H9" s="19"/>
      <c r="I9" s="19"/>
      <c r="J9" s="19"/>
      <c r="K9" s="3"/>
      <c r="L9" s="3"/>
      <c r="M9" s="3"/>
      <c r="N9" s="3"/>
      <c r="O9" s="3"/>
      <c r="P9" s="3"/>
    </row>
    <row r="10">
      <c r="A10" s="5" t="s">
        <v>15</v>
      </c>
      <c r="B10" s="6"/>
      <c r="C10" s="6"/>
      <c r="D10" s="6"/>
      <c r="E10" s="6"/>
      <c r="F10" s="6"/>
      <c r="G10" s="6"/>
      <c r="H10" s="6"/>
      <c r="I10" s="6"/>
      <c r="J10" s="7"/>
      <c r="K10" s="3"/>
      <c r="L10" s="3"/>
      <c r="M10" s="3"/>
      <c r="N10" s="3"/>
      <c r="O10" s="3"/>
      <c r="P10" s="3"/>
    </row>
    <row r="11">
      <c r="A11" s="9" t="s">
        <v>16</v>
      </c>
      <c r="B11" s="10">
        <v>8.0</v>
      </c>
      <c r="C11" s="10">
        <v>6.0</v>
      </c>
      <c r="D11" s="10">
        <v>10.0</v>
      </c>
      <c r="E11" s="10">
        <v>3.0</v>
      </c>
      <c r="F11" s="10">
        <v>3.0</v>
      </c>
      <c r="G11" s="10">
        <v>10.0</v>
      </c>
      <c r="H11" s="10">
        <v>2.0</v>
      </c>
      <c r="I11" s="10">
        <v>4.0</v>
      </c>
      <c r="J11" s="10">
        <v>4.0</v>
      </c>
      <c r="K11" s="3"/>
      <c r="L11" s="3"/>
      <c r="M11" s="3"/>
      <c r="N11" s="3"/>
      <c r="O11" s="3"/>
      <c r="P11" s="3"/>
    </row>
    <row r="12">
      <c r="A12" s="9" t="s">
        <v>17</v>
      </c>
      <c r="B12" s="10">
        <v>5.0</v>
      </c>
      <c r="C12" s="20">
        <v>6.0</v>
      </c>
      <c r="D12" s="10">
        <v>12.0</v>
      </c>
      <c r="E12" s="10">
        <v>8.0</v>
      </c>
      <c r="F12" s="10">
        <v>4.0</v>
      </c>
      <c r="G12" s="10">
        <v>8.0</v>
      </c>
      <c r="H12" s="10">
        <v>8.0</v>
      </c>
      <c r="I12" s="10">
        <v>0.0</v>
      </c>
      <c r="J12" s="10">
        <v>9.0</v>
      </c>
      <c r="K12" s="3"/>
      <c r="L12" s="3"/>
      <c r="M12" s="3"/>
      <c r="N12" s="3"/>
      <c r="O12" s="3"/>
      <c r="P12" s="3"/>
    </row>
    <row r="13">
      <c r="A13" s="9" t="s">
        <v>18</v>
      </c>
      <c r="B13" s="10">
        <v>7.0</v>
      </c>
      <c r="C13" s="10">
        <v>16.0</v>
      </c>
      <c r="D13" s="10">
        <v>12.0</v>
      </c>
      <c r="E13" s="10">
        <v>10.0</v>
      </c>
      <c r="F13" s="10">
        <v>9.0</v>
      </c>
      <c r="G13" s="10">
        <v>7.0</v>
      </c>
      <c r="H13" s="10">
        <v>3.0</v>
      </c>
      <c r="I13" s="10">
        <v>0.0</v>
      </c>
      <c r="J13" s="10">
        <v>12.0</v>
      </c>
      <c r="K13" s="3"/>
      <c r="L13" s="3"/>
      <c r="M13" s="3"/>
      <c r="N13" s="3"/>
      <c r="O13" s="3"/>
      <c r="P13" s="3"/>
    </row>
    <row r="14">
      <c r="A14" s="12" t="s">
        <v>13</v>
      </c>
      <c r="B14" s="13">
        <f t="shared" ref="B14:J14" si="3">SUM(B11:B13)</f>
        <v>20</v>
      </c>
      <c r="C14" s="13">
        <f t="shared" si="3"/>
        <v>28</v>
      </c>
      <c r="D14" s="13">
        <f t="shared" si="3"/>
        <v>34</v>
      </c>
      <c r="E14" s="13">
        <f t="shared" si="3"/>
        <v>21</v>
      </c>
      <c r="F14" s="13">
        <f t="shared" si="3"/>
        <v>16</v>
      </c>
      <c r="G14" s="13">
        <f t="shared" si="3"/>
        <v>25</v>
      </c>
      <c r="H14" s="13">
        <f t="shared" si="3"/>
        <v>13</v>
      </c>
      <c r="I14" s="13">
        <f t="shared" si="3"/>
        <v>4</v>
      </c>
      <c r="J14" s="13">
        <f t="shared" si="3"/>
        <v>25</v>
      </c>
      <c r="K14" s="3"/>
      <c r="L14" s="3"/>
      <c r="M14" s="3"/>
      <c r="N14" s="3"/>
      <c r="O14" s="3"/>
      <c r="P14" s="3"/>
    </row>
    <row r="15">
      <c r="A15" s="15" t="s">
        <v>14</v>
      </c>
      <c r="B15" s="16">
        <f t="shared" ref="B15:J15" si="4">B74-B14-B7</f>
        <v>-7</v>
      </c>
      <c r="C15" s="16">
        <f t="shared" si="4"/>
        <v>14</v>
      </c>
      <c r="D15" s="16">
        <f t="shared" si="4"/>
        <v>17</v>
      </c>
      <c r="E15" s="16">
        <f t="shared" si="4"/>
        <v>30</v>
      </c>
      <c r="F15" s="16">
        <f t="shared" si="4"/>
        <v>36</v>
      </c>
      <c r="G15" s="16">
        <f t="shared" si="4"/>
        <v>27</v>
      </c>
      <c r="H15" s="16">
        <f t="shared" si="4"/>
        <v>38</v>
      </c>
      <c r="I15" s="16">
        <f t="shared" si="4"/>
        <v>36</v>
      </c>
      <c r="J15" s="16">
        <f t="shared" si="4"/>
        <v>16</v>
      </c>
      <c r="K15" s="17"/>
      <c r="L15" s="17"/>
      <c r="M15" s="17"/>
      <c r="N15" s="17"/>
      <c r="O15" s="17"/>
      <c r="P15" s="17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/>
      <c r="B16" s="19"/>
      <c r="C16" s="19"/>
      <c r="D16" s="19"/>
      <c r="E16" s="19"/>
      <c r="F16" s="19"/>
      <c r="G16" s="19"/>
      <c r="H16" s="19"/>
      <c r="I16" s="19"/>
      <c r="J16" s="19"/>
      <c r="K16" s="3"/>
      <c r="L16" s="3"/>
      <c r="M16" s="3"/>
      <c r="N16" s="3"/>
      <c r="O16" s="3"/>
      <c r="P16" s="3"/>
    </row>
    <row r="17">
      <c r="A17" s="5" t="s">
        <v>19</v>
      </c>
      <c r="B17" s="6"/>
      <c r="C17" s="6"/>
      <c r="D17" s="6"/>
      <c r="E17" s="6"/>
      <c r="F17" s="6"/>
      <c r="G17" s="6"/>
      <c r="H17" s="6"/>
      <c r="I17" s="6"/>
      <c r="J17" s="7"/>
      <c r="K17" s="3"/>
      <c r="L17" s="3"/>
      <c r="M17" s="3"/>
      <c r="N17" s="3"/>
      <c r="O17" s="3"/>
      <c r="P17" s="3"/>
    </row>
    <row r="18">
      <c r="A18" s="9" t="s">
        <v>20</v>
      </c>
      <c r="B18" s="10">
        <v>8.0</v>
      </c>
      <c r="C18" s="21"/>
      <c r="D18" s="10">
        <v>8.0</v>
      </c>
      <c r="E18" s="10">
        <v>4.0</v>
      </c>
      <c r="F18" s="10">
        <v>4.0</v>
      </c>
      <c r="G18" s="10">
        <v>13.0</v>
      </c>
      <c r="H18" s="10">
        <v>4.0</v>
      </c>
      <c r="I18" s="10">
        <v>2.0</v>
      </c>
      <c r="J18" s="10">
        <v>11.0</v>
      </c>
      <c r="K18" s="3"/>
      <c r="L18" s="3"/>
      <c r="M18" s="3"/>
      <c r="N18" s="3"/>
      <c r="O18" s="3"/>
      <c r="P18" s="3"/>
    </row>
    <row r="19">
      <c r="A19" s="9" t="s">
        <v>21</v>
      </c>
      <c r="B19" s="10">
        <v>1.0</v>
      </c>
      <c r="C19" s="21"/>
      <c r="D19" s="10">
        <v>2.0</v>
      </c>
      <c r="E19" s="10"/>
      <c r="F19" s="10">
        <v>3.0</v>
      </c>
      <c r="G19" s="21"/>
      <c r="H19" s="21"/>
      <c r="I19" s="10">
        <v>2.0</v>
      </c>
      <c r="J19" s="10">
        <v>8.0</v>
      </c>
      <c r="K19" s="3"/>
      <c r="L19" s="3"/>
      <c r="M19" s="3"/>
      <c r="N19" s="3"/>
      <c r="O19" s="3"/>
      <c r="P19" s="3"/>
    </row>
    <row r="20">
      <c r="A20" s="9" t="s">
        <v>22</v>
      </c>
      <c r="B20" s="10">
        <v>4.0</v>
      </c>
      <c r="C20" s="21"/>
      <c r="D20" s="21"/>
      <c r="E20" s="10">
        <v>2.0</v>
      </c>
      <c r="F20" s="10">
        <v>3.0</v>
      </c>
      <c r="G20" s="21"/>
      <c r="H20" s="21"/>
      <c r="I20" s="10">
        <v>2.0</v>
      </c>
      <c r="J20" s="10">
        <v>8.0</v>
      </c>
      <c r="K20" s="3"/>
      <c r="L20" s="3"/>
      <c r="M20" s="3"/>
      <c r="N20" s="3"/>
      <c r="O20" s="3"/>
      <c r="P20" s="3"/>
    </row>
    <row r="21">
      <c r="A21" s="9" t="s">
        <v>23</v>
      </c>
      <c r="B21" s="10">
        <v>3.0</v>
      </c>
      <c r="C21" s="21"/>
      <c r="D21" s="10">
        <v>2.0</v>
      </c>
      <c r="E21" s="10">
        <v>3.0</v>
      </c>
      <c r="F21" s="10">
        <v>3.0</v>
      </c>
      <c r="G21" s="10">
        <v>6.0</v>
      </c>
      <c r="H21" s="10">
        <v>4.0</v>
      </c>
      <c r="I21" s="10">
        <v>2.0</v>
      </c>
      <c r="J21" s="10">
        <v>8.0</v>
      </c>
      <c r="K21" s="3"/>
      <c r="L21" s="3"/>
      <c r="M21" s="3"/>
      <c r="N21" s="3"/>
      <c r="O21" s="3"/>
      <c r="P21" s="3"/>
    </row>
    <row r="22">
      <c r="A22" s="9" t="s">
        <v>24</v>
      </c>
      <c r="B22" s="21"/>
      <c r="C22" s="21"/>
      <c r="D22" s="10">
        <v>11.0</v>
      </c>
      <c r="E22" s="10">
        <v>2.0</v>
      </c>
      <c r="F22" s="10">
        <v>2.0</v>
      </c>
      <c r="G22" s="10">
        <v>20.0</v>
      </c>
      <c r="H22" s="10">
        <v>14.0</v>
      </c>
      <c r="I22" s="10">
        <v>2.0</v>
      </c>
      <c r="J22" s="10">
        <v>3.0</v>
      </c>
      <c r="K22" s="3"/>
      <c r="L22" s="3"/>
      <c r="M22" s="3"/>
      <c r="N22" s="3"/>
      <c r="O22" s="3"/>
      <c r="P22" s="3"/>
    </row>
    <row r="23">
      <c r="A23" s="9" t="s">
        <v>25</v>
      </c>
      <c r="B23" s="21"/>
      <c r="C23" s="21"/>
      <c r="D23" s="10">
        <v>14.0</v>
      </c>
      <c r="E23" s="10">
        <v>6.0</v>
      </c>
      <c r="F23" s="10">
        <v>4.0</v>
      </c>
      <c r="G23" s="10">
        <v>12.0</v>
      </c>
      <c r="H23" s="10">
        <v>10.0</v>
      </c>
      <c r="I23" s="10">
        <v>0.0</v>
      </c>
      <c r="J23" s="10">
        <v>6.0</v>
      </c>
      <c r="K23" s="3"/>
      <c r="L23" s="3"/>
      <c r="M23" s="3"/>
      <c r="N23" s="3"/>
      <c r="O23" s="3"/>
      <c r="P23" s="3"/>
    </row>
    <row r="24">
      <c r="A24" s="9" t="s">
        <v>26</v>
      </c>
      <c r="B24" s="21"/>
      <c r="C24" s="10">
        <v>9.0</v>
      </c>
      <c r="D24" s="10">
        <v>26.0</v>
      </c>
      <c r="E24" s="10">
        <v>2.0</v>
      </c>
      <c r="F24" s="10">
        <v>6.0</v>
      </c>
      <c r="G24" s="10">
        <v>14.0</v>
      </c>
      <c r="H24" s="10">
        <v>10.0</v>
      </c>
      <c r="I24" s="10">
        <v>18.0</v>
      </c>
      <c r="J24" s="10">
        <v>10.0</v>
      </c>
      <c r="K24" s="3"/>
      <c r="L24" s="3"/>
      <c r="M24" s="3"/>
      <c r="N24" s="3"/>
      <c r="O24" s="3"/>
      <c r="P24" s="3"/>
    </row>
    <row r="25">
      <c r="A25" s="9" t="s">
        <v>27</v>
      </c>
      <c r="B25" s="10">
        <v>10.0</v>
      </c>
      <c r="C25" s="10">
        <v>23.0</v>
      </c>
      <c r="D25" s="10">
        <v>22.5</v>
      </c>
      <c r="E25" s="10">
        <v>7.0</v>
      </c>
      <c r="F25" s="10">
        <v>9.0</v>
      </c>
      <c r="G25" s="10">
        <v>15.0</v>
      </c>
      <c r="H25" s="10">
        <v>12.0</v>
      </c>
      <c r="I25" s="10">
        <v>24.0</v>
      </c>
      <c r="J25" s="10">
        <v>4.0</v>
      </c>
      <c r="K25" s="3"/>
      <c r="L25" s="3"/>
      <c r="M25" s="3"/>
      <c r="N25" s="3"/>
      <c r="O25" s="3"/>
      <c r="P25" s="3"/>
    </row>
    <row r="26">
      <c r="A26" s="12" t="s">
        <v>13</v>
      </c>
      <c r="B26" s="13">
        <f t="shared" ref="B26:J26" si="5">SUM(B18:B25)</f>
        <v>26</v>
      </c>
      <c r="C26" s="13">
        <f t="shared" si="5"/>
        <v>32</v>
      </c>
      <c r="D26" s="13">
        <f t="shared" si="5"/>
        <v>85.5</v>
      </c>
      <c r="E26" s="13">
        <f t="shared" si="5"/>
        <v>26</v>
      </c>
      <c r="F26" s="13">
        <f t="shared" si="5"/>
        <v>34</v>
      </c>
      <c r="G26" s="13">
        <f t="shared" si="5"/>
        <v>80</v>
      </c>
      <c r="H26" s="13">
        <f t="shared" si="5"/>
        <v>54</v>
      </c>
      <c r="I26" s="13">
        <f t="shared" si="5"/>
        <v>52</v>
      </c>
      <c r="J26" s="13">
        <f t="shared" si="5"/>
        <v>58</v>
      </c>
      <c r="K26" s="3"/>
      <c r="L26" s="3"/>
      <c r="M26" s="3"/>
      <c r="N26" s="3"/>
      <c r="O26" s="3"/>
      <c r="P26" s="3"/>
    </row>
    <row r="27">
      <c r="A27" s="15" t="s">
        <v>14</v>
      </c>
      <c r="B27" s="16">
        <f t="shared" ref="B27:J27" si="6">B75-B26-B14-B7</f>
        <v>-12</v>
      </c>
      <c r="C27" s="16">
        <f t="shared" si="6"/>
        <v>22</v>
      </c>
      <c r="D27" s="16">
        <f t="shared" si="6"/>
        <v>-28.5</v>
      </c>
      <c r="E27" s="16">
        <f t="shared" si="6"/>
        <v>44</v>
      </c>
      <c r="F27" s="16">
        <f t="shared" si="6"/>
        <v>42</v>
      </c>
      <c r="G27" s="16">
        <f t="shared" si="6"/>
        <v>-13</v>
      </c>
      <c r="H27" s="16">
        <f t="shared" si="6"/>
        <v>24</v>
      </c>
      <c r="I27" s="16">
        <f t="shared" si="6"/>
        <v>24</v>
      </c>
      <c r="J27" s="16">
        <f t="shared" si="6"/>
        <v>-2</v>
      </c>
      <c r="K27" s="17"/>
      <c r="L27" s="17"/>
      <c r="M27" s="17"/>
      <c r="N27" s="17"/>
      <c r="O27" s="17"/>
      <c r="P27" s="17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/>
      <c r="B28" s="19"/>
      <c r="C28" s="19"/>
      <c r="D28" s="19"/>
      <c r="E28" s="19"/>
      <c r="F28" s="19"/>
      <c r="G28" s="19"/>
      <c r="H28" s="19"/>
      <c r="I28" s="19"/>
      <c r="J28" s="19"/>
      <c r="K28" s="3"/>
      <c r="L28" s="3"/>
      <c r="M28" s="3"/>
      <c r="N28" s="3"/>
      <c r="O28" s="3"/>
      <c r="P28" s="3"/>
    </row>
    <row r="29">
      <c r="A29" s="5" t="s">
        <v>28</v>
      </c>
      <c r="B29" s="6"/>
      <c r="C29" s="6"/>
      <c r="D29" s="6"/>
      <c r="E29" s="6"/>
      <c r="F29" s="6"/>
      <c r="G29" s="6"/>
      <c r="H29" s="6"/>
      <c r="I29" s="6"/>
      <c r="J29" s="7"/>
      <c r="K29" s="3"/>
      <c r="L29" s="3"/>
      <c r="M29" s="3"/>
      <c r="N29" s="3"/>
      <c r="O29" s="3"/>
      <c r="P29" s="3"/>
    </row>
    <row r="30">
      <c r="A30" s="9" t="s">
        <v>29</v>
      </c>
      <c r="B30" s="10">
        <v>3.0</v>
      </c>
      <c r="C30" s="10">
        <v>25.0</v>
      </c>
      <c r="D30" s="10">
        <v>3.0</v>
      </c>
      <c r="E30" s="10">
        <v>11.0</v>
      </c>
      <c r="F30" s="10">
        <v>13.0</v>
      </c>
      <c r="G30" s="10">
        <v>21.0</v>
      </c>
      <c r="H30" s="10">
        <v>8.0</v>
      </c>
      <c r="I30" s="10">
        <v>2.0</v>
      </c>
      <c r="J30" s="10">
        <f>3+2+8+5</f>
        <v>18</v>
      </c>
      <c r="K30" s="3"/>
      <c r="L30" s="3"/>
      <c r="M30" s="3"/>
      <c r="N30" s="3"/>
      <c r="O30" s="3"/>
      <c r="P30" s="3"/>
    </row>
    <row r="31">
      <c r="A31" s="9" t="s">
        <v>30</v>
      </c>
      <c r="B31" s="10">
        <v>7.0</v>
      </c>
      <c r="C31" s="10">
        <v>35.0</v>
      </c>
      <c r="D31" s="10">
        <v>17.0</v>
      </c>
      <c r="E31" s="10">
        <v>16.0</v>
      </c>
      <c r="F31" s="10">
        <v>16.0</v>
      </c>
      <c r="G31" s="10">
        <v>14.0</v>
      </c>
      <c r="H31" s="10">
        <v>14.0</v>
      </c>
      <c r="I31" s="10">
        <v>8.0</v>
      </c>
      <c r="J31" s="10">
        <f>9+4+3+6</f>
        <v>22</v>
      </c>
      <c r="K31" s="3"/>
      <c r="L31" s="3"/>
      <c r="M31" s="3"/>
      <c r="N31" s="3"/>
      <c r="O31" s="3"/>
      <c r="P31" s="3"/>
    </row>
    <row r="32">
      <c r="A32" s="12" t="s">
        <v>13</v>
      </c>
      <c r="B32" s="13">
        <f t="shared" ref="B32:J32" si="7">SUM(B30:B31)</f>
        <v>10</v>
      </c>
      <c r="C32" s="13">
        <f t="shared" si="7"/>
        <v>60</v>
      </c>
      <c r="D32" s="13">
        <f t="shared" si="7"/>
        <v>20</v>
      </c>
      <c r="E32" s="13">
        <f t="shared" si="7"/>
        <v>27</v>
      </c>
      <c r="F32" s="13">
        <f t="shared" si="7"/>
        <v>29</v>
      </c>
      <c r="G32" s="13">
        <f t="shared" si="7"/>
        <v>35</v>
      </c>
      <c r="H32" s="13">
        <f t="shared" si="7"/>
        <v>22</v>
      </c>
      <c r="I32" s="13">
        <f t="shared" si="7"/>
        <v>10</v>
      </c>
      <c r="J32" s="13">
        <f t="shared" si="7"/>
        <v>40</v>
      </c>
      <c r="K32" s="3"/>
      <c r="L32" s="3"/>
      <c r="M32" s="3"/>
      <c r="N32" s="3"/>
      <c r="O32" s="3"/>
      <c r="P32" s="3"/>
    </row>
    <row r="33">
      <c r="A33" s="15" t="s">
        <v>14</v>
      </c>
      <c r="B33" s="16">
        <f t="shared" ref="B33:J33" si="8">B76-B32-B26-B14-B7</f>
        <v>-1</v>
      </c>
      <c r="C33" s="16">
        <f t="shared" si="8"/>
        <v>2</v>
      </c>
      <c r="D33" s="16">
        <f t="shared" si="8"/>
        <v>-8.5</v>
      </c>
      <c r="E33" s="16">
        <f t="shared" si="8"/>
        <v>57</v>
      </c>
      <c r="F33" s="16">
        <f t="shared" si="8"/>
        <v>53</v>
      </c>
      <c r="G33" s="16">
        <f t="shared" si="8"/>
        <v>-8</v>
      </c>
      <c r="H33" s="16">
        <f t="shared" si="8"/>
        <v>42</v>
      </c>
      <c r="I33" s="16">
        <f t="shared" si="8"/>
        <v>54</v>
      </c>
      <c r="J33" s="16">
        <f t="shared" si="8"/>
        <v>-2</v>
      </c>
      <c r="K33" s="17"/>
      <c r="L33" s="17"/>
      <c r="M33" s="17"/>
      <c r="N33" s="17"/>
      <c r="O33" s="17"/>
      <c r="P33" s="17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/>
      <c r="B34" s="19"/>
      <c r="C34" s="19"/>
      <c r="D34" s="19"/>
      <c r="E34" s="19"/>
      <c r="F34" s="19"/>
      <c r="G34" s="19"/>
      <c r="H34" s="19"/>
      <c r="I34" s="19"/>
      <c r="J34" s="19"/>
      <c r="K34" s="3"/>
      <c r="L34" s="3"/>
      <c r="M34" s="3"/>
      <c r="N34" s="3"/>
      <c r="O34" s="3"/>
      <c r="P34" s="3"/>
    </row>
    <row r="35">
      <c r="A35" s="5" t="s">
        <v>31</v>
      </c>
      <c r="B35" s="6"/>
      <c r="C35" s="6"/>
      <c r="D35" s="6"/>
      <c r="E35" s="6"/>
      <c r="F35" s="6"/>
      <c r="G35" s="6"/>
      <c r="H35" s="6"/>
      <c r="I35" s="6"/>
      <c r="J35" s="7"/>
      <c r="K35" s="3"/>
      <c r="L35" s="3"/>
      <c r="M35" s="3"/>
      <c r="N35" s="3"/>
      <c r="O35" s="3"/>
      <c r="P35" s="3"/>
    </row>
    <row r="36">
      <c r="A36" s="9" t="s">
        <v>32</v>
      </c>
      <c r="B36" s="10">
        <v>2.0</v>
      </c>
      <c r="C36" s="10">
        <v>32.0</v>
      </c>
      <c r="D36" s="10">
        <v>12.0</v>
      </c>
      <c r="E36" s="10">
        <v>18.0</v>
      </c>
      <c r="F36" s="10">
        <v>21.0</v>
      </c>
      <c r="G36" s="10">
        <v>20.0</v>
      </c>
      <c r="H36" s="10">
        <v>25.0</v>
      </c>
      <c r="I36" s="10">
        <v>6.0</v>
      </c>
      <c r="J36" s="10">
        <v>11.0</v>
      </c>
      <c r="K36" s="3"/>
      <c r="L36" s="3"/>
      <c r="M36" s="3"/>
      <c r="N36" s="3"/>
      <c r="O36" s="3"/>
      <c r="P36" s="3"/>
    </row>
    <row r="37">
      <c r="A37" s="9" t="s">
        <v>33</v>
      </c>
      <c r="B37" s="10">
        <v>8.0</v>
      </c>
      <c r="C37" s="10">
        <v>23.0</v>
      </c>
      <c r="D37" s="10">
        <v>7.0</v>
      </c>
      <c r="E37" s="10">
        <v>13.0</v>
      </c>
      <c r="F37" s="10">
        <v>12.0</v>
      </c>
      <c r="G37" s="10">
        <v>11.0</v>
      </c>
      <c r="H37" s="10">
        <v>6.0</v>
      </c>
      <c r="I37" s="10">
        <v>18.0</v>
      </c>
      <c r="J37" s="10">
        <v>12.0</v>
      </c>
      <c r="K37" s="3"/>
      <c r="L37" s="3"/>
      <c r="M37" s="3"/>
      <c r="N37" s="3"/>
      <c r="O37" s="3"/>
      <c r="P37" s="3"/>
    </row>
    <row r="38">
      <c r="A38" s="12" t="s">
        <v>13</v>
      </c>
      <c r="B38" s="13">
        <f t="shared" ref="B38:I38" si="9">SUM(B36:B37)</f>
        <v>10</v>
      </c>
      <c r="C38" s="13">
        <f t="shared" si="9"/>
        <v>55</v>
      </c>
      <c r="D38" s="13">
        <f t="shared" si="9"/>
        <v>19</v>
      </c>
      <c r="E38" s="13">
        <f t="shared" si="9"/>
        <v>31</v>
      </c>
      <c r="F38" s="13">
        <f t="shared" si="9"/>
        <v>33</v>
      </c>
      <c r="G38" s="13">
        <f t="shared" si="9"/>
        <v>31</v>
      </c>
      <c r="H38" s="13">
        <f t="shared" si="9"/>
        <v>31</v>
      </c>
      <c r="I38" s="13">
        <f t="shared" si="9"/>
        <v>24</v>
      </c>
      <c r="J38" s="13">
        <f>SUM(J36:J37)+3</f>
        <v>26</v>
      </c>
      <c r="K38" s="3"/>
      <c r="L38" s="3"/>
      <c r="M38" s="3"/>
      <c r="N38" s="3"/>
      <c r="O38" s="3"/>
      <c r="P38" s="3"/>
    </row>
    <row r="39">
      <c r="A39" s="15" t="s">
        <v>14</v>
      </c>
      <c r="B39" s="16">
        <f t="shared" ref="B39:J39" si="10">B77-B38-B32-B26-B14-B7</f>
        <v>10</v>
      </c>
      <c r="C39" s="16">
        <f t="shared" si="10"/>
        <v>-13</v>
      </c>
      <c r="D39" s="16">
        <f t="shared" si="10"/>
        <v>12.5</v>
      </c>
      <c r="E39" s="16">
        <f t="shared" si="10"/>
        <v>66</v>
      </c>
      <c r="F39" s="16">
        <f t="shared" si="10"/>
        <v>60</v>
      </c>
      <c r="G39" s="16">
        <f t="shared" si="10"/>
        <v>1</v>
      </c>
      <c r="H39" s="16">
        <f t="shared" si="10"/>
        <v>51</v>
      </c>
      <c r="I39" s="16">
        <f t="shared" si="10"/>
        <v>70</v>
      </c>
      <c r="J39" s="16">
        <f t="shared" si="10"/>
        <v>12</v>
      </c>
      <c r="K39" s="17"/>
      <c r="L39" s="17"/>
      <c r="M39" s="17"/>
      <c r="N39" s="17"/>
      <c r="O39" s="17"/>
      <c r="P39" s="17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/>
      <c r="B40" s="19"/>
      <c r="C40" s="19"/>
      <c r="D40" s="19"/>
      <c r="E40" s="19"/>
      <c r="F40" s="19"/>
      <c r="G40" s="19"/>
      <c r="H40" s="19"/>
      <c r="I40" s="19"/>
      <c r="J40" s="19"/>
      <c r="K40" s="3"/>
      <c r="L40" s="3"/>
      <c r="M40" s="3"/>
      <c r="N40" s="3"/>
      <c r="O40" s="3"/>
      <c r="P40" s="3"/>
    </row>
    <row r="41">
      <c r="A41" s="5" t="s">
        <v>34</v>
      </c>
      <c r="B41" s="6"/>
      <c r="C41" s="6"/>
      <c r="D41" s="6"/>
      <c r="E41" s="6"/>
      <c r="F41" s="6"/>
      <c r="G41" s="6"/>
      <c r="H41" s="6"/>
      <c r="I41" s="6"/>
      <c r="J41" s="7"/>
      <c r="K41" s="3"/>
      <c r="L41" s="3"/>
      <c r="M41" s="3"/>
      <c r="N41" s="3"/>
      <c r="O41" s="3"/>
      <c r="P41" s="3"/>
    </row>
    <row r="42">
      <c r="A42" s="9" t="s">
        <v>35</v>
      </c>
      <c r="B42" s="21"/>
      <c r="C42" s="10">
        <v>3.0</v>
      </c>
      <c r="D42" s="21"/>
      <c r="E42" s="10">
        <v>4.0</v>
      </c>
      <c r="F42" s="10">
        <v>5.0</v>
      </c>
      <c r="G42" s="10">
        <v>15.0</v>
      </c>
      <c r="H42" s="10">
        <v>1.0</v>
      </c>
      <c r="I42" s="10">
        <v>3.0</v>
      </c>
      <c r="J42" s="10">
        <f>7+3</f>
        <v>10</v>
      </c>
      <c r="K42" s="3"/>
      <c r="L42" s="3"/>
      <c r="M42" s="3"/>
      <c r="N42" s="3"/>
      <c r="O42" s="3"/>
      <c r="P42" s="3"/>
    </row>
    <row r="43">
      <c r="A43" s="9" t="s">
        <v>36</v>
      </c>
      <c r="B43" s="10">
        <v>7.0</v>
      </c>
      <c r="C43" s="10">
        <v>53.5</v>
      </c>
      <c r="D43" s="10">
        <v>16.5</v>
      </c>
      <c r="E43" s="10">
        <v>11.0</v>
      </c>
      <c r="F43" s="10">
        <v>7.0</v>
      </c>
      <c r="G43" s="10">
        <v>29.5</v>
      </c>
      <c r="H43" s="10">
        <v>22.0</v>
      </c>
      <c r="I43" s="10">
        <f>1.5+8+8</f>
        <v>17.5</v>
      </c>
      <c r="J43" s="21">
        <f>5</f>
        <v>5</v>
      </c>
      <c r="K43" s="3"/>
      <c r="L43" s="22" t="s">
        <v>37</v>
      </c>
      <c r="M43" s="3"/>
      <c r="N43" s="3"/>
      <c r="O43" s="3"/>
      <c r="P43" s="3"/>
    </row>
    <row r="44">
      <c r="A44" s="9" t="s">
        <v>38</v>
      </c>
      <c r="B44" s="10">
        <v>14.0</v>
      </c>
      <c r="C44" s="10">
        <v>14.0</v>
      </c>
      <c r="D44" s="10">
        <v>16.0</v>
      </c>
      <c r="E44" s="10">
        <v>15.0</v>
      </c>
      <c r="F44" s="10">
        <v>14.0</v>
      </c>
      <c r="G44" s="10">
        <v>6.0</v>
      </c>
      <c r="H44" s="10">
        <v>18.0</v>
      </c>
      <c r="I44" s="10">
        <v>3.0</v>
      </c>
      <c r="J44" s="21">
        <f>10</f>
        <v>10</v>
      </c>
      <c r="K44" s="3"/>
      <c r="L44" s="3"/>
      <c r="M44" s="22" t="s">
        <v>39</v>
      </c>
      <c r="N44" s="3"/>
      <c r="O44" s="3"/>
      <c r="P44" s="3"/>
    </row>
    <row r="45">
      <c r="A45" s="12" t="s">
        <v>13</v>
      </c>
      <c r="B45" s="13">
        <f t="shared" ref="B45:I45" si="11">SUM(B42:B44)</f>
        <v>21</v>
      </c>
      <c r="C45" s="13">
        <f t="shared" si="11"/>
        <v>70.5</v>
      </c>
      <c r="D45" s="13">
        <f t="shared" si="11"/>
        <v>32.5</v>
      </c>
      <c r="E45" s="13">
        <f t="shared" si="11"/>
        <v>30</v>
      </c>
      <c r="F45" s="13">
        <f t="shared" si="11"/>
        <v>26</v>
      </c>
      <c r="G45" s="13">
        <f t="shared" si="11"/>
        <v>50.5</v>
      </c>
      <c r="H45" s="13">
        <f t="shared" si="11"/>
        <v>41</v>
      </c>
      <c r="I45" s="13">
        <f t="shared" si="11"/>
        <v>23.5</v>
      </c>
      <c r="J45" s="13">
        <f>SUM(J42:J44)+3</f>
        <v>28</v>
      </c>
      <c r="K45" s="3"/>
      <c r="L45" s="3"/>
      <c r="M45" s="3"/>
      <c r="N45" s="3"/>
      <c r="O45" s="3"/>
      <c r="P45" s="3"/>
    </row>
    <row r="46">
      <c r="A46" s="15" t="s">
        <v>14</v>
      </c>
      <c r="B46" s="16">
        <f t="shared" ref="B46:J46" si="12">B78-B45-B38-B32-B26-B14-B7</f>
        <v>10</v>
      </c>
      <c r="C46" s="16">
        <f t="shared" si="12"/>
        <v>-38.5</v>
      </c>
      <c r="D46" s="16">
        <f t="shared" si="12"/>
        <v>25</v>
      </c>
      <c r="E46" s="16">
        <f t="shared" si="12"/>
        <v>81</v>
      </c>
      <c r="F46" s="16">
        <f t="shared" si="12"/>
        <v>79</v>
      </c>
      <c r="G46" s="16">
        <f t="shared" si="12"/>
        <v>-4.5</v>
      </c>
      <c r="H46" s="16">
        <f t="shared" si="12"/>
        <v>55</v>
      </c>
      <c r="I46" s="16">
        <f t="shared" si="12"/>
        <v>91.5</v>
      </c>
      <c r="J46" s="16">
        <f t="shared" si="12"/>
        <v>29</v>
      </c>
      <c r="K46" s="17"/>
      <c r="L46" s="17"/>
      <c r="M46" s="17"/>
      <c r="N46" s="17"/>
      <c r="O46" s="17"/>
      <c r="P46" s="17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4"/>
      <c r="B47" s="19"/>
      <c r="C47" s="19"/>
      <c r="D47" s="19"/>
      <c r="E47" s="19"/>
      <c r="F47" s="19"/>
      <c r="G47" s="19"/>
      <c r="H47" s="19"/>
      <c r="I47" s="19"/>
      <c r="J47" s="19"/>
      <c r="K47" s="3"/>
      <c r="L47" s="3"/>
      <c r="M47" s="3"/>
      <c r="N47" s="3"/>
      <c r="O47" s="3"/>
      <c r="P47" s="3"/>
    </row>
    <row r="48">
      <c r="A48" s="23" t="s">
        <v>40</v>
      </c>
      <c r="B48" s="6"/>
      <c r="C48" s="6"/>
      <c r="D48" s="6"/>
      <c r="E48" s="6"/>
      <c r="F48" s="6"/>
      <c r="G48" s="6"/>
      <c r="H48" s="6"/>
      <c r="I48" s="6"/>
      <c r="J48" s="7"/>
      <c r="K48" s="3"/>
      <c r="L48" s="3"/>
      <c r="M48" s="3"/>
      <c r="N48" s="3"/>
      <c r="O48" s="3"/>
      <c r="P48" s="3"/>
    </row>
    <row r="49">
      <c r="A49" s="9" t="s">
        <v>41</v>
      </c>
      <c r="B49" s="10">
        <v>4.0</v>
      </c>
      <c r="C49" s="21"/>
      <c r="D49" s="10">
        <v>3.0</v>
      </c>
      <c r="E49" s="10">
        <v>13.0</v>
      </c>
      <c r="F49" s="10">
        <v>15.0</v>
      </c>
      <c r="G49" s="10">
        <v>0.5</v>
      </c>
      <c r="H49" s="10">
        <v>10.0</v>
      </c>
      <c r="I49" s="10">
        <f>1.5+5</f>
        <v>6.5</v>
      </c>
      <c r="J49" s="10">
        <f>20+2</f>
        <v>22</v>
      </c>
      <c r="K49" s="3"/>
      <c r="L49" s="22" t="s">
        <v>42</v>
      </c>
      <c r="M49" s="3"/>
      <c r="N49" s="3"/>
      <c r="O49" s="3"/>
      <c r="P49" s="3"/>
    </row>
    <row r="50">
      <c r="A50" s="9" t="s">
        <v>43</v>
      </c>
      <c r="B50" s="10">
        <v>13.0</v>
      </c>
      <c r="C50" s="10">
        <v>7.0</v>
      </c>
      <c r="D50" s="10">
        <v>2.0</v>
      </c>
      <c r="E50" s="10">
        <v>18.0</v>
      </c>
      <c r="F50" s="10">
        <v>21.0</v>
      </c>
      <c r="G50" s="10">
        <v>16.0</v>
      </c>
      <c r="H50" s="10">
        <v>13.0</v>
      </c>
      <c r="I50" s="10">
        <v>8.0</v>
      </c>
      <c r="J50" s="10">
        <v>4.0</v>
      </c>
      <c r="K50" s="3"/>
      <c r="L50" s="3"/>
      <c r="M50" s="22" t="s">
        <v>44</v>
      </c>
      <c r="N50" s="3"/>
      <c r="O50" s="3"/>
      <c r="P50" s="3"/>
    </row>
    <row r="51">
      <c r="A51" s="12" t="s">
        <v>13</v>
      </c>
      <c r="B51" s="13">
        <f t="shared" ref="B51:J51" si="13">SUM(B49:B50)</f>
        <v>17</v>
      </c>
      <c r="C51" s="13">
        <f t="shared" si="13"/>
        <v>7</v>
      </c>
      <c r="D51" s="13">
        <f t="shared" si="13"/>
        <v>5</v>
      </c>
      <c r="E51" s="13">
        <f t="shared" si="13"/>
        <v>31</v>
      </c>
      <c r="F51" s="13">
        <f t="shared" si="13"/>
        <v>36</v>
      </c>
      <c r="G51" s="13">
        <f t="shared" si="13"/>
        <v>16.5</v>
      </c>
      <c r="H51" s="13">
        <f t="shared" si="13"/>
        <v>23</v>
      </c>
      <c r="I51" s="13">
        <f t="shared" si="13"/>
        <v>14.5</v>
      </c>
      <c r="J51" s="13">
        <f t="shared" si="13"/>
        <v>26</v>
      </c>
      <c r="K51" s="3"/>
      <c r="L51" s="3"/>
      <c r="M51" s="22" t="s">
        <v>45</v>
      </c>
      <c r="N51" s="3"/>
      <c r="O51" s="3"/>
      <c r="P51" s="3"/>
    </row>
    <row r="52">
      <c r="A52" s="15" t="s">
        <v>14</v>
      </c>
      <c r="B52" s="16">
        <f t="shared" ref="B52:I52" si="14">B78-B51-B45-B38-B32-B26-B14-B7</f>
        <v>-7</v>
      </c>
      <c r="C52" s="16">
        <f t="shared" si="14"/>
        <v>-45.5</v>
      </c>
      <c r="D52" s="16">
        <f t="shared" si="14"/>
        <v>20</v>
      </c>
      <c r="E52" s="16">
        <f t="shared" si="14"/>
        <v>50</v>
      </c>
      <c r="F52" s="16">
        <f t="shared" si="14"/>
        <v>43</v>
      </c>
      <c r="G52" s="16">
        <f t="shared" si="14"/>
        <v>-21</v>
      </c>
      <c r="H52" s="16">
        <f t="shared" si="14"/>
        <v>32</v>
      </c>
      <c r="I52" s="16">
        <f t="shared" si="14"/>
        <v>77</v>
      </c>
      <c r="J52" s="16">
        <f>J78-J51-J45-J38-J32-J26-J14-J7+3</f>
        <v>6</v>
      </c>
      <c r="K52" s="3"/>
      <c r="L52" s="3"/>
      <c r="M52" s="24" t="s">
        <v>46</v>
      </c>
      <c r="N52" s="3"/>
      <c r="O52" s="3"/>
      <c r="P52" s="3"/>
    </row>
    <row r="53">
      <c r="A53" s="4"/>
      <c r="B53" s="19"/>
      <c r="C53" s="19"/>
      <c r="D53" s="19"/>
      <c r="E53" s="19"/>
      <c r="F53" s="19"/>
      <c r="G53" s="19"/>
      <c r="H53" s="19"/>
      <c r="I53" s="19"/>
      <c r="J53" s="19"/>
      <c r="K53" s="3"/>
      <c r="L53" s="3"/>
      <c r="N53" s="3"/>
      <c r="O53" s="3"/>
      <c r="P53" s="3"/>
    </row>
    <row r="54">
      <c r="A54" s="23" t="s">
        <v>47</v>
      </c>
      <c r="B54" s="6"/>
      <c r="C54" s="6"/>
      <c r="D54" s="6"/>
      <c r="E54" s="6"/>
      <c r="F54" s="6"/>
      <c r="G54" s="6"/>
      <c r="H54" s="6"/>
      <c r="I54" s="6"/>
      <c r="J54" s="7"/>
      <c r="K54" s="3"/>
      <c r="L54" s="3"/>
      <c r="M54" s="3"/>
      <c r="N54" s="3"/>
      <c r="O54" s="3"/>
      <c r="P54" s="3"/>
    </row>
    <row r="55">
      <c r="A55" s="9" t="s">
        <v>48</v>
      </c>
      <c r="B55" s="10">
        <v>2.0</v>
      </c>
      <c r="C55" s="21"/>
      <c r="D55" s="21"/>
      <c r="E55" s="10">
        <v>4.0</v>
      </c>
      <c r="F55" s="10">
        <v>5.0</v>
      </c>
      <c r="G55" s="21"/>
      <c r="H55" s="10">
        <v>12.0</v>
      </c>
      <c r="I55" s="10">
        <v>0.0</v>
      </c>
      <c r="J55" s="21"/>
      <c r="K55" s="3"/>
      <c r="L55" s="22" t="s">
        <v>49</v>
      </c>
      <c r="M55" s="3"/>
      <c r="N55" s="3"/>
      <c r="O55" s="3"/>
      <c r="P55" s="3"/>
    </row>
    <row r="56">
      <c r="A56" s="9" t="s">
        <v>50</v>
      </c>
      <c r="B56" s="10">
        <v>3.0</v>
      </c>
      <c r="C56" s="10">
        <v>8.0</v>
      </c>
      <c r="D56" s="10">
        <v>7.0</v>
      </c>
      <c r="E56" s="10">
        <v>14.0</v>
      </c>
      <c r="F56" s="10">
        <v>5.0</v>
      </c>
      <c r="G56" s="10">
        <v>9.0</v>
      </c>
      <c r="H56" s="10">
        <v>8.0</v>
      </c>
      <c r="I56" s="10">
        <v>5.0</v>
      </c>
      <c r="J56" s="21"/>
      <c r="K56" s="3"/>
      <c r="L56" s="22" t="s">
        <v>51</v>
      </c>
      <c r="M56" s="25" t="s">
        <v>52</v>
      </c>
      <c r="N56" s="3"/>
      <c r="O56" s="3"/>
      <c r="P56" s="3"/>
    </row>
    <row r="57">
      <c r="A57" s="9" t="s">
        <v>53</v>
      </c>
      <c r="B57" s="10">
        <v>8.0</v>
      </c>
      <c r="C57" s="10">
        <v>6.0</v>
      </c>
      <c r="D57" s="10">
        <v>7.5</v>
      </c>
      <c r="E57" s="10">
        <v>18.0</v>
      </c>
      <c r="F57" s="10">
        <v>17.0</v>
      </c>
      <c r="G57" s="10">
        <v>3.0</v>
      </c>
      <c r="H57" s="10">
        <v>20.0</v>
      </c>
      <c r="I57" s="10">
        <f>11 +10</f>
        <v>21</v>
      </c>
      <c r="J57" s="21"/>
      <c r="K57" s="3"/>
      <c r="L57" s="24" t="s">
        <v>54</v>
      </c>
      <c r="M57" s="25" t="s">
        <v>52</v>
      </c>
      <c r="N57" s="3"/>
      <c r="O57" s="3"/>
      <c r="P57" s="3"/>
    </row>
    <row r="58">
      <c r="A58" s="9" t="s">
        <v>55</v>
      </c>
      <c r="B58" s="10">
        <v>7.0</v>
      </c>
      <c r="C58" s="10">
        <v>8.0</v>
      </c>
      <c r="D58" s="10">
        <v>3.0</v>
      </c>
      <c r="E58" s="10">
        <v>14.0</v>
      </c>
      <c r="F58" s="10">
        <v>16.0</v>
      </c>
      <c r="G58" s="10">
        <v>3.0</v>
      </c>
      <c r="H58" s="10">
        <v>3.0</v>
      </c>
      <c r="I58" s="21">
        <f>11 + 11 + 11+11+7</f>
        <v>51</v>
      </c>
      <c r="J58" s="10">
        <v>3.0</v>
      </c>
      <c r="K58" s="3"/>
      <c r="M58" s="3"/>
      <c r="N58" s="3"/>
      <c r="O58" s="3"/>
      <c r="P58" s="3"/>
    </row>
    <row r="59">
      <c r="A59" s="12" t="s">
        <v>13</v>
      </c>
      <c r="B59" s="13">
        <f t="shared" ref="B59:J59" si="15">SUM(B55:B58)</f>
        <v>20</v>
      </c>
      <c r="C59" s="13">
        <f t="shared" si="15"/>
        <v>22</v>
      </c>
      <c r="D59" s="13">
        <f t="shared" si="15"/>
        <v>17.5</v>
      </c>
      <c r="E59" s="13">
        <f t="shared" si="15"/>
        <v>50</v>
      </c>
      <c r="F59" s="13">
        <f t="shared" si="15"/>
        <v>43</v>
      </c>
      <c r="G59" s="13">
        <f t="shared" si="15"/>
        <v>15</v>
      </c>
      <c r="H59" s="13">
        <f t="shared" si="15"/>
        <v>43</v>
      </c>
      <c r="I59" s="13">
        <f t="shared" si="15"/>
        <v>77</v>
      </c>
      <c r="J59" s="13">
        <f t="shared" si="15"/>
        <v>3</v>
      </c>
      <c r="K59" s="3"/>
      <c r="L59" s="22" t="s">
        <v>56</v>
      </c>
      <c r="M59" s="25" t="s">
        <v>52</v>
      </c>
      <c r="N59" s="3"/>
      <c r="O59" s="3"/>
      <c r="P59" s="3"/>
    </row>
    <row r="60">
      <c r="A60" s="15" t="s">
        <v>14</v>
      </c>
      <c r="B60" s="16">
        <f t="shared" ref="B60:J60" si="16">B78-B59-B51-B45-B38-B32-B26-B14-B7</f>
        <v>-27</v>
      </c>
      <c r="C60" s="16">
        <f t="shared" si="16"/>
        <v>-67.5</v>
      </c>
      <c r="D60" s="16">
        <f t="shared" si="16"/>
        <v>2.5</v>
      </c>
      <c r="E60" s="16">
        <f t="shared" si="16"/>
        <v>0</v>
      </c>
      <c r="F60" s="16">
        <f t="shared" si="16"/>
        <v>0</v>
      </c>
      <c r="G60" s="16">
        <f t="shared" si="16"/>
        <v>-36</v>
      </c>
      <c r="H60" s="16">
        <f t="shared" si="16"/>
        <v>-11</v>
      </c>
      <c r="I60" s="16">
        <f t="shared" si="16"/>
        <v>0</v>
      </c>
      <c r="J60" s="16">
        <f t="shared" si="16"/>
        <v>0</v>
      </c>
      <c r="K60" s="3"/>
      <c r="L60" s="22" t="s">
        <v>57</v>
      </c>
      <c r="M60" s="25" t="s">
        <v>52</v>
      </c>
      <c r="N60" s="3"/>
      <c r="O60" s="3"/>
      <c r="P60" s="3"/>
    </row>
    <row r="61">
      <c r="A61" s="4"/>
      <c r="B61" s="19"/>
      <c r="C61" s="19"/>
      <c r="D61" s="19"/>
      <c r="E61" s="19"/>
      <c r="F61" s="19"/>
      <c r="G61" s="19"/>
      <c r="H61" s="19"/>
      <c r="I61" s="19"/>
      <c r="J61" s="19"/>
      <c r="K61" s="3"/>
      <c r="L61" s="22" t="s">
        <v>58</v>
      </c>
      <c r="M61" s="25" t="s">
        <v>52</v>
      </c>
      <c r="N61" s="3"/>
      <c r="O61" s="3"/>
      <c r="P61" s="3"/>
    </row>
    <row r="62">
      <c r="A62" s="26"/>
      <c r="B62" s="27" t="str">
        <f t="shared" ref="B62:J62" si="17">B1</f>
        <v>Hao (ScMa)</v>
      </c>
      <c r="C62" s="27" t="str">
        <f t="shared" si="17"/>
        <v>Nina</v>
      </c>
      <c r="D62" s="27" t="str">
        <f t="shared" si="17"/>
        <v>Joonas</v>
      </c>
      <c r="E62" s="27" t="str">
        <f t="shared" si="17"/>
        <v>Erika</v>
      </c>
      <c r="F62" s="27" t="str">
        <f t="shared" si="17"/>
        <v>Sofia</v>
      </c>
      <c r="G62" s="27" t="str">
        <f t="shared" si="17"/>
        <v>Kaarlo</v>
      </c>
      <c r="H62" s="27" t="str">
        <f t="shared" si="17"/>
        <v>Tuomo</v>
      </c>
      <c r="I62" s="27" t="str">
        <f t="shared" si="17"/>
        <v>Binh</v>
      </c>
      <c r="J62" s="27" t="str">
        <f t="shared" si="17"/>
        <v>Heidi</v>
      </c>
      <c r="K62" s="3"/>
      <c r="L62" s="22" t="s">
        <v>59</v>
      </c>
      <c r="M62" s="25" t="s">
        <v>52</v>
      </c>
      <c r="N62" s="3"/>
      <c r="O62" s="3"/>
      <c r="P62" s="3"/>
    </row>
    <row r="63">
      <c r="A63" s="28" t="s">
        <v>60</v>
      </c>
      <c r="B63" s="29">
        <f t="shared" ref="B63:J63" si="18">B78</f>
        <v>125</v>
      </c>
      <c r="C63" s="30">
        <f t="shared" si="18"/>
        <v>225</v>
      </c>
      <c r="D63" s="30">
        <f t="shared" si="18"/>
        <v>225</v>
      </c>
      <c r="E63" s="30">
        <f t="shared" si="18"/>
        <v>225</v>
      </c>
      <c r="F63" s="30">
        <f t="shared" si="18"/>
        <v>225</v>
      </c>
      <c r="G63" s="30">
        <f t="shared" si="18"/>
        <v>225</v>
      </c>
      <c r="H63" s="30">
        <f t="shared" si="18"/>
        <v>225</v>
      </c>
      <c r="I63" s="30">
        <f t="shared" si="18"/>
        <v>225</v>
      </c>
      <c r="J63" s="30">
        <f t="shared" si="18"/>
        <v>225</v>
      </c>
      <c r="K63" s="3"/>
      <c r="L63" s="22" t="s">
        <v>61</v>
      </c>
      <c r="M63" s="25" t="s">
        <v>52</v>
      </c>
      <c r="N63" s="3"/>
      <c r="O63" s="3"/>
      <c r="P63" s="3"/>
    </row>
    <row r="64">
      <c r="A64" s="28" t="s">
        <v>62</v>
      </c>
      <c r="B64" s="31">
        <f t="shared" ref="B64:J64" si="19">B7+B14+B26+B32+B38+B45+B51+B59</f>
        <v>152</v>
      </c>
      <c r="C64" s="31">
        <f t="shared" si="19"/>
        <v>292.5</v>
      </c>
      <c r="D64" s="31">
        <f t="shared" si="19"/>
        <v>222.5</v>
      </c>
      <c r="E64" s="31">
        <f t="shared" si="19"/>
        <v>225</v>
      </c>
      <c r="F64" s="31">
        <f t="shared" si="19"/>
        <v>225</v>
      </c>
      <c r="G64" s="31">
        <f t="shared" si="19"/>
        <v>261</v>
      </c>
      <c r="H64" s="31">
        <f t="shared" si="19"/>
        <v>236</v>
      </c>
      <c r="I64" s="31">
        <f t="shared" si="19"/>
        <v>225</v>
      </c>
      <c r="J64" s="31">
        <f t="shared" si="19"/>
        <v>225</v>
      </c>
      <c r="K64" s="3"/>
      <c r="M64" s="3"/>
      <c r="N64" s="3"/>
      <c r="O64" s="3"/>
      <c r="P64" s="3"/>
    </row>
    <row r="65">
      <c r="A65" s="32" t="s">
        <v>63</v>
      </c>
      <c r="B65" s="33">
        <f t="shared" ref="B65:J65" si="20">B7</f>
        <v>28</v>
      </c>
      <c r="C65" s="33">
        <f t="shared" si="20"/>
        <v>18</v>
      </c>
      <c r="D65" s="33">
        <f t="shared" si="20"/>
        <v>9</v>
      </c>
      <c r="E65" s="33">
        <f t="shared" si="20"/>
        <v>9</v>
      </c>
      <c r="F65" s="33">
        <f t="shared" si="20"/>
        <v>8</v>
      </c>
      <c r="G65" s="33">
        <f t="shared" si="20"/>
        <v>8</v>
      </c>
      <c r="H65" s="33">
        <f t="shared" si="20"/>
        <v>9</v>
      </c>
      <c r="I65" s="33">
        <f t="shared" si="20"/>
        <v>20</v>
      </c>
      <c r="J65" s="33">
        <f t="shared" si="20"/>
        <v>19</v>
      </c>
      <c r="K65" s="3"/>
      <c r="M65" s="3"/>
      <c r="N65" s="3"/>
      <c r="O65" s="3"/>
      <c r="P65" s="3"/>
    </row>
    <row r="66">
      <c r="A66" s="32" t="s">
        <v>64</v>
      </c>
      <c r="B66" s="33">
        <f t="shared" ref="B66:J66" si="21">B14</f>
        <v>20</v>
      </c>
      <c r="C66" s="33">
        <f t="shared" si="21"/>
        <v>28</v>
      </c>
      <c r="D66" s="33">
        <f t="shared" si="21"/>
        <v>34</v>
      </c>
      <c r="E66" s="33">
        <f t="shared" si="21"/>
        <v>21</v>
      </c>
      <c r="F66" s="33">
        <f t="shared" si="21"/>
        <v>16</v>
      </c>
      <c r="G66" s="33">
        <f t="shared" si="21"/>
        <v>25</v>
      </c>
      <c r="H66" s="33">
        <f t="shared" si="21"/>
        <v>13</v>
      </c>
      <c r="I66" s="33">
        <f t="shared" si="21"/>
        <v>4</v>
      </c>
      <c r="J66" s="33">
        <f t="shared" si="21"/>
        <v>25</v>
      </c>
      <c r="K66" s="3"/>
      <c r="M66" s="3"/>
      <c r="N66" s="3"/>
      <c r="O66" s="3"/>
      <c r="P66" s="3"/>
    </row>
    <row r="67">
      <c r="A67" s="32" t="s">
        <v>65</v>
      </c>
      <c r="B67" s="33">
        <f t="shared" ref="B67:J67" si="22">B26</f>
        <v>26</v>
      </c>
      <c r="C67" s="33">
        <f t="shared" si="22"/>
        <v>32</v>
      </c>
      <c r="D67" s="33">
        <f t="shared" si="22"/>
        <v>85.5</v>
      </c>
      <c r="E67" s="33">
        <f t="shared" si="22"/>
        <v>26</v>
      </c>
      <c r="F67" s="33">
        <f t="shared" si="22"/>
        <v>34</v>
      </c>
      <c r="G67" s="33">
        <f t="shared" si="22"/>
        <v>80</v>
      </c>
      <c r="H67" s="33">
        <f t="shared" si="22"/>
        <v>54</v>
      </c>
      <c r="I67" s="33">
        <f t="shared" si="22"/>
        <v>52</v>
      </c>
      <c r="J67" s="33">
        <f t="shared" si="22"/>
        <v>58</v>
      </c>
      <c r="K67" s="3"/>
      <c r="M67" s="3"/>
      <c r="N67" s="3"/>
      <c r="O67" s="3"/>
      <c r="P67" s="3"/>
    </row>
    <row r="68">
      <c r="A68" s="32" t="s">
        <v>66</v>
      </c>
      <c r="B68" s="33">
        <f t="shared" ref="B68:J68" si="23">B32</f>
        <v>10</v>
      </c>
      <c r="C68" s="33">
        <f t="shared" si="23"/>
        <v>60</v>
      </c>
      <c r="D68" s="33">
        <f t="shared" si="23"/>
        <v>20</v>
      </c>
      <c r="E68" s="33">
        <f t="shared" si="23"/>
        <v>27</v>
      </c>
      <c r="F68" s="33">
        <f t="shared" si="23"/>
        <v>29</v>
      </c>
      <c r="G68" s="33">
        <f t="shared" si="23"/>
        <v>35</v>
      </c>
      <c r="H68" s="33">
        <f t="shared" si="23"/>
        <v>22</v>
      </c>
      <c r="I68" s="33">
        <f t="shared" si="23"/>
        <v>10</v>
      </c>
      <c r="J68" s="33">
        <f t="shared" si="23"/>
        <v>40</v>
      </c>
      <c r="K68" s="3"/>
      <c r="L68" s="3"/>
      <c r="M68" s="3"/>
      <c r="N68" s="3"/>
      <c r="O68" s="3"/>
      <c r="P68" s="3"/>
    </row>
    <row r="69">
      <c r="A69" s="32" t="s">
        <v>67</v>
      </c>
      <c r="B69" s="33">
        <f t="shared" ref="B69:J69" si="24">B38</f>
        <v>10</v>
      </c>
      <c r="C69" s="33">
        <f t="shared" si="24"/>
        <v>55</v>
      </c>
      <c r="D69" s="33">
        <f t="shared" si="24"/>
        <v>19</v>
      </c>
      <c r="E69" s="33">
        <f t="shared" si="24"/>
        <v>31</v>
      </c>
      <c r="F69" s="33">
        <f t="shared" si="24"/>
        <v>33</v>
      </c>
      <c r="G69" s="33">
        <f t="shared" si="24"/>
        <v>31</v>
      </c>
      <c r="H69" s="33">
        <f t="shared" si="24"/>
        <v>31</v>
      </c>
      <c r="I69" s="33">
        <f t="shared" si="24"/>
        <v>24</v>
      </c>
      <c r="J69" s="33">
        <f t="shared" si="24"/>
        <v>26</v>
      </c>
      <c r="K69" s="3"/>
      <c r="L69" s="3"/>
      <c r="M69" s="3"/>
      <c r="N69" s="3"/>
      <c r="O69" s="3"/>
      <c r="P69" s="3"/>
    </row>
    <row r="70">
      <c r="A70" s="32" t="s">
        <v>68</v>
      </c>
      <c r="B70" s="33">
        <f t="shared" ref="B70:J70" si="25">B45</f>
        <v>21</v>
      </c>
      <c r="C70" s="33">
        <f t="shared" si="25"/>
        <v>70.5</v>
      </c>
      <c r="D70" s="33">
        <f t="shared" si="25"/>
        <v>32.5</v>
      </c>
      <c r="E70" s="33">
        <f t="shared" si="25"/>
        <v>30</v>
      </c>
      <c r="F70" s="33">
        <f t="shared" si="25"/>
        <v>26</v>
      </c>
      <c r="G70" s="33">
        <f t="shared" si="25"/>
        <v>50.5</v>
      </c>
      <c r="H70" s="33">
        <f t="shared" si="25"/>
        <v>41</v>
      </c>
      <c r="I70" s="33">
        <f t="shared" si="25"/>
        <v>23.5</v>
      </c>
      <c r="J70" s="33">
        <f t="shared" si="25"/>
        <v>28</v>
      </c>
      <c r="K70" s="3"/>
      <c r="L70" s="3"/>
      <c r="M70" s="3"/>
      <c r="N70" s="3"/>
      <c r="O70" s="3"/>
      <c r="P70" s="3"/>
    </row>
    <row r="71">
      <c r="A71" s="34" t="s">
        <v>69</v>
      </c>
      <c r="B71" s="33">
        <f t="shared" ref="B71:J71" si="26">B51</f>
        <v>17</v>
      </c>
      <c r="C71" s="33">
        <f t="shared" si="26"/>
        <v>7</v>
      </c>
      <c r="D71" s="33">
        <f t="shared" si="26"/>
        <v>5</v>
      </c>
      <c r="E71" s="33">
        <f t="shared" si="26"/>
        <v>31</v>
      </c>
      <c r="F71" s="33">
        <f t="shared" si="26"/>
        <v>36</v>
      </c>
      <c r="G71" s="33">
        <f t="shared" si="26"/>
        <v>16.5</v>
      </c>
      <c r="H71" s="33">
        <f t="shared" si="26"/>
        <v>23</v>
      </c>
      <c r="I71" s="33">
        <f t="shared" si="26"/>
        <v>14.5</v>
      </c>
      <c r="J71" s="33">
        <f t="shared" si="26"/>
        <v>26</v>
      </c>
      <c r="K71" s="3"/>
      <c r="L71" s="3"/>
      <c r="M71" s="3"/>
      <c r="N71" s="3"/>
      <c r="O71" s="3"/>
      <c r="P71" s="3"/>
    </row>
    <row r="72">
      <c r="A72" s="34" t="s">
        <v>70</v>
      </c>
      <c r="B72" s="33">
        <f t="shared" ref="B72:J72" si="27">B59</f>
        <v>20</v>
      </c>
      <c r="C72" s="33">
        <f t="shared" si="27"/>
        <v>22</v>
      </c>
      <c r="D72" s="33">
        <f t="shared" si="27"/>
        <v>17.5</v>
      </c>
      <c r="E72" s="33">
        <f t="shared" si="27"/>
        <v>50</v>
      </c>
      <c r="F72" s="33">
        <f t="shared" si="27"/>
        <v>43</v>
      </c>
      <c r="G72" s="33">
        <f t="shared" si="27"/>
        <v>15</v>
      </c>
      <c r="H72" s="33">
        <f t="shared" si="27"/>
        <v>43</v>
      </c>
      <c r="I72" s="33">
        <f t="shared" si="27"/>
        <v>77</v>
      </c>
      <c r="J72" s="33">
        <f t="shared" si="27"/>
        <v>3</v>
      </c>
      <c r="K72" s="3"/>
      <c r="L72" s="3"/>
      <c r="M72" s="3"/>
      <c r="N72" s="3"/>
      <c r="O72" s="3"/>
      <c r="P72" s="3"/>
    </row>
    <row r="73">
      <c r="A73" s="32" t="s">
        <v>71</v>
      </c>
      <c r="B73" s="35">
        <v>20.0</v>
      </c>
      <c r="C73" s="36">
        <v>30.0</v>
      </c>
      <c r="D73" s="36">
        <v>30.0</v>
      </c>
      <c r="E73" s="36">
        <v>30.0</v>
      </c>
      <c r="F73" s="36">
        <v>30.0</v>
      </c>
      <c r="G73" s="36">
        <v>30.0</v>
      </c>
      <c r="H73" s="36">
        <v>30.0</v>
      </c>
      <c r="I73" s="36">
        <v>30.0</v>
      </c>
      <c r="J73" s="36">
        <v>30.0</v>
      </c>
      <c r="K73" s="3"/>
      <c r="L73" s="3"/>
      <c r="M73" s="3"/>
      <c r="N73" s="3"/>
      <c r="O73" s="3"/>
      <c r="P73" s="3"/>
    </row>
    <row r="74">
      <c r="A74" s="32" t="s">
        <v>72</v>
      </c>
      <c r="B74" s="35">
        <v>41.0</v>
      </c>
      <c r="C74" s="36">
        <v>60.0</v>
      </c>
      <c r="D74" s="36">
        <v>60.0</v>
      </c>
      <c r="E74" s="36">
        <v>60.0</v>
      </c>
      <c r="F74" s="36">
        <v>60.0</v>
      </c>
      <c r="G74" s="36">
        <v>60.0</v>
      </c>
      <c r="H74" s="36">
        <v>60.0</v>
      </c>
      <c r="I74" s="36">
        <v>60.0</v>
      </c>
      <c r="J74" s="36">
        <v>60.0</v>
      </c>
      <c r="K74" s="3"/>
      <c r="L74" s="3"/>
      <c r="M74" s="3"/>
      <c r="N74" s="3"/>
      <c r="O74" s="3"/>
      <c r="P74" s="3"/>
    </row>
    <row r="75">
      <c r="A75" s="32" t="s">
        <v>73</v>
      </c>
      <c r="B75" s="35">
        <v>62.0</v>
      </c>
      <c r="C75" s="36">
        <v>100.0</v>
      </c>
      <c r="D75" s="36">
        <v>100.0</v>
      </c>
      <c r="E75" s="36">
        <v>100.0</v>
      </c>
      <c r="F75" s="36">
        <v>100.0</v>
      </c>
      <c r="G75" s="36">
        <v>100.0</v>
      </c>
      <c r="H75" s="36">
        <v>100.0</v>
      </c>
      <c r="I75" s="36">
        <v>100.0</v>
      </c>
      <c r="J75" s="36">
        <v>100.0</v>
      </c>
      <c r="K75" s="3"/>
      <c r="L75" s="3"/>
      <c r="M75" s="3"/>
      <c r="N75" s="3"/>
      <c r="O75" s="3"/>
      <c r="P75" s="3"/>
    </row>
    <row r="76">
      <c r="A76" s="32" t="s">
        <v>74</v>
      </c>
      <c r="B76" s="35">
        <v>83.0</v>
      </c>
      <c r="C76" s="36">
        <v>140.0</v>
      </c>
      <c r="D76" s="36">
        <v>140.0</v>
      </c>
      <c r="E76" s="36">
        <v>140.0</v>
      </c>
      <c r="F76" s="36">
        <v>140.0</v>
      </c>
      <c r="G76" s="36">
        <v>140.0</v>
      </c>
      <c r="H76" s="36">
        <v>140.0</v>
      </c>
      <c r="I76" s="36">
        <v>140.0</v>
      </c>
      <c r="J76" s="36">
        <v>140.0</v>
      </c>
      <c r="K76" s="3"/>
      <c r="L76" s="3"/>
      <c r="M76" s="3"/>
      <c r="N76" s="3"/>
      <c r="O76" s="3"/>
      <c r="P76" s="3"/>
    </row>
    <row r="77">
      <c r="A77" s="32" t="s">
        <v>75</v>
      </c>
      <c r="B77" s="35">
        <v>104.0</v>
      </c>
      <c r="C77" s="36">
        <v>180.0</v>
      </c>
      <c r="D77" s="36">
        <v>180.0</v>
      </c>
      <c r="E77" s="36">
        <v>180.0</v>
      </c>
      <c r="F77" s="36">
        <v>180.0</v>
      </c>
      <c r="G77" s="36">
        <v>180.0</v>
      </c>
      <c r="H77" s="36">
        <v>180.0</v>
      </c>
      <c r="I77" s="36">
        <v>180.0</v>
      </c>
      <c r="J77" s="36">
        <v>180.0</v>
      </c>
      <c r="K77" s="3"/>
      <c r="L77" s="3"/>
      <c r="M77" s="3"/>
      <c r="N77" s="3"/>
      <c r="O77" s="3"/>
      <c r="P77" s="3"/>
    </row>
    <row r="78">
      <c r="A78" s="32" t="s">
        <v>76</v>
      </c>
      <c r="B78" s="37">
        <v>125.0</v>
      </c>
      <c r="C78" s="38">
        <f t="shared" ref="C78:J78" si="28">225</f>
        <v>225</v>
      </c>
      <c r="D78" s="38">
        <f t="shared" si="28"/>
        <v>225</v>
      </c>
      <c r="E78" s="38">
        <f t="shared" si="28"/>
        <v>225</v>
      </c>
      <c r="F78" s="38">
        <f t="shared" si="28"/>
        <v>225</v>
      </c>
      <c r="G78" s="38">
        <f t="shared" si="28"/>
        <v>225</v>
      </c>
      <c r="H78" s="38">
        <f t="shared" si="28"/>
        <v>225</v>
      </c>
      <c r="I78" s="38">
        <f t="shared" si="28"/>
        <v>225</v>
      </c>
      <c r="J78" s="38">
        <f t="shared" si="28"/>
        <v>225</v>
      </c>
      <c r="K78" s="3"/>
      <c r="L78" s="3"/>
      <c r="M78" s="3"/>
      <c r="N78" s="3"/>
      <c r="O78" s="3"/>
      <c r="P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</row>
  </sheetData>
  <mergeCells count="8">
    <mergeCell ref="A3:J3"/>
    <mergeCell ref="A10:J10"/>
    <mergeCell ref="A17:J17"/>
    <mergeCell ref="A29:J29"/>
    <mergeCell ref="A35:J35"/>
    <mergeCell ref="A41:J41"/>
    <mergeCell ref="A48:J48"/>
    <mergeCell ref="A54:J54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7" width="20.75"/>
    <col customWidth="1" min="10" max="10" width="19.75"/>
    <col customWidth="1" min="11" max="11" width="14.13"/>
    <col customWidth="1" min="12" max="12" width="30.5"/>
  </cols>
  <sheetData>
    <row r="1">
      <c r="A1" s="39" t="s">
        <v>77</v>
      </c>
    </row>
    <row r="2">
      <c r="A2" s="24" t="s">
        <v>78</v>
      </c>
    </row>
    <row r="3">
      <c r="A3" s="24"/>
    </row>
    <row r="4">
      <c r="A4" s="40" t="s">
        <v>79</v>
      </c>
    </row>
    <row r="5">
      <c r="A5" s="41"/>
      <c r="B5" s="42" t="s">
        <v>80</v>
      </c>
      <c r="C5" s="42" t="s">
        <v>81</v>
      </c>
      <c r="D5" s="42" t="s">
        <v>82</v>
      </c>
      <c r="E5" s="42" t="s">
        <v>83</v>
      </c>
      <c r="F5" s="42" t="s">
        <v>84</v>
      </c>
      <c r="G5" s="43" t="s">
        <v>85</v>
      </c>
    </row>
    <row r="6">
      <c r="A6" s="44" t="s">
        <v>86</v>
      </c>
      <c r="B6" s="24" t="s">
        <v>87</v>
      </c>
      <c r="C6" s="24" t="s">
        <v>88</v>
      </c>
      <c r="D6" s="24" t="s">
        <v>89</v>
      </c>
      <c r="E6" s="24" t="s">
        <v>88</v>
      </c>
      <c r="F6" s="24" t="s">
        <v>88</v>
      </c>
      <c r="G6" s="45" t="s">
        <v>89</v>
      </c>
    </row>
    <row r="7">
      <c r="A7" s="44" t="s">
        <v>1</v>
      </c>
      <c r="B7" s="24" t="s">
        <v>89</v>
      </c>
      <c r="C7" s="24" t="s">
        <v>90</v>
      </c>
      <c r="D7" s="24" t="s">
        <v>89</v>
      </c>
      <c r="E7" s="24" t="s">
        <v>89</v>
      </c>
      <c r="F7" s="24" t="s">
        <v>88</v>
      </c>
      <c r="G7" s="45" t="s">
        <v>91</v>
      </c>
    </row>
    <row r="8">
      <c r="A8" s="44" t="s">
        <v>2</v>
      </c>
      <c r="B8" s="24" t="s">
        <v>92</v>
      </c>
      <c r="C8" s="24" t="s">
        <v>89</v>
      </c>
      <c r="D8" s="24" t="s">
        <v>93</v>
      </c>
      <c r="E8" s="24" t="s">
        <v>89</v>
      </c>
      <c r="F8" s="24" t="s">
        <v>92</v>
      </c>
      <c r="G8" s="45" t="s">
        <v>89</v>
      </c>
    </row>
    <row r="9">
      <c r="A9" s="44" t="s">
        <v>3</v>
      </c>
      <c r="G9" s="46"/>
    </row>
    <row r="10">
      <c r="A10" s="44" t="s">
        <v>4</v>
      </c>
      <c r="B10" s="24" t="s">
        <v>94</v>
      </c>
      <c r="C10" s="24" t="s">
        <v>94</v>
      </c>
      <c r="D10" s="24" t="s">
        <v>94</v>
      </c>
      <c r="E10" s="24" t="s">
        <v>94</v>
      </c>
      <c r="F10" s="24" t="s">
        <v>94</v>
      </c>
      <c r="G10" s="45" t="s">
        <v>95</v>
      </c>
    </row>
    <row r="11">
      <c r="A11" s="44" t="s">
        <v>5</v>
      </c>
      <c r="G11" s="46"/>
    </row>
    <row r="12">
      <c r="A12" s="44" t="s">
        <v>6</v>
      </c>
      <c r="G12" s="46"/>
    </row>
    <row r="13">
      <c r="A13" s="44" t="s">
        <v>7</v>
      </c>
      <c r="G13" s="46"/>
    </row>
    <row r="14">
      <c r="A14" s="47" t="s">
        <v>8</v>
      </c>
      <c r="B14" s="48" t="s">
        <v>95</v>
      </c>
      <c r="C14" s="48" t="s">
        <v>96</v>
      </c>
      <c r="D14" s="49">
        <v>45268.0</v>
      </c>
      <c r="E14" s="48" t="s">
        <v>89</v>
      </c>
      <c r="F14" s="48" t="s">
        <v>97</v>
      </c>
      <c r="G14" s="50" t="s">
        <v>95</v>
      </c>
    </row>
    <row r="17">
      <c r="A17" s="40" t="s">
        <v>98</v>
      </c>
    </row>
    <row r="18">
      <c r="A18" s="41"/>
      <c r="B18" s="42" t="s">
        <v>80</v>
      </c>
      <c r="C18" s="42" t="s">
        <v>81</v>
      </c>
      <c r="D18" s="42" t="s">
        <v>82</v>
      </c>
      <c r="E18" s="42" t="s">
        <v>83</v>
      </c>
      <c r="F18" s="42" t="s">
        <v>84</v>
      </c>
      <c r="G18" s="43" t="s">
        <v>85</v>
      </c>
    </row>
    <row r="19">
      <c r="A19" s="44" t="s">
        <v>86</v>
      </c>
      <c r="D19" s="24" t="s">
        <v>89</v>
      </c>
      <c r="G19" s="45" t="s">
        <v>89</v>
      </c>
    </row>
    <row r="20">
      <c r="A20" s="44" t="s">
        <v>1</v>
      </c>
      <c r="F20" s="24" t="s">
        <v>91</v>
      </c>
      <c r="G20" s="46"/>
    </row>
    <row r="21">
      <c r="A21" s="44" t="s">
        <v>2</v>
      </c>
      <c r="G21" s="46"/>
    </row>
    <row r="22">
      <c r="A22" s="44" t="s">
        <v>3</v>
      </c>
      <c r="G22" s="46"/>
    </row>
    <row r="23">
      <c r="A23" s="44" t="s">
        <v>4</v>
      </c>
      <c r="G23" s="46"/>
    </row>
    <row r="24">
      <c r="A24" s="44" t="s">
        <v>5</v>
      </c>
      <c r="G24" s="46"/>
    </row>
    <row r="25">
      <c r="A25" s="44" t="s">
        <v>6</v>
      </c>
      <c r="G25" s="46"/>
    </row>
    <row r="26">
      <c r="A26" s="44" t="s">
        <v>7</v>
      </c>
      <c r="G26" s="46"/>
    </row>
    <row r="27">
      <c r="A27" s="47" t="s">
        <v>8</v>
      </c>
      <c r="B27" s="48" t="s">
        <v>95</v>
      </c>
      <c r="C27" s="48" t="s">
        <v>96</v>
      </c>
      <c r="D27" s="48" t="s">
        <v>99</v>
      </c>
      <c r="E27" s="48" t="s">
        <v>89</v>
      </c>
      <c r="F27" s="48" t="s">
        <v>100</v>
      </c>
      <c r="G27" s="50" t="s">
        <v>95</v>
      </c>
    </row>
    <row r="30">
      <c r="A30" s="51" t="s">
        <v>101</v>
      </c>
      <c r="B30" s="52"/>
      <c r="C30" s="53"/>
    </row>
    <row r="31">
      <c r="A31" s="54" t="s">
        <v>102</v>
      </c>
      <c r="B31" s="24" t="s">
        <v>103</v>
      </c>
      <c r="C31" s="45" t="s">
        <v>104</v>
      </c>
    </row>
    <row r="32">
      <c r="A32" s="54" t="s">
        <v>105</v>
      </c>
      <c r="B32" s="24" t="s">
        <v>106</v>
      </c>
      <c r="C32" s="45" t="s">
        <v>107</v>
      </c>
    </row>
    <row r="33">
      <c r="A33" s="54" t="s">
        <v>108</v>
      </c>
      <c r="B33" s="24" t="s">
        <v>109</v>
      </c>
      <c r="C33" s="45" t="s">
        <v>110</v>
      </c>
    </row>
    <row r="34">
      <c r="A34" s="54" t="s">
        <v>111</v>
      </c>
      <c r="B34" s="24" t="s">
        <v>109</v>
      </c>
      <c r="C34" s="45" t="s">
        <v>112</v>
      </c>
    </row>
    <row r="35">
      <c r="A35" s="55" t="s">
        <v>113</v>
      </c>
      <c r="B35" s="48" t="s">
        <v>109</v>
      </c>
      <c r="C35" s="50" t="s">
        <v>114</v>
      </c>
    </row>
  </sheetData>
  <drawing r:id="rId1"/>
</worksheet>
</file>