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069FF03-C224-41A4-9466-5A93C528C6F0}" xr6:coauthVersionLast="47" xr6:coauthVersionMax="47" xr10:uidLastSave="{00000000-0000-0000-0000-000000000000}"/>
  <bookViews>
    <workbookView xWindow="-96" yWindow="-96" windowWidth="23232" windowHeight="12552" tabRatio="741" xr2:uid="{00000000-000D-0000-FFFF-FFFF00000000}"/>
  </bookViews>
  <sheets>
    <sheet name="Task2 TriFuel3holeHV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6" l="1"/>
  <c r="R7" i="6" l="1"/>
  <c r="N7" i="6" s="1"/>
  <c r="R6" i="6"/>
  <c r="N6" i="6" s="1"/>
  <c r="R3" i="6"/>
  <c r="R4" i="6"/>
  <c r="N4" i="6" s="1"/>
  <c r="R5" i="6"/>
  <c r="N5" i="6" s="1"/>
  <c r="N3" i="6" l="1"/>
  <c r="L3" i="6" s="1"/>
  <c r="Y16" i="6"/>
  <c r="Y17" i="6"/>
  <c r="L7" i="6"/>
  <c r="L6" i="6"/>
  <c r="Y14" i="6" s="1"/>
  <c r="L4" i="6"/>
  <c r="L5" i="6"/>
  <c r="Y11" i="6" l="1"/>
  <c r="M3" i="6"/>
  <c r="M5" i="6"/>
  <c r="Z13" i="6" s="1"/>
  <c r="Y13" i="6"/>
  <c r="M4" i="6"/>
  <c r="Z12" i="6" s="1"/>
  <c r="Y12" i="6"/>
  <c r="Z16" i="6"/>
  <c r="M7" i="6"/>
  <c r="Z15" i="6" s="1"/>
  <c r="Y15" i="6"/>
  <c r="M6" i="6"/>
  <c r="O4" i="6"/>
  <c r="O5" i="6" l="1"/>
  <c r="J5" i="6" s="1"/>
  <c r="I5" i="6" s="1"/>
  <c r="E5" i="6" s="1"/>
  <c r="Z17" i="6"/>
  <c r="O6" i="6"/>
  <c r="J6" i="6" s="1"/>
  <c r="I6" i="6" s="1"/>
  <c r="E6" i="6" s="1"/>
  <c r="Z14" i="6"/>
  <c r="O3" i="6"/>
  <c r="J3" i="6" s="1"/>
  <c r="I3" i="6" s="1"/>
  <c r="E3" i="6" s="1"/>
  <c r="Z11" i="6"/>
  <c r="O7" i="6"/>
  <c r="J7" i="6" s="1"/>
  <c r="I7" i="6" s="1"/>
  <c r="E7" i="6" s="1"/>
  <c r="P3" i="6"/>
  <c r="J4" i="6"/>
  <c r="I4" i="6" s="1"/>
  <c r="E4" i="6" s="1"/>
  <c r="AA7" i="6"/>
  <c r="Z7" i="6"/>
  <c r="Y7" i="6"/>
  <c r="X7" i="6"/>
  <c r="W7" i="6"/>
  <c r="V7" i="6"/>
  <c r="U7" i="6"/>
  <c r="T7" i="6"/>
  <c r="P7" i="6" l="1"/>
  <c r="Q7" i="6"/>
  <c r="Q3" i="6"/>
  <c r="Q6" i="6"/>
  <c r="P6" i="6"/>
  <c r="Q4" i="6"/>
  <c r="P5" i="6"/>
  <c r="Q5" i="6"/>
  <c r="P4" i="6"/>
</calcChain>
</file>

<file path=xl/sharedStrings.xml><?xml version="1.0" encoding="utf-8"?>
<sst xmlns="http://schemas.openxmlformats.org/spreadsheetml/2006/main" count="50" uniqueCount="50">
  <si>
    <t>Pilot Dur.
(ms)</t>
  </si>
  <si>
    <t>Lambda</t>
  </si>
  <si>
    <r>
      <t>m</t>
    </r>
    <r>
      <rPr>
        <vertAlign val="subscript"/>
        <sz val="11"/>
        <color theme="1"/>
        <rFont val="Calibri"/>
        <family val="2"/>
        <scheme val="minor"/>
      </rPr>
      <t>Gas</t>
    </r>
    <r>
      <rPr>
        <sz val="11"/>
        <color theme="1"/>
        <rFont val="Calibri"/>
        <family val="2"/>
        <scheme val="minor"/>
      </rPr>
      <t xml:space="preserve"> 
(kg/h)</t>
    </r>
  </si>
  <si>
    <r>
      <t>m</t>
    </r>
    <r>
      <rPr>
        <vertAlign val="subscript"/>
        <sz val="11"/>
        <color theme="1"/>
        <rFont val="Calibri"/>
        <family val="2"/>
        <scheme val="minor"/>
      </rPr>
      <t>Pilot</t>
    </r>
    <r>
      <rPr>
        <sz val="11"/>
        <color theme="1"/>
        <rFont val="Calibri"/>
        <family val="2"/>
        <scheme val="minor"/>
      </rPr>
      <t xml:space="preserve"> (kg/h)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</si>
  <si>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
(kg/h)</t>
    </r>
  </si>
  <si>
    <t>T4</t>
  </si>
  <si>
    <t>Test Point</t>
  </si>
  <si>
    <t>T1</t>
  </si>
  <si>
    <t>T2</t>
  </si>
  <si>
    <t>T3</t>
  </si>
  <si>
    <t>Pilot Ratio</t>
  </si>
  <si>
    <t>T5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</si>
  <si>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pilot
</t>
    </r>
    <r>
      <rPr>
        <sz val="11"/>
        <color theme="1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</si>
  <si>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
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</si>
  <si>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HVO</t>
  </si>
  <si>
    <r>
      <t>m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
(kg/h)</t>
    </r>
  </si>
  <si>
    <r>
      <t>m</t>
    </r>
    <r>
      <rPr>
        <vertAlign val="subscript"/>
        <sz val="11"/>
        <color theme="1"/>
        <rFont val="Calibri"/>
        <family val="2"/>
        <scheme val="minor"/>
      </rPr>
      <t>CH4</t>
    </r>
    <r>
      <rPr>
        <sz val="11"/>
        <color theme="1"/>
        <rFont val="Calibri"/>
        <family val="2"/>
        <scheme val="minor"/>
      </rPr>
      <t xml:space="preserve"> 
(kg/h)</t>
    </r>
  </si>
  <si>
    <r>
      <t>E</t>
    </r>
    <r>
      <rPr>
        <vertAlign val="subscript"/>
        <sz val="11"/>
        <color theme="1"/>
        <rFont val="Calibri"/>
        <family val="2"/>
        <scheme val="minor"/>
      </rPr>
      <t>gas</t>
    </r>
    <r>
      <rPr>
        <sz val="11"/>
        <color theme="1"/>
        <rFont val="Calibri"/>
        <family val="2"/>
        <scheme val="minor"/>
      </rPr>
      <t xml:space="preserve"> (MJ)</t>
    </r>
  </si>
  <si>
    <r>
      <t>E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(MJ)</t>
    </r>
  </si>
  <si>
    <t>Global Lambda</t>
  </si>
  <si>
    <t>CH4</t>
  </si>
  <si>
    <t>Fuels</t>
  </si>
  <si>
    <t>Diesel(EN590)</t>
  </si>
  <si>
    <t>Methane</t>
  </si>
  <si>
    <t>Hydrogen</t>
  </si>
  <si>
    <t>Ethane</t>
  </si>
  <si>
    <t>n-dodecane</t>
  </si>
  <si>
    <t>RME</t>
  </si>
  <si>
    <t>n-heptane</t>
  </si>
  <si>
    <t>Chemical Formula</t>
  </si>
  <si>
    <t>CnH1,8n</t>
  </si>
  <si>
    <t>H2</t>
  </si>
  <si>
    <t>C2H6</t>
  </si>
  <si>
    <t>C12H26</t>
  </si>
  <si>
    <t>CnH2n+2</t>
  </si>
  <si>
    <t>C21H38O2</t>
  </si>
  <si>
    <t>C7H16</t>
  </si>
  <si>
    <t>Density(kg/m3)</t>
  </si>
  <si>
    <t>Lower Heating Value (LHVf)(MJ/kg)</t>
  </si>
  <si>
    <t>36,7–40,5</t>
  </si>
  <si>
    <t>Cetane Number</t>
  </si>
  <si>
    <t>80-99</t>
  </si>
  <si>
    <t>Stoichiometric fuel-air ratio (F/A)st</t>
  </si>
  <si>
    <t>Stoichiometric air-fuel ratio (A/F)st</t>
  </si>
  <si>
    <t>Autoignition Temperature/ oC</t>
  </si>
  <si>
    <t>Molecular Weight (g/mol)</t>
  </si>
  <si>
    <r>
      <t>R</t>
    </r>
    <r>
      <rPr>
        <vertAlign val="subscript"/>
        <sz val="11"/>
        <color theme="1"/>
        <rFont val="Calibri"/>
        <family val="2"/>
        <scheme val="minor"/>
      </rPr>
      <t>H2</t>
    </r>
  </si>
  <si>
    <r>
      <t>E</t>
    </r>
    <r>
      <rPr>
        <vertAlign val="subscript"/>
        <sz val="11"/>
        <color theme="1"/>
        <rFont val="Calibri"/>
        <family val="2"/>
        <scheme val="minor"/>
      </rPr>
      <t>Pilot</t>
    </r>
    <r>
      <rPr>
        <sz val="11"/>
        <color theme="1"/>
        <rFont val="Calibri"/>
        <family val="2"/>
        <scheme val="minor"/>
      </rPr>
      <t xml:space="preserve"> 
(MJ/h)</t>
    </r>
  </si>
  <si>
    <t>Pilot mg/cc</t>
  </si>
  <si>
    <t>MH2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</si>
</sst>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\ %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3" borderId="1" xfId="0" applyFill="1" applyBorder="1"/>
    <xf numFmtId="0" fontId="0" fillId="3" borderId="1" xfId="0" applyNumberFormat="1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165" fontId="0" fillId="3" borderId="2" xfId="1" applyNumberFormat="1" applyFont="1" applyFill="1" applyBorder="1"/>
    <xf numFmtId="0" fontId="0" fillId="0" borderId="0" xfId="0" applyNumberFormat="1" applyFill="1" applyBorder="1"/>
    <xf numFmtId="0" fontId="4" fillId="3" borderId="1" xfId="0" applyFont="1" applyFill="1" applyBorder="1"/>
    <xf numFmtId="0" fontId="4" fillId="3" borderId="1" xfId="0" applyNumberFormat="1" applyFont="1" applyFill="1" applyBorder="1"/>
    <xf numFmtId="9" fontId="4" fillId="3" borderId="1" xfId="0" applyNumberFormat="1" applyFont="1" applyFill="1" applyBorder="1"/>
    <xf numFmtId="164" fontId="4" fillId="3" borderId="1" xfId="0" applyNumberFormat="1" applyFont="1" applyFill="1" applyBorder="1"/>
    <xf numFmtId="165" fontId="4" fillId="3" borderId="2" xfId="1" applyNumberFormat="1" applyFont="1" applyFill="1" applyBorder="1"/>
    <xf numFmtId="0" fontId="0" fillId="0" borderId="1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NumberFormat="1" applyFill="1"/>
    <xf numFmtId="0" fontId="0" fillId="4" borderId="1" xfId="0" applyFill="1" applyBorder="1"/>
    <xf numFmtId="0" fontId="0" fillId="4" borderId="1" xfId="0" applyNumberFormat="1" applyFill="1" applyBorder="1"/>
    <xf numFmtId="14" fontId="0" fillId="4" borderId="1" xfId="0" applyNumberFormat="1" applyFill="1" applyBorder="1"/>
    <xf numFmtId="9" fontId="0" fillId="4" borderId="1" xfId="0" applyNumberFormat="1" applyFill="1" applyBorder="1"/>
    <xf numFmtId="164" fontId="0" fillId="4" borderId="1" xfId="0" applyNumberFormat="1" applyFill="1" applyBorder="1"/>
    <xf numFmtId="165" fontId="0" fillId="4" borderId="2" xfId="1" applyNumberFormat="1" applyFont="1" applyFill="1" applyBorder="1"/>
    <xf numFmtId="0" fontId="0" fillId="4" borderId="0" xfId="0" applyNumberFormat="1" applyFill="1"/>
    <xf numFmtId="0" fontId="0" fillId="4" borderId="0" xfId="0" applyNumberFormat="1" applyFill="1" applyBorder="1"/>
    <xf numFmtId="0" fontId="4" fillId="4" borderId="1" xfId="0" applyFont="1" applyFill="1" applyBorder="1"/>
    <xf numFmtId="0" fontId="4" fillId="4" borderId="1" xfId="0" applyNumberFormat="1" applyFont="1" applyFill="1" applyBorder="1"/>
    <xf numFmtId="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4" fillId="4" borderId="2" xfId="1" applyNumberFormat="1" applyFont="1" applyFill="1" applyBorder="1"/>
    <xf numFmtId="0" fontId="0" fillId="4" borderId="0" xfId="0" applyFill="1"/>
    <xf numFmtId="9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NumberFormat="1" applyFill="1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3399FF"/>
      <color rgb="FF66CCFF"/>
      <color rgb="FFFF66FF"/>
      <color rgb="FFCC00CC"/>
      <color rgb="FFFF99FF"/>
      <color rgb="FF008000"/>
      <color rgb="FF33CC33"/>
      <color rgb="FF66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</xdr:row>
      <xdr:rowOff>119062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56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65657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97</xdr:row>
      <xdr:rowOff>119062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144</xdr:row>
      <xdr:rowOff>119062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56570" y="27619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169</xdr:row>
      <xdr:rowOff>119062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656570" y="32191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119</xdr:row>
      <xdr:rowOff>119062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4404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97</xdr:row>
      <xdr:rowOff>119062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97</xdr:row>
      <xdr:rowOff>119062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84404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119</xdr:row>
      <xdr:rowOff>119062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119</xdr:row>
      <xdr:rowOff>119062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75</xdr:row>
      <xdr:rowOff>119062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65657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75</xdr:row>
      <xdr:rowOff>119062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4404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91</xdr:row>
      <xdr:rowOff>119062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65657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113</xdr:row>
      <xdr:rowOff>119062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113</xdr:row>
      <xdr:rowOff>119062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113</xdr:row>
      <xdr:rowOff>119062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4404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16</xdr:col>
      <xdr:colOff>533400</xdr:colOff>
      <xdr:row>107</xdr:row>
      <xdr:rowOff>119062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65657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98</xdr:row>
      <xdr:rowOff>119062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44040" y="18951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99</xdr:row>
      <xdr:rowOff>119062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44040" y="19134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100</xdr:row>
      <xdr:rowOff>119062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44040" y="19317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101</xdr:row>
      <xdr:rowOff>119062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44040" y="19500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102</xdr:row>
      <xdr:rowOff>119062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844040" y="19683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103</xdr:row>
      <xdr:rowOff>119062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844040" y="198662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114</xdr:row>
      <xdr:rowOff>119062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44040" y="22133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115</xdr:row>
      <xdr:rowOff>119062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44040" y="223161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116</xdr:row>
      <xdr:rowOff>119062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44040" y="224990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117</xdr:row>
      <xdr:rowOff>119062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44040" y="22681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118</xdr:row>
      <xdr:rowOff>119062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44040" y="2286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3</xdr:row>
      <xdr:rowOff>119062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4</xdr:row>
      <xdr:rowOff>119062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4</xdr:row>
      <xdr:rowOff>119062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</xdr:row>
      <xdr:rowOff>119062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</xdr:row>
      <xdr:rowOff>119062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24</xdr:row>
      <xdr:rowOff>119062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213360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25</xdr:row>
      <xdr:rowOff>119062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2156460" y="47634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25</xdr:row>
      <xdr:rowOff>119062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2156460" y="47634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26</xdr:row>
      <xdr:rowOff>119062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2156460" y="49463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1"/>
  <sheetViews>
    <sheetView tabSelected="1" zoomScaleNormal="100" workbookViewId="0">
      <selection activeCell="A10" sqref="A10"/>
    </sheetView>
  </sheetViews>
  <sheetFormatPr defaultRowHeight="14.4" x14ac:dyDescent="0.55000000000000004"/>
  <cols>
    <col min="1" max="1" width="8.47265625" bestFit="1" customWidth="1"/>
    <col min="2" max="2" width="7.3125" bestFit="1" customWidth="1"/>
    <col min="3" max="3" width="8.62890625" bestFit="1" customWidth="1"/>
    <col min="4" max="4" width="5.3671875" bestFit="1" customWidth="1"/>
    <col min="5" max="5" width="11.578125" bestFit="1" customWidth="1"/>
    <col min="6" max="6" width="7.89453125" customWidth="1"/>
    <col min="7" max="7" width="4.68359375" bestFit="1" customWidth="1"/>
    <col min="8" max="8" width="8" bestFit="1" customWidth="1"/>
    <col min="9" max="9" width="11.68359375" bestFit="1" customWidth="1"/>
    <col min="10" max="10" width="10.15625" bestFit="1" customWidth="1"/>
    <col min="11" max="11" width="9.20703125" bestFit="1" customWidth="1"/>
    <col min="12" max="12" width="8.3125" bestFit="1" customWidth="1"/>
    <col min="13" max="13" width="8.3125" customWidth="1"/>
    <col min="14" max="14" width="7.3671875" bestFit="1" customWidth="1"/>
    <col min="15" max="15" width="11.68359375" bestFit="1" customWidth="1"/>
    <col min="16" max="16" width="9.15625" bestFit="1" customWidth="1"/>
    <col min="17" max="17" width="9" customWidth="1"/>
    <col min="18" max="18" width="11.26171875" bestFit="1" customWidth="1"/>
    <col min="19" max="19" width="28.41796875" style="1" bestFit="1" customWidth="1"/>
    <col min="20" max="20" width="11.734375" bestFit="1" customWidth="1"/>
    <col min="21" max="21" width="15.41796875" bestFit="1" customWidth="1"/>
  </cols>
  <sheetData>
    <row r="1" spans="1:27" x14ac:dyDescent="0.5500000000000000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9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14</v>
      </c>
      <c r="Z1" s="10" t="s">
        <v>27</v>
      </c>
      <c r="AA1" s="10" t="s">
        <v>28</v>
      </c>
    </row>
    <row r="2" spans="1:27" ht="34.5" x14ac:dyDescent="0.75">
      <c r="A2" s="2" t="s">
        <v>6</v>
      </c>
      <c r="B2" s="4" t="s">
        <v>1</v>
      </c>
      <c r="C2" s="3" t="s">
        <v>13</v>
      </c>
      <c r="D2" s="3" t="s">
        <v>4</v>
      </c>
      <c r="E2" s="3" t="s">
        <v>48</v>
      </c>
      <c r="F2" s="3" t="s">
        <v>10</v>
      </c>
      <c r="G2" s="3" t="s">
        <v>12</v>
      </c>
      <c r="H2" s="3" t="s">
        <v>0</v>
      </c>
      <c r="I2" s="3" t="s">
        <v>3</v>
      </c>
      <c r="J2" s="3" t="s">
        <v>47</v>
      </c>
      <c r="K2" s="3" t="s">
        <v>46</v>
      </c>
      <c r="L2" s="3" t="s">
        <v>15</v>
      </c>
      <c r="M2" s="3" t="s">
        <v>16</v>
      </c>
      <c r="N2" s="3" t="s">
        <v>2</v>
      </c>
      <c r="O2" s="3" t="s">
        <v>17</v>
      </c>
      <c r="P2" s="3" t="s">
        <v>18</v>
      </c>
      <c r="Q2" s="6" t="s">
        <v>19</v>
      </c>
      <c r="R2" s="8" t="s">
        <v>49</v>
      </c>
      <c r="S2" s="9" t="s">
        <v>29</v>
      </c>
      <c r="T2" s="10" t="s">
        <v>30</v>
      </c>
      <c r="U2" s="10" t="s">
        <v>20</v>
      </c>
      <c r="V2" s="10" t="s">
        <v>31</v>
      </c>
      <c r="W2" s="10" t="s">
        <v>32</v>
      </c>
      <c r="X2" s="10" t="s">
        <v>33</v>
      </c>
      <c r="Y2" s="11" t="s">
        <v>34</v>
      </c>
      <c r="Z2" s="10" t="s">
        <v>35</v>
      </c>
      <c r="AA2" s="10" t="s">
        <v>36</v>
      </c>
    </row>
    <row r="3" spans="1:27" x14ac:dyDescent="0.55000000000000004">
      <c r="A3" s="25" t="s">
        <v>7</v>
      </c>
      <c r="B3" s="26">
        <v>2</v>
      </c>
      <c r="C3" s="25">
        <v>17</v>
      </c>
      <c r="D3" s="25">
        <v>80</v>
      </c>
      <c r="E3" s="25">
        <f>1000000*I3/36000</f>
        <v>1.5843658603577191</v>
      </c>
      <c r="F3" s="27">
        <v>0.02</v>
      </c>
      <c r="G3" s="25">
        <v>1000</v>
      </c>
      <c r="H3" s="25">
        <v>0.17199999999999999</v>
      </c>
      <c r="I3" s="25">
        <f>J3/42.7</f>
        <v>5.7037170972877888E-2</v>
      </c>
      <c r="J3" s="28">
        <f t="shared" ref="J3" si="0">F3*O3/(1-F3)</f>
        <v>2.4354872005418859</v>
      </c>
      <c r="K3" s="27">
        <v>0.4</v>
      </c>
      <c r="L3" s="25">
        <f>R3*N3</f>
        <v>0.16647960420465049</v>
      </c>
      <c r="M3" s="25">
        <f>N3-L3</f>
        <v>1.9872264064398868</v>
      </c>
      <c r="N3" s="25">
        <f>D3/(B3*(R3*34.48+(1-R3)*17.24))</f>
        <v>2.1537060106445374</v>
      </c>
      <c r="O3" s="25">
        <f>L3*120+M3*50</f>
        <v>119.3388728265524</v>
      </c>
      <c r="P3" s="28">
        <f>O3+J3</f>
        <v>121.77436002709429</v>
      </c>
      <c r="Q3" s="25">
        <f t="shared" ref="Q3" si="1">D3/(14.49*I3+17.24*M3+34.48*L3)</f>
        <v>1.9595130984585201</v>
      </c>
      <c r="R3" s="29">
        <f>(K3*2.016)/(K3*2.016+(1-K3)*16.043)</f>
        <v>7.7299131535054924E-2</v>
      </c>
      <c r="S3" s="9" t="s">
        <v>37</v>
      </c>
      <c r="T3" s="10">
        <v>835</v>
      </c>
      <c r="U3" s="10">
        <v>0.72499999999999998</v>
      </c>
      <c r="V3" s="10">
        <v>0.09</v>
      </c>
      <c r="W3" s="10">
        <v>1.212</v>
      </c>
      <c r="X3" s="10">
        <v>752.1</v>
      </c>
      <c r="Y3" s="10">
        <v>780</v>
      </c>
      <c r="Z3" s="10">
        <v>880</v>
      </c>
      <c r="AA3" s="10">
        <v>680</v>
      </c>
    </row>
    <row r="4" spans="1:27" x14ac:dyDescent="0.55000000000000004">
      <c r="A4" s="19" t="s">
        <v>8</v>
      </c>
      <c r="B4" s="20">
        <v>2</v>
      </c>
      <c r="C4" s="25">
        <v>17</v>
      </c>
      <c r="D4" s="19">
        <v>80</v>
      </c>
      <c r="E4" s="19">
        <f>1000000*I4/36000</f>
        <v>2.4010492935318006</v>
      </c>
      <c r="F4" s="21">
        <v>0.03</v>
      </c>
      <c r="G4" s="19">
        <v>1000</v>
      </c>
      <c r="H4" s="19">
        <v>0.17799999999999999</v>
      </c>
      <c r="I4" s="19">
        <f>J4/42.7</f>
        <v>8.6437774567144826E-2</v>
      </c>
      <c r="J4" s="22">
        <f t="shared" ref="J4:J5" si="2">F4*O4/(1-F4)</f>
        <v>3.6908929740170846</v>
      </c>
      <c r="K4" s="21">
        <v>0.4</v>
      </c>
      <c r="L4" s="19">
        <f t="shared" ref="L4:L5" si="3">R4*N4</f>
        <v>0.16647960420465049</v>
      </c>
      <c r="M4" s="19">
        <f t="shared" ref="M4:M7" si="4">N4-L4</f>
        <v>1.9872264064398868</v>
      </c>
      <c r="N4" s="19">
        <f t="shared" ref="N4:N5" si="5">D4/(B4*(R4*34.48+(1-R4)*17.24))</f>
        <v>2.1537060106445374</v>
      </c>
      <c r="O4" s="19">
        <f t="shared" ref="O4:O5" si="6">L4*120+M4*50</f>
        <v>119.3388728265524</v>
      </c>
      <c r="P4" s="22">
        <f t="shared" ref="P4:P5" si="7">O4+J4</f>
        <v>123.02976580056949</v>
      </c>
      <c r="Q4" s="19">
        <f t="shared" ref="Q4:Q5" si="8">D4/(14.49*I4+17.24*M4+34.48*L4)</f>
        <v>1.9392771900423138</v>
      </c>
      <c r="R4" s="23">
        <f t="shared" ref="R4:R5" si="9">(K4*2.016)/(K4*2.016+(1-K4)*16.043)</f>
        <v>7.7299131535054924E-2</v>
      </c>
      <c r="S4" s="9" t="s">
        <v>38</v>
      </c>
      <c r="T4" s="10">
        <v>42.7</v>
      </c>
      <c r="U4" s="10">
        <v>50</v>
      </c>
      <c r="V4" s="10">
        <v>120</v>
      </c>
      <c r="W4" s="10">
        <v>47.8</v>
      </c>
      <c r="X4" s="10">
        <v>44.17</v>
      </c>
      <c r="Y4" s="10">
        <v>44</v>
      </c>
      <c r="Z4" s="10" t="s">
        <v>39</v>
      </c>
      <c r="AA4" s="10">
        <v>44.6</v>
      </c>
    </row>
    <row r="5" spans="1:27" x14ac:dyDescent="0.55000000000000004">
      <c r="A5" s="19" t="s">
        <v>9</v>
      </c>
      <c r="B5" s="20">
        <v>2</v>
      </c>
      <c r="C5" s="25">
        <v>17</v>
      </c>
      <c r="D5" s="19">
        <v>80</v>
      </c>
      <c r="E5" s="19">
        <f>1000000*I5/36000</f>
        <v>4.0859961661856978</v>
      </c>
      <c r="F5" s="21">
        <v>0.05</v>
      </c>
      <c r="G5" s="19">
        <v>1000</v>
      </c>
      <c r="H5" s="19">
        <v>0.19500000000000001</v>
      </c>
      <c r="I5" s="19">
        <f>J5/42.7</f>
        <v>0.14709586198268509</v>
      </c>
      <c r="J5" s="22">
        <f t="shared" si="2"/>
        <v>6.2809933066606538</v>
      </c>
      <c r="K5" s="21">
        <v>0.4</v>
      </c>
      <c r="L5" s="19">
        <f t="shared" si="3"/>
        <v>0.16647960420465049</v>
      </c>
      <c r="M5" s="19">
        <f t="shared" si="4"/>
        <v>1.9872264064398868</v>
      </c>
      <c r="N5" s="19">
        <f t="shared" si="5"/>
        <v>2.1537060106445374</v>
      </c>
      <c r="O5" s="19">
        <f t="shared" si="6"/>
        <v>119.3388728265524</v>
      </c>
      <c r="P5" s="22">
        <f t="shared" si="7"/>
        <v>125.61986613321305</v>
      </c>
      <c r="Q5" s="19">
        <f t="shared" si="8"/>
        <v>1.8988204485541311</v>
      </c>
      <c r="R5" s="23">
        <f t="shared" si="9"/>
        <v>7.7299131535054924E-2</v>
      </c>
      <c r="S5" s="9" t="s">
        <v>40</v>
      </c>
      <c r="T5" s="10">
        <v>53</v>
      </c>
      <c r="U5" s="10">
        <v>0</v>
      </c>
      <c r="V5" s="10"/>
      <c r="W5" s="10"/>
      <c r="X5" s="10">
        <v>87</v>
      </c>
      <c r="Y5" s="10" t="s">
        <v>41</v>
      </c>
      <c r="Z5" s="10">
        <v>54.4</v>
      </c>
      <c r="AA5" s="10">
        <v>56</v>
      </c>
    </row>
    <row r="6" spans="1:27" x14ac:dyDescent="0.55000000000000004">
      <c r="A6" s="19" t="s">
        <v>5</v>
      </c>
      <c r="B6" s="20">
        <v>2</v>
      </c>
      <c r="C6" s="25">
        <v>17</v>
      </c>
      <c r="D6" s="19">
        <v>80</v>
      </c>
      <c r="E6" s="19">
        <f>1000000*I6/36000</f>
        <v>6.7507762745676718</v>
      </c>
      <c r="F6" s="21">
        <v>0.08</v>
      </c>
      <c r="G6" s="19">
        <v>1000</v>
      </c>
      <c r="H6" s="19">
        <v>0.23599999999999999</v>
      </c>
      <c r="I6" s="19">
        <f>J6/42.7</f>
        <v>0.24302794588443619</v>
      </c>
      <c r="J6" s="22">
        <f t="shared" ref="J6:J7" si="10">F6*O6/(1-F6)</f>
        <v>10.377293289265426</v>
      </c>
      <c r="K6" s="21">
        <v>0.4</v>
      </c>
      <c r="L6" s="19">
        <f t="shared" ref="L6:L7" si="11">R6*N6</f>
        <v>0.16647960420465049</v>
      </c>
      <c r="M6" s="19">
        <f t="shared" si="4"/>
        <v>1.9872264064398868</v>
      </c>
      <c r="N6" s="19">
        <f t="shared" ref="N6:N7" si="12">D6/(B6*(R6*34.48+(1-R6)*17.24))</f>
        <v>2.1537060106445374</v>
      </c>
      <c r="O6" s="19">
        <f t="shared" ref="O6:O7" si="13">L6*120+M6*50</f>
        <v>119.3388728265524</v>
      </c>
      <c r="P6" s="22">
        <f t="shared" ref="P6:P7" si="14">O6+J6</f>
        <v>129.71616611581783</v>
      </c>
      <c r="Q6" s="19">
        <f t="shared" ref="Q6:Q7" si="15">D6/(14.49*I6+17.24*M6+34.48*L6)</f>
        <v>1.8381729966158169</v>
      </c>
      <c r="R6" s="23">
        <f t="shared" ref="R6:R7" si="16">(K6*2.016)/(K6*2.016+(1-K6)*16.043)</f>
        <v>7.7299131535054924E-2</v>
      </c>
      <c r="S6" s="9" t="s">
        <v>42</v>
      </c>
      <c r="T6" s="10">
        <v>6.9000000000000006E-2</v>
      </c>
      <c r="U6" s="10">
        <v>5.8000000000000003E-2</v>
      </c>
      <c r="V6" s="10">
        <v>2.9000000000000001E-2</v>
      </c>
      <c r="W6" s="10">
        <v>6.2100000000000002E-2</v>
      </c>
      <c r="X6" s="10">
        <v>0.10227</v>
      </c>
      <c r="Y6" s="10">
        <v>6.7110000000000003E-2</v>
      </c>
      <c r="Z6" s="10">
        <v>7.9299999999999995E-2</v>
      </c>
      <c r="AA6" s="10">
        <v>6.5890000000000004E-2</v>
      </c>
    </row>
    <row r="7" spans="1:27" x14ac:dyDescent="0.55000000000000004">
      <c r="A7" s="19" t="s">
        <v>11</v>
      </c>
      <c r="B7" s="20">
        <v>2</v>
      </c>
      <c r="C7" s="25">
        <v>17</v>
      </c>
      <c r="D7" s="19">
        <v>80</v>
      </c>
      <c r="E7" s="19">
        <f>1000000*I7/36000</f>
        <v>8.6259919063920254</v>
      </c>
      <c r="F7" s="21">
        <v>0.1</v>
      </c>
      <c r="G7" s="19">
        <v>1000</v>
      </c>
      <c r="H7" s="19">
        <v>0.25700000000000001</v>
      </c>
      <c r="I7" s="19">
        <f>J7/42.7</f>
        <v>0.31053570863011293</v>
      </c>
      <c r="J7" s="22">
        <f t="shared" si="10"/>
        <v>13.259874758505823</v>
      </c>
      <c r="K7" s="21">
        <v>0.4</v>
      </c>
      <c r="L7" s="19">
        <f t="shared" si="11"/>
        <v>0.16647960420465049</v>
      </c>
      <c r="M7" s="19">
        <f t="shared" si="4"/>
        <v>1.9872264064398868</v>
      </c>
      <c r="N7" s="19">
        <f t="shared" si="12"/>
        <v>2.1537060106445374</v>
      </c>
      <c r="O7" s="19">
        <f t="shared" si="13"/>
        <v>119.3388728265524</v>
      </c>
      <c r="P7" s="22">
        <f t="shared" si="14"/>
        <v>132.59874758505822</v>
      </c>
      <c r="Q7" s="19">
        <f t="shared" si="15"/>
        <v>1.7977664470449941</v>
      </c>
      <c r="R7" s="23">
        <f t="shared" si="16"/>
        <v>7.7299131535054924E-2</v>
      </c>
      <c r="S7" s="9" t="s">
        <v>43</v>
      </c>
      <c r="T7" s="10">
        <f>1/T6</f>
        <v>14.492753623188404</v>
      </c>
      <c r="U7" s="10">
        <f t="shared" ref="U7:AA7" si="17">1/U6</f>
        <v>17.241379310344826</v>
      </c>
      <c r="V7" s="10">
        <f t="shared" si="17"/>
        <v>34.482758620689651</v>
      </c>
      <c r="W7" s="10">
        <f t="shared" si="17"/>
        <v>16.103059581320451</v>
      </c>
      <c r="X7" s="10">
        <f t="shared" si="17"/>
        <v>9.778038525471791</v>
      </c>
      <c r="Y7" s="10">
        <f t="shared" si="17"/>
        <v>14.900908955446281</v>
      </c>
      <c r="Z7" s="10">
        <f t="shared" si="17"/>
        <v>12.610340479192939</v>
      </c>
      <c r="AA7" s="10">
        <f t="shared" si="17"/>
        <v>15.176809834572772</v>
      </c>
    </row>
    <row r="8" spans="1:27" x14ac:dyDescent="0.55000000000000004">
      <c r="S8" s="9" t="s">
        <v>44</v>
      </c>
      <c r="T8" s="10">
        <v>250</v>
      </c>
      <c r="U8" s="10">
        <v>650</v>
      </c>
      <c r="V8" s="10">
        <v>585</v>
      </c>
      <c r="W8" s="10">
        <v>472</v>
      </c>
      <c r="X8" s="10">
        <v>410</v>
      </c>
      <c r="Y8" s="9">
        <v>204</v>
      </c>
      <c r="Z8" s="10">
        <v>240</v>
      </c>
      <c r="AA8" s="10">
        <v>223</v>
      </c>
    </row>
    <row r="9" spans="1:27" x14ac:dyDescent="0.55000000000000004">
      <c r="S9" s="9" t="s">
        <v>45</v>
      </c>
      <c r="T9" s="10"/>
      <c r="U9" s="10">
        <v>16.042999999999999</v>
      </c>
      <c r="V9" s="10">
        <v>2.016</v>
      </c>
      <c r="W9" s="12">
        <v>30.07</v>
      </c>
      <c r="X9" s="10">
        <v>170.34</v>
      </c>
      <c r="Y9" s="10"/>
      <c r="Z9" s="10">
        <v>306.53399999999999</v>
      </c>
      <c r="AA9" s="10">
        <v>100.205</v>
      </c>
    </row>
    <row r="11" spans="1:27" x14ac:dyDescent="0.55000000000000004">
      <c r="A11" s="35"/>
      <c r="B11" s="36"/>
      <c r="C11" s="37"/>
      <c r="D11" s="35"/>
      <c r="E11" s="35"/>
      <c r="F11" s="38"/>
      <c r="G11" s="35"/>
      <c r="H11" s="35"/>
      <c r="I11" s="35"/>
      <c r="J11" s="39"/>
      <c r="K11" s="38"/>
      <c r="L11" s="35"/>
      <c r="M11" s="35"/>
      <c r="N11" s="35"/>
      <c r="O11" s="35"/>
      <c r="P11" s="39"/>
      <c r="Q11" s="35"/>
      <c r="R11" s="40"/>
      <c r="S11" s="41"/>
      <c r="Y11">
        <f>L3*1000000/36000</f>
        <v>4.6244334501291808</v>
      </c>
      <c r="Z11">
        <f>M3*1000000/36000</f>
        <v>55.200733512219081</v>
      </c>
    </row>
    <row r="12" spans="1:27" x14ac:dyDescent="0.55000000000000004">
      <c r="A12" s="35"/>
      <c r="B12" s="36"/>
      <c r="C12" s="35"/>
      <c r="D12" s="35"/>
      <c r="E12" s="35"/>
      <c r="F12" s="38"/>
      <c r="G12" s="35"/>
      <c r="H12" s="35"/>
      <c r="I12" s="35"/>
      <c r="J12" s="39"/>
      <c r="K12" s="38"/>
      <c r="L12" s="35"/>
      <c r="M12" s="35"/>
      <c r="N12" s="35"/>
      <c r="O12" s="35"/>
      <c r="P12" s="39"/>
      <c r="Q12" s="35"/>
      <c r="R12" s="40"/>
      <c r="S12" s="41"/>
      <c r="Y12">
        <f>L4*1000000/36000</f>
        <v>4.6244334501291808</v>
      </c>
      <c r="Z12">
        <f>M4*1000000/36000</f>
        <v>55.200733512219081</v>
      </c>
    </row>
    <row r="13" spans="1:27" x14ac:dyDescent="0.55000000000000004">
      <c r="A13" s="35"/>
      <c r="B13" s="36"/>
      <c r="C13" s="35"/>
      <c r="D13" s="35"/>
      <c r="E13" s="35"/>
      <c r="F13" s="38"/>
      <c r="G13" s="35"/>
      <c r="H13" s="35"/>
      <c r="I13" s="35"/>
      <c r="J13" s="39"/>
      <c r="K13" s="38"/>
      <c r="L13" s="35"/>
      <c r="M13" s="35"/>
      <c r="N13" s="35"/>
      <c r="O13" s="35"/>
      <c r="P13" s="39"/>
      <c r="Q13" s="35"/>
      <c r="R13" s="40"/>
      <c r="S13" s="41"/>
      <c r="Y13">
        <f>L5*1000000/36000</f>
        <v>4.6244334501291808</v>
      </c>
      <c r="Z13">
        <f>M5*1000000/36000</f>
        <v>55.200733512219081</v>
      </c>
    </row>
    <row r="14" spans="1:27" x14ac:dyDescent="0.55000000000000004">
      <c r="A14" s="35"/>
      <c r="B14" s="36"/>
      <c r="C14" s="35"/>
      <c r="D14" s="35"/>
      <c r="E14" s="35"/>
      <c r="F14" s="38"/>
      <c r="G14" s="35"/>
      <c r="H14" s="35"/>
      <c r="I14" s="35"/>
      <c r="J14" s="39"/>
      <c r="K14" s="38"/>
      <c r="L14" s="35"/>
      <c r="M14" s="35"/>
      <c r="N14" s="35"/>
      <c r="O14" s="35"/>
      <c r="P14" s="39"/>
      <c r="Q14" s="35"/>
      <c r="R14" s="40"/>
      <c r="S14" s="42"/>
      <c r="V14">
        <f>30*42.7</f>
        <v>1281</v>
      </c>
      <c r="Y14">
        <f>L6*1000000/36000</f>
        <v>4.6244334501291808</v>
      </c>
      <c r="Z14">
        <f>M6*1000000/36000</f>
        <v>55.200733512219081</v>
      </c>
    </row>
    <row r="15" spans="1:27" x14ac:dyDescent="0.55000000000000004">
      <c r="A15" s="35"/>
      <c r="B15" s="36"/>
      <c r="C15" s="35"/>
      <c r="D15" s="35"/>
      <c r="E15" s="35"/>
      <c r="F15" s="38"/>
      <c r="G15" s="35"/>
      <c r="H15" s="35"/>
      <c r="I15" s="35"/>
      <c r="J15" s="39"/>
      <c r="K15" s="38"/>
      <c r="L15" s="35"/>
      <c r="M15" s="35"/>
      <c r="N15" s="35"/>
      <c r="O15" s="35"/>
      <c r="P15" s="39"/>
      <c r="Q15" s="35"/>
      <c r="R15" s="40"/>
      <c r="S15" s="42"/>
      <c r="Y15">
        <f>L7*1000000/36000</f>
        <v>4.6244334501291808</v>
      </c>
      <c r="Z15">
        <f>M7*1000000/36000</f>
        <v>55.200733512219081</v>
      </c>
    </row>
    <row r="16" spans="1:27" x14ac:dyDescent="0.55000000000000004">
      <c r="A16" s="35"/>
      <c r="B16" s="36"/>
      <c r="C16" s="35"/>
      <c r="D16" s="35"/>
      <c r="E16" s="35"/>
      <c r="F16" s="38"/>
      <c r="G16" s="35"/>
      <c r="H16" s="35"/>
      <c r="I16" s="35"/>
      <c r="J16" s="39"/>
      <c r="K16" s="38"/>
      <c r="L16" s="35"/>
      <c r="M16" s="35"/>
      <c r="N16" s="35"/>
      <c r="O16" s="35"/>
      <c r="P16" s="39"/>
      <c r="Q16" s="35"/>
      <c r="R16" s="40"/>
      <c r="S16" s="41"/>
      <c r="Y16">
        <f t="shared" ref="Y12:Y17" si="18">L11*1000000/36000</f>
        <v>0</v>
      </c>
      <c r="Z16">
        <f t="shared" ref="Z12:Z17" si="19">M11*1000000/36000</f>
        <v>0</v>
      </c>
    </row>
    <row r="17" spans="1:26" x14ac:dyDescent="0.55000000000000004">
      <c r="A17" s="35"/>
      <c r="B17" s="36"/>
      <c r="C17" s="35"/>
      <c r="D17" s="35"/>
      <c r="E17" s="35"/>
      <c r="F17" s="38"/>
      <c r="G17" s="35"/>
      <c r="H17" s="35"/>
      <c r="I17" s="35"/>
      <c r="J17" s="39"/>
      <c r="K17" s="38"/>
      <c r="L17" s="35"/>
      <c r="M17" s="35"/>
      <c r="N17" s="35"/>
      <c r="O17" s="35"/>
      <c r="P17" s="39"/>
      <c r="Q17" s="35"/>
      <c r="R17" s="40"/>
      <c r="S17" s="41"/>
      <c r="Y17">
        <f t="shared" si="18"/>
        <v>0</v>
      </c>
      <c r="Z17">
        <f t="shared" si="19"/>
        <v>0</v>
      </c>
    </row>
    <row r="18" spans="1:26" x14ac:dyDescent="0.55000000000000004">
      <c r="A18" s="35"/>
      <c r="B18" s="36"/>
      <c r="C18" s="35"/>
      <c r="D18" s="35"/>
      <c r="E18" s="35"/>
      <c r="F18" s="38"/>
      <c r="G18" s="35"/>
      <c r="H18" s="35"/>
      <c r="I18" s="35"/>
      <c r="J18" s="39"/>
      <c r="K18" s="38"/>
      <c r="L18" s="35"/>
      <c r="M18" s="35"/>
      <c r="N18" s="35"/>
      <c r="O18" s="35"/>
      <c r="P18" s="39"/>
      <c r="Q18" s="35"/>
      <c r="R18" s="40"/>
      <c r="S18" s="41"/>
    </row>
    <row r="19" spans="1:26" x14ac:dyDescent="0.55000000000000004">
      <c r="A19" s="35"/>
      <c r="B19" s="36"/>
      <c r="C19" s="35"/>
      <c r="D19" s="35"/>
      <c r="E19" s="35"/>
      <c r="F19" s="38"/>
      <c r="G19" s="35"/>
      <c r="H19" s="35"/>
      <c r="I19" s="35"/>
      <c r="J19" s="39"/>
      <c r="K19" s="38"/>
      <c r="L19" s="35"/>
      <c r="M19" s="35"/>
      <c r="N19" s="35"/>
      <c r="O19" s="35"/>
      <c r="P19" s="39"/>
      <c r="Q19" s="35"/>
      <c r="R19" s="40"/>
      <c r="S19" s="41"/>
    </row>
    <row r="20" spans="1:26" x14ac:dyDescent="0.55000000000000004">
      <c r="A20" s="35"/>
      <c r="B20" s="36"/>
      <c r="C20" s="35"/>
      <c r="D20" s="35"/>
      <c r="E20" s="35"/>
      <c r="F20" s="38"/>
      <c r="G20" s="35"/>
      <c r="H20" s="35"/>
      <c r="I20" s="35"/>
      <c r="J20" s="39"/>
      <c r="K20" s="38"/>
      <c r="L20" s="35"/>
      <c r="M20" s="35"/>
      <c r="N20" s="35"/>
      <c r="O20" s="35"/>
      <c r="P20" s="39"/>
      <c r="Q20" s="35"/>
      <c r="R20" s="40"/>
      <c r="S20" s="41"/>
    </row>
    <row r="21" spans="1:26" x14ac:dyDescent="0.55000000000000004">
      <c r="A21" s="35"/>
      <c r="B21" s="36"/>
      <c r="C21" s="35"/>
      <c r="D21" s="35"/>
      <c r="E21" s="35"/>
      <c r="F21" s="38"/>
      <c r="G21" s="35"/>
      <c r="H21" s="35"/>
      <c r="I21" s="35"/>
      <c r="J21" s="39"/>
      <c r="K21" s="38"/>
      <c r="L21" s="35"/>
      <c r="M21" s="35"/>
      <c r="N21" s="35"/>
      <c r="O21" s="35"/>
      <c r="P21" s="39"/>
      <c r="Q21" s="35"/>
      <c r="R21" s="40"/>
      <c r="S21" s="41"/>
    </row>
    <row r="22" spans="1:26" x14ac:dyDescent="0.55000000000000004">
      <c r="A22" s="35"/>
      <c r="B22" s="36"/>
      <c r="C22" s="35"/>
      <c r="D22" s="35"/>
      <c r="E22" s="35"/>
      <c r="F22" s="38"/>
      <c r="G22" s="35"/>
      <c r="H22" s="35"/>
      <c r="I22" s="35"/>
      <c r="J22" s="39"/>
      <c r="K22" s="38"/>
      <c r="L22" s="35"/>
      <c r="M22" s="35"/>
      <c r="N22" s="35"/>
      <c r="O22" s="35"/>
      <c r="P22" s="39"/>
      <c r="Q22" s="35"/>
      <c r="R22" s="40"/>
      <c r="S22" s="41"/>
    </row>
    <row r="23" spans="1:26" x14ac:dyDescent="0.55000000000000004">
      <c r="A23" s="35"/>
      <c r="B23" s="36"/>
      <c r="C23" s="35"/>
      <c r="D23" s="35"/>
      <c r="E23" s="35"/>
      <c r="F23" s="38"/>
      <c r="G23" s="35"/>
      <c r="H23" s="35"/>
      <c r="I23" s="35"/>
      <c r="J23" s="39"/>
      <c r="K23" s="38"/>
      <c r="L23" s="35"/>
      <c r="M23" s="35"/>
      <c r="N23" s="35"/>
      <c r="O23" s="35"/>
      <c r="P23" s="39"/>
      <c r="Q23" s="35"/>
      <c r="R23" s="40"/>
      <c r="S23" s="41"/>
    </row>
    <row r="24" spans="1:26" x14ac:dyDescent="0.55000000000000004">
      <c r="A24" s="35"/>
      <c r="B24" s="36"/>
      <c r="C24" s="35"/>
      <c r="D24" s="35"/>
      <c r="E24" s="35"/>
      <c r="F24" s="38"/>
      <c r="G24" s="35"/>
      <c r="H24" s="35"/>
      <c r="I24" s="35"/>
      <c r="J24" s="39"/>
      <c r="K24" s="38"/>
      <c r="L24" s="35"/>
      <c r="M24" s="35"/>
      <c r="N24" s="35"/>
      <c r="O24" s="35"/>
      <c r="P24" s="39"/>
      <c r="Q24" s="35"/>
      <c r="R24" s="40"/>
      <c r="S24" s="41"/>
    </row>
    <row r="25" spans="1:26" x14ac:dyDescent="0.55000000000000004">
      <c r="A25" s="43"/>
      <c r="B25" s="44"/>
      <c r="C25" s="43"/>
      <c r="D25" s="43"/>
      <c r="E25" s="43"/>
      <c r="F25" s="45"/>
      <c r="G25" s="43"/>
      <c r="H25" s="43"/>
      <c r="I25" s="43"/>
      <c r="J25" s="46"/>
      <c r="K25" s="45"/>
      <c r="L25" s="43"/>
      <c r="M25" s="43"/>
      <c r="N25" s="43"/>
      <c r="O25" s="43"/>
      <c r="P25" s="46"/>
      <c r="Q25" s="43"/>
      <c r="R25" s="47"/>
      <c r="S25" s="41"/>
    </row>
    <row r="26" spans="1:26" x14ac:dyDescent="0.55000000000000004">
      <c r="A26" s="43"/>
      <c r="B26" s="44"/>
      <c r="C26" s="43"/>
      <c r="D26" s="43"/>
      <c r="E26" s="43"/>
      <c r="F26" s="45"/>
      <c r="G26" s="43"/>
      <c r="H26" s="43"/>
      <c r="I26" s="43"/>
      <c r="J26" s="46"/>
      <c r="K26" s="45"/>
      <c r="L26" s="43"/>
      <c r="M26" s="43"/>
      <c r="N26" s="43"/>
      <c r="O26" s="43"/>
      <c r="P26" s="46"/>
      <c r="Q26" s="43"/>
      <c r="R26" s="47"/>
      <c r="S26" s="41"/>
    </row>
    <row r="27" spans="1:26" x14ac:dyDescent="0.55000000000000004">
      <c r="A27" s="43"/>
      <c r="B27" s="44"/>
      <c r="C27" s="43"/>
      <c r="D27" s="43"/>
      <c r="E27" s="43"/>
      <c r="F27" s="45"/>
      <c r="G27" s="43"/>
      <c r="H27" s="43"/>
      <c r="I27" s="43"/>
      <c r="J27" s="46"/>
      <c r="K27" s="45"/>
      <c r="L27" s="43"/>
      <c r="M27" s="43"/>
      <c r="N27" s="43"/>
      <c r="O27" s="43"/>
      <c r="P27" s="46"/>
      <c r="Q27" s="43"/>
      <c r="R27" s="47"/>
      <c r="S27" s="41"/>
    </row>
    <row r="28" spans="1:26" x14ac:dyDescent="0.5500000000000000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1"/>
    </row>
    <row r="29" spans="1:26" x14ac:dyDescent="0.5500000000000000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1"/>
    </row>
    <row r="30" spans="1:26" x14ac:dyDescent="0.55000000000000004">
      <c r="A30" s="35"/>
      <c r="B30" s="36"/>
      <c r="C30" s="35"/>
      <c r="D30" s="35"/>
      <c r="E30" s="35"/>
      <c r="F30" s="38"/>
      <c r="G30" s="35"/>
      <c r="H30" s="35"/>
      <c r="I30" s="35"/>
      <c r="J30" s="39"/>
      <c r="K30" s="38"/>
      <c r="L30" s="35"/>
      <c r="M30" s="35"/>
      <c r="N30" s="35"/>
      <c r="O30" s="35"/>
      <c r="P30" s="39"/>
      <c r="Q30" s="35"/>
      <c r="R30" s="40"/>
      <c r="S30" s="41"/>
    </row>
    <row r="31" spans="1:26" x14ac:dyDescent="0.55000000000000004">
      <c r="A31" s="35"/>
      <c r="B31" s="36"/>
      <c r="C31" s="35"/>
      <c r="D31" s="35"/>
      <c r="E31" s="35"/>
      <c r="F31" s="38"/>
      <c r="G31" s="35"/>
      <c r="H31" s="35"/>
      <c r="I31" s="35"/>
      <c r="J31" s="39"/>
      <c r="K31" s="38"/>
      <c r="L31" s="35"/>
      <c r="M31" s="35"/>
      <c r="N31" s="35"/>
      <c r="O31" s="35"/>
      <c r="P31" s="39"/>
      <c r="Q31" s="35"/>
      <c r="R31" s="40"/>
      <c r="S31" s="41"/>
    </row>
    <row r="32" spans="1:26" x14ac:dyDescent="0.55000000000000004">
      <c r="A32" s="35"/>
      <c r="B32" s="36"/>
      <c r="C32" s="35"/>
      <c r="D32" s="35"/>
      <c r="E32" s="35"/>
      <c r="F32" s="38"/>
      <c r="G32" s="35"/>
      <c r="H32" s="35"/>
      <c r="I32" s="35"/>
      <c r="J32" s="39"/>
      <c r="K32" s="38"/>
      <c r="L32" s="35"/>
      <c r="M32" s="35"/>
      <c r="N32" s="35"/>
      <c r="O32" s="35"/>
      <c r="P32" s="39"/>
      <c r="Q32" s="35"/>
      <c r="R32" s="40"/>
      <c r="S32" s="41"/>
    </row>
    <row r="33" spans="1:19" x14ac:dyDescent="0.55000000000000004">
      <c r="A33" s="35"/>
      <c r="B33" s="36"/>
      <c r="C33" s="35"/>
      <c r="D33" s="35"/>
      <c r="E33" s="35"/>
      <c r="F33" s="38"/>
      <c r="G33" s="35"/>
      <c r="H33" s="35"/>
      <c r="I33" s="35"/>
      <c r="J33" s="39"/>
      <c r="K33" s="38"/>
      <c r="L33" s="35"/>
      <c r="M33" s="35"/>
      <c r="N33" s="35"/>
      <c r="O33" s="35"/>
      <c r="P33" s="39"/>
      <c r="Q33" s="35"/>
      <c r="R33" s="40"/>
      <c r="S33" s="41"/>
    </row>
    <row r="34" spans="1:19" x14ac:dyDescent="0.55000000000000004">
      <c r="A34" s="35"/>
      <c r="B34" s="36"/>
      <c r="C34" s="35"/>
      <c r="D34" s="35"/>
      <c r="E34" s="35"/>
      <c r="F34" s="38"/>
      <c r="G34" s="35"/>
      <c r="H34" s="35"/>
      <c r="I34" s="35"/>
      <c r="J34" s="39"/>
      <c r="K34" s="38"/>
      <c r="L34" s="35"/>
      <c r="M34" s="35"/>
      <c r="N34" s="35"/>
      <c r="O34" s="35"/>
      <c r="P34" s="39"/>
      <c r="Q34" s="35"/>
      <c r="R34" s="40"/>
      <c r="S34" s="41"/>
    </row>
    <row r="35" spans="1:19" x14ac:dyDescent="0.5500000000000000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1"/>
    </row>
    <row r="36" spans="1:19" x14ac:dyDescent="0.5500000000000000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1"/>
    </row>
    <row r="37" spans="1:19" x14ac:dyDescent="0.5500000000000000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1"/>
    </row>
    <row r="38" spans="1:19" x14ac:dyDescent="0.5500000000000000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1"/>
    </row>
    <row r="39" spans="1:19" x14ac:dyDescent="0.5500000000000000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1"/>
    </row>
    <row r="40" spans="1:19" x14ac:dyDescent="0.5500000000000000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1"/>
    </row>
    <row r="41" spans="1:19" x14ac:dyDescent="0.5500000000000000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9"/>
      <c r="L41" s="48"/>
      <c r="M41" s="48"/>
      <c r="N41" s="48"/>
      <c r="O41" s="48"/>
      <c r="P41" s="48"/>
      <c r="Q41" s="48"/>
      <c r="R41" s="48"/>
      <c r="S41" s="41"/>
    </row>
    <row r="42" spans="1:19" x14ac:dyDescent="0.5500000000000000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1"/>
    </row>
    <row r="43" spans="1:19" x14ac:dyDescent="0.55000000000000004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 x14ac:dyDescent="0.55000000000000004">
      <c r="A44" s="35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4"/>
    </row>
    <row r="45" spans="1:19" x14ac:dyDescent="0.55000000000000004">
      <c r="A45" s="35"/>
      <c r="B45" s="36"/>
      <c r="C45" s="35"/>
      <c r="D45" s="35"/>
      <c r="E45" s="35"/>
      <c r="F45" s="38"/>
      <c r="G45" s="35"/>
      <c r="H45" s="35"/>
      <c r="I45" s="35"/>
      <c r="J45" s="39"/>
      <c r="K45" s="38"/>
      <c r="L45" s="35"/>
      <c r="M45" s="35"/>
      <c r="N45" s="35"/>
      <c r="O45" s="35"/>
      <c r="P45" s="39"/>
      <c r="Q45" s="35"/>
      <c r="R45" s="55"/>
      <c r="S45" s="42"/>
    </row>
    <row r="46" spans="1:19" x14ac:dyDescent="0.55000000000000004">
      <c r="A46" s="35"/>
      <c r="B46" s="36"/>
      <c r="C46" s="35"/>
      <c r="D46" s="35"/>
      <c r="E46" s="35"/>
      <c r="F46" s="38"/>
      <c r="G46" s="35"/>
      <c r="H46" s="35"/>
      <c r="I46" s="35"/>
      <c r="J46" s="39"/>
      <c r="K46" s="38"/>
      <c r="L46" s="35"/>
      <c r="M46" s="35"/>
      <c r="N46" s="35"/>
      <c r="O46" s="35"/>
      <c r="P46" s="39"/>
      <c r="Q46" s="35"/>
      <c r="R46" s="55"/>
      <c r="S46" s="42"/>
    </row>
    <row r="47" spans="1:19" x14ac:dyDescent="0.55000000000000004">
      <c r="A47" s="35"/>
      <c r="B47" s="36"/>
      <c r="C47" s="35"/>
      <c r="D47" s="35"/>
      <c r="E47" s="35"/>
      <c r="F47" s="38"/>
      <c r="G47" s="35"/>
      <c r="H47" s="35"/>
      <c r="I47" s="35"/>
      <c r="J47" s="39"/>
      <c r="K47" s="38"/>
      <c r="L47" s="35"/>
      <c r="M47" s="35"/>
      <c r="N47" s="35"/>
      <c r="O47" s="35"/>
      <c r="P47" s="39"/>
      <c r="Q47" s="35"/>
      <c r="R47" s="55"/>
      <c r="S47" s="42"/>
    </row>
    <row r="48" spans="1:19" x14ac:dyDescent="0.55000000000000004">
      <c r="A48" s="35"/>
      <c r="B48" s="36"/>
      <c r="C48" s="35"/>
      <c r="D48" s="35"/>
      <c r="E48" s="35"/>
      <c r="F48" s="38"/>
      <c r="G48" s="35"/>
      <c r="H48" s="35"/>
      <c r="I48" s="35"/>
      <c r="J48" s="39"/>
      <c r="K48" s="38"/>
      <c r="L48" s="35"/>
      <c r="M48" s="35"/>
      <c r="N48" s="35"/>
      <c r="O48" s="35"/>
      <c r="P48" s="39"/>
      <c r="Q48" s="35"/>
      <c r="R48" s="55"/>
      <c r="S48" s="42"/>
    </row>
    <row r="49" spans="1:19" x14ac:dyDescent="0.55000000000000004">
      <c r="A49" s="35"/>
      <c r="B49" s="36"/>
      <c r="C49" s="35"/>
      <c r="D49" s="35"/>
      <c r="E49" s="35"/>
      <c r="F49" s="38"/>
      <c r="G49" s="35"/>
      <c r="H49" s="35"/>
      <c r="I49" s="35"/>
      <c r="J49" s="39"/>
      <c r="K49" s="38"/>
      <c r="L49" s="35"/>
      <c r="M49" s="35"/>
      <c r="N49" s="35"/>
      <c r="O49" s="35"/>
      <c r="P49" s="39"/>
      <c r="Q49" s="35"/>
      <c r="R49" s="55"/>
      <c r="S49" s="42"/>
    </row>
    <row r="50" spans="1:19" x14ac:dyDescent="0.55000000000000004">
      <c r="A50" s="35"/>
      <c r="B50" s="36"/>
      <c r="C50" s="35"/>
      <c r="D50" s="35"/>
      <c r="E50" s="35"/>
      <c r="F50" s="38"/>
      <c r="G50" s="35"/>
      <c r="H50" s="35"/>
      <c r="I50" s="35"/>
      <c r="J50" s="39"/>
      <c r="K50" s="38"/>
      <c r="L50" s="35"/>
      <c r="M50" s="35"/>
      <c r="N50" s="35"/>
      <c r="O50" s="35"/>
      <c r="P50" s="39"/>
      <c r="Q50" s="35"/>
      <c r="R50" s="55"/>
      <c r="S50" s="42"/>
    </row>
    <row r="51" spans="1:19" x14ac:dyDescent="0.55000000000000004">
      <c r="A51" s="35"/>
      <c r="B51" s="36"/>
      <c r="C51" s="35"/>
      <c r="D51" s="35"/>
      <c r="E51" s="35"/>
      <c r="F51" s="38"/>
      <c r="G51" s="35"/>
      <c r="H51" s="35"/>
      <c r="I51" s="35"/>
      <c r="J51" s="39"/>
      <c r="K51" s="38"/>
      <c r="L51" s="35"/>
      <c r="M51" s="35"/>
      <c r="N51" s="35"/>
      <c r="O51" s="35"/>
      <c r="P51" s="39"/>
      <c r="Q51" s="35"/>
      <c r="R51" s="55"/>
      <c r="S51" s="42"/>
    </row>
    <row r="52" spans="1:19" x14ac:dyDescent="0.55000000000000004">
      <c r="A52" s="35"/>
      <c r="B52" s="36"/>
      <c r="C52" s="35"/>
      <c r="D52" s="35"/>
      <c r="E52" s="35"/>
      <c r="F52" s="38"/>
      <c r="G52" s="35"/>
      <c r="H52" s="35"/>
      <c r="I52" s="35"/>
      <c r="J52" s="39"/>
      <c r="K52" s="38"/>
      <c r="L52" s="35"/>
      <c r="M52" s="35"/>
      <c r="N52" s="35"/>
      <c r="O52" s="35"/>
      <c r="P52" s="39"/>
      <c r="Q52" s="35"/>
      <c r="R52" s="55"/>
      <c r="S52" s="42"/>
    </row>
    <row r="53" spans="1:19" x14ac:dyDescent="0.55000000000000004">
      <c r="A53" s="35"/>
      <c r="B53" s="36"/>
      <c r="C53" s="35"/>
      <c r="D53" s="35"/>
      <c r="E53" s="35"/>
      <c r="F53" s="38"/>
      <c r="G53" s="35"/>
      <c r="H53" s="35"/>
      <c r="I53" s="35"/>
      <c r="J53" s="39"/>
      <c r="K53" s="38"/>
      <c r="L53" s="35"/>
      <c r="M53" s="35"/>
      <c r="N53" s="35"/>
      <c r="O53" s="35"/>
      <c r="P53" s="39"/>
      <c r="Q53" s="35"/>
      <c r="R53" s="55"/>
      <c r="S53" s="42"/>
    </row>
    <row r="54" spans="1:19" x14ac:dyDescent="0.55000000000000004">
      <c r="A54" s="35"/>
      <c r="B54" s="36"/>
      <c r="C54" s="35"/>
      <c r="D54" s="35"/>
      <c r="E54" s="35"/>
      <c r="F54" s="38"/>
      <c r="G54" s="35"/>
      <c r="H54" s="35"/>
      <c r="I54" s="35"/>
      <c r="J54" s="39"/>
      <c r="K54" s="38"/>
      <c r="L54" s="35"/>
      <c r="M54" s="35"/>
      <c r="N54" s="35"/>
      <c r="O54" s="35"/>
      <c r="P54" s="39"/>
      <c r="Q54" s="35"/>
      <c r="R54" s="55"/>
      <c r="S54" s="42"/>
    </row>
    <row r="55" spans="1:19" x14ac:dyDescent="0.55000000000000004">
      <c r="A55" s="35"/>
      <c r="B55" s="36"/>
      <c r="C55" s="35"/>
      <c r="D55" s="35"/>
      <c r="E55" s="35"/>
      <c r="F55" s="38"/>
      <c r="G55" s="35"/>
      <c r="H55" s="35"/>
      <c r="I55" s="35"/>
      <c r="J55" s="39"/>
      <c r="K55" s="38"/>
      <c r="L55" s="35"/>
      <c r="M55" s="35"/>
      <c r="N55" s="35"/>
      <c r="O55" s="35"/>
      <c r="P55" s="39"/>
      <c r="Q55" s="35"/>
      <c r="R55" s="55"/>
      <c r="S55" s="42"/>
    </row>
    <row r="56" spans="1:19" x14ac:dyDescent="0.55000000000000004">
      <c r="A56" s="35"/>
      <c r="B56" s="36"/>
      <c r="C56" s="35"/>
      <c r="D56" s="35"/>
      <c r="E56" s="35"/>
      <c r="F56" s="38"/>
      <c r="G56" s="35"/>
      <c r="H56" s="35"/>
      <c r="I56" s="35"/>
      <c r="J56" s="39"/>
      <c r="K56" s="38"/>
      <c r="L56" s="35"/>
      <c r="M56" s="35"/>
      <c r="N56" s="35"/>
      <c r="O56" s="35"/>
      <c r="P56" s="39"/>
      <c r="Q56" s="35"/>
      <c r="R56" s="55"/>
      <c r="S56" s="42"/>
    </row>
    <row r="57" spans="1:19" x14ac:dyDescent="0.55000000000000004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42"/>
    </row>
    <row r="58" spans="1:19" x14ac:dyDescent="0.5500000000000000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42"/>
    </row>
    <row r="59" spans="1:19" x14ac:dyDescent="0.55000000000000004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 x14ac:dyDescent="0.55000000000000004">
      <c r="A60" s="35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4"/>
    </row>
    <row r="61" spans="1:19" x14ac:dyDescent="0.55000000000000004">
      <c r="A61" s="35"/>
      <c r="B61" s="36"/>
      <c r="C61" s="35"/>
      <c r="D61" s="35"/>
      <c r="E61" s="35"/>
      <c r="F61" s="38"/>
      <c r="G61" s="35"/>
      <c r="H61" s="35"/>
      <c r="I61" s="35"/>
      <c r="J61" s="39"/>
      <c r="K61" s="38"/>
      <c r="L61" s="35"/>
      <c r="M61" s="35"/>
      <c r="N61" s="35"/>
      <c r="O61" s="35"/>
      <c r="P61" s="39"/>
      <c r="Q61" s="35"/>
      <c r="R61" s="55"/>
      <c r="S61" s="42"/>
    </row>
    <row r="62" spans="1:19" x14ac:dyDescent="0.55000000000000004">
      <c r="A62" s="35"/>
      <c r="B62" s="36"/>
      <c r="C62" s="35"/>
      <c r="D62" s="35"/>
      <c r="E62" s="35"/>
      <c r="F62" s="38"/>
      <c r="G62" s="35"/>
      <c r="H62" s="35"/>
      <c r="I62" s="35"/>
      <c r="J62" s="39"/>
      <c r="K62" s="38"/>
      <c r="L62" s="35"/>
      <c r="M62" s="35"/>
      <c r="N62" s="35"/>
      <c r="O62" s="35"/>
      <c r="P62" s="39"/>
      <c r="Q62" s="35"/>
      <c r="R62" s="55"/>
      <c r="S62" s="42"/>
    </row>
    <row r="63" spans="1:19" x14ac:dyDescent="0.55000000000000004">
      <c r="A63" s="35"/>
      <c r="B63" s="36"/>
      <c r="C63" s="35"/>
      <c r="D63" s="35"/>
      <c r="E63" s="35"/>
      <c r="F63" s="38"/>
      <c r="G63" s="35"/>
      <c r="H63" s="35"/>
      <c r="I63" s="35"/>
      <c r="J63" s="39"/>
      <c r="K63" s="38"/>
      <c r="L63" s="35"/>
      <c r="M63" s="35"/>
      <c r="N63" s="35"/>
      <c r="O63" s="35"/>
      <c r="P63" s="39"/>
      <c r="Q63" s="35"/>
      <c r="R63" s="55"/>
      <c r="S63" s="42"/>
    </row>
    <row r="64" spans="1:19" x14ac:dyDescent="0.55000000000000004">
      <c r="A64" s="35"/>
      <c r="B64" s="36"/>
      <c r="C64" s="35"/>
      <c r="D64" s="35"/>
      <c r="E64" s="35"/>
      <c r="F64" s="38"/>
      <c r="G64" s="35"/>
      <c r="H64" s="35"/>
      <c r="I64" s="35"/>
      <c r="J64" s="39"/>
      <c r="K64" s="38"/>
      <c r="L64" s="35"/>
      <c r="M64" s="35"/>
      <c r="N64" s="35"/>
      <c r="O64" s="35"/>
      <c r="P64" s="39"/>
      <c r="Q64" s="35"/>
      <c r="R64" s="55"/>
      <c r="S64" s="42"/>
    </row>
    <row r="65" spans="1:19" x14ac:dyDescent="0.55000000000000004">
      <c r="A65" s="35"/>
      <c r="B65" s="36"/>
      <c r="C65" s="35"/>
      <c r="D65" s="35"/>
      <c r="E65" s="35"/>
      <c r="F65" s="38"/>
      <c r="G65" s="35"/>
      <c r="H65" s="35"/>
      <c r="I65" s="35"/>
      <c r="J65" s="39"/>
      <c r="K65" s="38"/>
      <c r="L65" s="35"/>
      <c r="M65" s="35"/>
      <c r="N65" s="35"/>
      <c r="O65" s="35"/>
      <c r="P65" s="39"/>
      <c r="Q65" s="35"/>
      <c r="R65" s="55"/>
      <c r="S65" s="42"/>
    </row>
    <row r="66" spans="1:19" x14ac:dyDescent="0.55000000000000004">
      <c r="A66" s="35"/>
      <c r="B66" s="36"/>
      <c r="C66" s="35"/>
      <c r="D66" s="35"/>
      <c r="E66" s="35"/>
      <c r="F66" s="38"/>
      <c r="G66" s="35"/>
      <c r="H66" s="35"/>
      <c r="I66" s="35"/>
      <c r="J66" s="39"/>
      <c r="K66" s="38"/>
      <c r="L66" s="35"/>
      <c r="M66" s="35"/>
      <c r="N66" s="35"/>
      <c r="O66" s="35"/>
      <c r="P66" s="39"/>
      <c r="Q66" s="35"/>
      <c r="R66" s="55"/>
      <c r="S66" s="42"/>
    </row>
    <row r="67" spans="1:19" x14ac:dyDescent="0.55000000000000004">
      <c r="A67" s="35"/>
      <c r="B67" s="36"/>
      <c r="C67" s="35"/>
      <c r="D67" s="35"/>
      <c r="E67" s="35"/>
      <c r="F67" s="38"/>
      <c r="G67" s="35"/>
      <c r="H67" s="35"/>
      <c r="I67" s="35"/>
      <c r="J67" s="39"/>
      <c r="K67" s="38"/>
      <c r="L67" s="35"/>
      <c r="M67" s="35"/>
      <c r="N67" s="35"/>
      <c r="O67" s="35"/>
      <c r="P67" s="39"/>
      <c r="Q67" s="35"/>
      <c r="R67" s="55"/>
      <c r="S67" s="42"/>
    </row>
    <row r="68" spans="1:19" x14ac:dyDescent="0.55000000000000004">
      <c r="A68" s="35"/>
      <c r="B68" s="36"/>
      <c r="C68" s="35"/>
      <c r="D68" s="35"/>
      <c r="E68" s="35"/>
      <c r="F68" s="38"/>
      <c r="G68" s="35"/>
      <c r="H68" s="35"/>
      <c r="I68" s="35"/>
      <c r="J68" s="39"/>
      <c r="K68" s="38"/>
      <c r="L68" s="35"/>
      <c r="M68" s="35"/>
      <c r="N68" s="35"/>
      <c r="O68" s="35"/>
      <c r="P68" s="39"/>
      <c r="Q68" s="35"/>
      <c r="R68" s="55"/>
      <c r="S68" s="42"/>
    </row>
    <row r="69" spans="1:19" x14ac:dyDescent="0.55000000000000004">
      <c r="A69" s="35"/>
      <c r="B69" s="36"/>
      <c r="C69" s="35"/>
      <c r="D69" s="35"/>
      <c r="E69" s="35"/>
      <c r="F69" s="38"/>
      <c r="G69" s="35"/>
      <c r="H69" s="35"/>
      <c r="I69" s="35"/>
      <c r="J69" s="39"/>
      <c r="K69" s="38"/>
      <c r="L69" s="35"/>
      <c r="M69" s="35"/>
      <c r="N69" s="35"/>
      <c r="O69" s="35"/>
      <c r="P69" s="39"/>
      <c r="Q69" s="35"/>
      <c r="R69" s="55"/>
      <c r="S69" s="42"/>
    </row>
    <row r="70" spans="1:19" x14ac:dyDescent="0.55000000000000004">
      <c r="A70" s="35"/>
      <c r="B70" s="36"/>
      <c r="C70" s="35"/>
      <c r="D70" s="35"/>
      <c r="E70" s="35"/>
      <c r="F70" s="38"/>
      <c r="G70" s="35"/>
      <c r="H70" s="35"/>
      <c r="I70" s="35"/>
      <c r="J70" s="39"/>
      <c r="K70" s="38"/>
      <c r="L70" s="35"/>
      <c r="M70" s="35"/>
      <c r="N70" s="35"/>
      <c r="O70" s="35"/>
      <c r="P70" s="39"/>
      <c r="Q70" s="35"/>
      <c r="R70" s="55"/>
      <c r="S70" s="42"/>
    </row>
    <row r="71" spans="1:19" x14ac:dyDescent="0.55000000000000004">
      <c r="A71" s="35"/>
      <c r="B71" s="36"/>
      <c r="C71" s="35"/>
      <c r="D71" s="35"/>
      <c r="E71" s="35"/>
      <c r="F71" s="38"/>
      <c r="G71" s="35"/>
      <c r="H71" s="35"/>
      <c r="I71" s="35"/>
      <c r="J71" s="39"/>
      <c r="K71" s="38"/>
      <c r="L71" s="35"/>
      <c r="M71" s="35"/>
      <c r="N71" s="35"/>
      <c r="O71" s="35"/>
      <c r="P71" s="39"/>
      <c r="Q71" s="35"/>
      <c r="R71" s="55"/>
      <c r="S71" s="42"/>
    </row>
    <row r="72" spans="1:19" x14ac:dyDescent="0.55000000000000004">
      <c r="A72" s="35"/>
      <c r="B72" s="36"/>
      <c r="C72" s="35"/>
      <c r="D72" s="35"/>
      <c r="E72" s="35"/>
      <c r="F72" s="38"/>
      <c r="G72" s="35"/>
      <c r="H72" s="35"/>
      <c r="I72" s="35"/>
      <c r="J72" s="39"/>
      <c r="K72" s="38"/>
      <c r="L72" s="35"/>
      <c r="M72" s="35"/>
      <c r="N72" s="35"/>
      <c r="O72" s="35"/>
      <c r="P72" s="39"/>
      <c r="Q72" s="35"/>
      <c r="R72" s="55"/>
      <c r="S72" s="42"/>
    </row>
    <row r="73" spans="1:19" x14ac:dyDescent="0.55000000000000004">
      <c r="A73" s="35"/>
      <c r="B73" s="36"/>
      <c r="C73" s="35"/>
      <c r="D73" s="35"/>
      <c r="E73" s="35"/>
      <c r="F73" s="38"/>
      <c r="G73" s="35"/>
      <c r="H73" s="35"/>
      <c r="I73" s="35"/>
      <c r="J73" s="39"/>
      <c r="K73" s="38"/>
      <c r="L73" s="35"/>
      <c r="M73" s="35"/>
      <c r="N73" s="35"/>
      <c r="O73" s="35"/>
      <c r="P73" s="39"/>
      <c r="Q73" s="35"/>
      <c r="R73" s="55"/>
      <c r="S73" s="42"/>
    </row>
    <row r="74" spans="1:19" x14ac:dyDescent="0.55000000000000004">
      <c r="A74" s="35"/>
      <c r="B74" s="36"/>
      <c r="C74" s="35"/>
      <c r="D74" s="35"/>
      <c r="E74" s="35"/>
      <c r="F74" s="38"/>
      <c r="G74" s="35"/>
      <c r="H74" s="35"/>
      <c r="I74" s="35"/>
      <c r="J74" s="39"/>
      <c r="K74" s="38"/>
      <c r="L74" s="35"/>
      <c r="M74" s="35"/>
      <c r="N74" s="35"/>
      <c r="O74" s="35"/>
      <c r="P74" s="39"/>
      <c r="Q74" s="35"/>
      <c r="R74" s="55"/>
      <c r="S74" s="42"/>
    </row>
    <row r="75" spans="1:19" x14ac:dyDescent="0.55000000000000004">
      <c r="A75" s="35"/>
      <c r="B75" s="36"/>
      <c r="C75" s="35"/>
      <c r="D75" s="35"/>
      <c r="E75" s="35"/>
      <c r="F75" s="38"/>
      <c r="G75" s="35"/>
      <c r="H75" s="35"/>
      <c r="I75" s="35"/>
      <c r="J75" s="39"/>
      <c r="K75" s="38"/>
      <c r="L75" s="35"/>
      <c r="M75" s="35"/>
      <c r="N75" s="35"/>
      <c r="O75" s="35"/>
      <c r="P75" s="39"/>
      <c r="Q75" s="35"/>
      <c r="R75" s="55"/>
      <c r="S75" s="42"/>
    </row>
    <row r="76" spans="1:19" x14ac:dyDescent="0.55000000000000004">
      <c r="A76" s="35"/>
      <c r="B76" s="51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5"/>
      <c r="S76" s="42"/>
    </row>
    <row r="77" spans="1:19" x14ac:dyDescent="0.55000000000000004">
      <c r="A77" s="35"/>
      <c r="B77" s="36"/>
      <c r="C77" s="35"/>
      <c r="D77" s="35"/>
      <c r="E77" s="35"/>
      <c r="F77" s="38"/>
      <c r="G77" s="35"/>
      <c r="H77" s="35"/>
      <c r="I77" s="35"/>
      <c r="J77" s="39"/>
      <c r="K77" s="38"/>
      <c r="L77" s="35"/>
      <c r="M77" s="35"/>
      <c r="N77" s="35"/>
      <c r="O77" s="35"/>
      <c r="P77" s="39"/>
      <c r="Q77" s="35"/>
      <c r="R77" s="55"/>
      <c r="S77" s="42"/>
    </row>
    <row r="78" spans="1:19" x14ac:dyDescent="0.55000000000000004">
      <c r="A78" s="35"/>
      <c r="B78" s="36"/>
      <c r="C78" s="35"/>
      <c r="D78" s="35"/>
      <c r="E78" s="35"/>
      <c r="F78" s="38"/>
      <c r="G78" s="35"/>
      <c r="H78" s="35"/>
      <c r="I78" s="35"/>
      <c r="J78" s="39"/>
      <c r="K78" s="38"/>
      <c r="L78" s="35"/>
      <c r="M78" s="35"/>
      <c r="N78" s="35"/>
      <c r="O78" s="35"/>
      <c r="P78" s="39"/>
      <c r="Q78" s="35"/>
      <c r="R78" s="55"/>
      <c r="S78" s="42"/>
    </row>
    <row r="79" spans="1:19" x14ac:dyDescent="0.55000000000000004">
      <c r="A79" s="35"/>
      <c r="B79" s="36"/>
      <c r="C79" s="35"/>
      <c r="D79" s="35"/>
      <c r="E79" s="35"/>
      <c r="F79" s="38"/>
      <c r="G79" s="35"/>
      <c r="H79" s="35"/>
      <c r="I79" s="35"/>
      <c r="J79" s="39"/>
      <c r="K79" s="38"/>
      <c r="L79" s="35"/>
      <c r="M79" s="35"/>
      <c r="N79" s="35"/>
      <c r="O79" s="35"/>
      <c r="P79" s="39"/>
      <c r="Q79" s="35"/>
      <c r="R79" s="55"/>
      <c r="S79" s="42"/>
    </row>
    <row r="80" spans="1:19" x14ac:dyDescent="0.55000000000000004">
      <c r="A80" s="35"/>
      <c r="B80" s="36"/>
      <c r="C80" s="35"/>
      <c r="D80" s="35"/>
      <c r="E80" s="35"/>
      <c r="F80" s="38"/>
      <c r="G80" s="35"/>
      <c r="H80" s="35"/>
      <c r="I80" s="35"/>
      <c r="J80" s="39"/>
      <c r="K80" s="38"/>
      <c r="L80" s="35"/>
      <c r="M80" s="35"/>
      <c r="N80" s="35"/>
      <c r="O80" s="35"/>
      <c r="P80" s="39"/>
      <c r="Q80" s="35"/>
      <c r="R80" s="55"/>
      <c r="S80" s="42"/>
    </row>
    <row r="81" spans="1:19" x14ac:dyDescent="0.55000000000000004">
      <c r="A81" s="35"/>
      <c r="B81" s="36"/>
      <c r="C81" s="35"/>
      <c r="D81" s="35"/>
      <c r="E81" s="35"/>
      <c r="F81" s="38"/>
      <c r="G81" s="35"/>
      <c r="H81" s="35"/>
      <c r="I81" s="35"/>
      <c r="J81" s="39"/>
      <c r="K81" s="38"/>
      <c r="L81" s="35"/>
      <c r="M81" s="35"/>
      <c r="N81" s="35"/>
      <c r="O81" s="35"/>
      <c r="P81" s="39"/>
      <c r="Q81" s="35"/>
      <c r="R81" s="55"/>
      <c r="S81" s="42"/>
    </row>
    <row r="82" spans="1:19" x14ac:dyDescent="0.55000000000000004">
      <c r="A82" s="35"/>
      <c r="B82" s="36"/>
      <c r="C82" s="35"/>
      <c r="D82" s="35"/>
      <c r="E82" s="35"/>
      <c r="F82" s="38"/>
      <c r="G82" s="35"/>
      <c r="H82" s="35"/>
      <c r="I82" s="35"/>
      <c r="J82" s="39"/>
      <c r="K82" s="38"/>
      <c r="L82" s="35"/>
      <c r="M82" s="35"/>
      <c r="N82" s="35"/>
      <c r="O82" s="35"/>
      <c r="P82" s="39"/>
      <c r="Q82" s="35"/>
      <c r="R82" s="55"/>
      <c r="S82" s="42"/>
    </row>
    <row r="83" spans="1:19" x14ac:dyDescent="0.55000000000000004">
      <c r="A83" s="35"/>
      <c r="B83" s="36"/>
      <c r="C83" s="35"/>
      <c r="D83" s="35"/>
      <c r="E83" s="35"/>
      <c r="F83" s="38"/>
      <c r="G83" s="35"/>
      <c r="H83" s="35"/>
      <c r="I83" s="35"/>
      <c r="J83" s="39"/>
      <c r="K83" s="38"/>
      <c r="L83" s="35"/>
      <c r="M83" s="35"/>
      <c r="N83" s="35"/>
      <c r="O83" s="35"/>
      <c r="P83" s="39"/>
      <c r="Q83" s="35"/>
      <c r="R83" s="55"/>
      <c r="S83" s="42"/>
    </row>
    <row r="84" spans="1:19" x14ac:dyDescent="0.55000000000000004">
      <c r="A84" s="35"/>
      <c r="B84" s="36"/>
      <c r="C84" s="35"/>
      <c r="D84" s="35"/>
      <c r="E84" s="35"/>
      <c r="F84" s="38"/>
      <c r="G84" s="35"/>
      <c r="H84" s="35"/>
      <c r="I84" s="35"/>
      <c r="J84" s="39"/>
      <c r="K84" s="38"/>
      <c r="L84" s="35"/>
      <c r="M84" s="35"/>
      <c r="N84" s="35"/>
      <c r="O84" s="35"/>
      <c r="P84" s="39"/>
      <c r="Q84" s="35"/>
      <c r="R84" s="55"/>
      <c r="S84" s="42"/>
    </row>
    <row r="85" spans="1:19" x14ac:dyDescent="0.55000000000000004">
      <c r="A85" s="35"/>
      <c r="B85" s="36"/>
      <c r="C85" s="35"/>
      <c r="D85" s="35"/>
      <c r="E85" s="35"/>
      <c r="F85" s="38"/>
      <c r="G85" s="35"/>
      <c r="H85" s="35"/>
      <c r="I85" s="35"/>
      <c r="J85" s="39"/>
      <c r="K85" s="38"/>
      <c r="L85" s="35"/>
      <c r="M85" s="35"/>
      <c r="N85" s="35"/>
      <c r="O85" s="35"/>
      <c r="P85" s="39"/>
      <c r="Q85" s="35"/>
      <c r="R85" s="55"/>
      <c r="S85" s="42"/>
    </row>
    <row r="86" spans="1:19" x14ac:dyDescent="0.55000000000000004">
      <c r="A86" s="35"/>
      <c r="B86" s="36"/>
      <c r="C86" s="35"/>
      <c r="D86" s="35"/>
      <c r="E86" s="35"/>
      <c r="F86" s="38"/>
      <c r="G86" s="35"/>
      <c r="H86" s="35"/>
      <c r="I86" s="35"/>
      <c r="J86" s="39"/>
      <c r="K86" s="38"/>
      <c r="L86" s="35"/>
      <c r="M86" s="35"/>
      <c r="N86" s="35"/>
      <c r="O86" s="35"/>
      <c r="P86" s="39"/>
      <c r="Q86" s="35"/>
      <c r="R86" s="55"/>
      <c r="S86" s="42"/>
    </row>
    <row r="87" spans="1:19" x14ac:dyDescent="0.55000000000000004">
      <c r="A87" s="35"/>
      <c r="B87" s="36"/>
      <c r="C87" s="35"/>
      <c r="D87" s="35"/>
      <c r="E87" s="35"/>
      <c r="F87" s="38"/>
      <c r="G87" s="35"/>
      <c r="H87" s="35"/>
      <c r="I87" s="35"/>
      <c r="J87" s="39"/>
      <c r="K87" s="38"/>
      <c r="L87" s="35"/>
      <c r="M87" s="35"/>
      <c r="N87" s="35"/>
      <c r="O87" s="35"/>
      <c r="P87" s="39"/>
      <c r="Q87" s="35"/>
      <c r="R87" s="56"/>
      <c r="S87" s="56"/>
    </row>
    <row r="88" spans="1:19" x14ac:dyDescent="0.55000000000000004">
      <c r="A88" s="35"/>
      <c r="B88" s="36"/>
      <c r="C88" s="35"/>
      <c r="D88" s="35"/>
      <c r="E88" s="35"/>
      <c r="F88" s="38"/>
      <c r="G88" s="35"/>
      <c r="H88" s="35"/>
      <c r="I88" s="35"/>
      <c r="J88" s="39"/>
      <c r="K88" s="38"/>
      <c r="L88" s="35"/>
      <c r="M88" s="35"/>
      <c r="N88" s="35"/>
      <c r="O88" s="35"/>
      <c r="P88" s="39"/>
      <c r="Q88" s="35"/>
      <c r="R88" s="53"/>
      <c r="S88" s="54"/>
    </row>
    <row r="89" spans="1:19" x14ac:dyDescent="0.55000000000000004">
      <c r="A89" s="35"/>
      <c r="B89" s="36"/>
      <c r="C89" s="35"/>
      <c r="D89" s="35"/>
      <c r="E89" s="35"/>
      <c r="F89" s="38"/>
      <c r="G89" s="35"/>
      <c r="H89" s="35"/>
      <c r="I89" s="35"/>
      <c r="J89" s="39"/>
      <c r="K89" s="38"/>
      <c r="L89" s="35"/>
      <c r="M89" s="35"/>
      <c r="N89" s="35"/>
      <c r="O89" s="35"/>
      <c r="P89" s="39"/>
      <c r="Q89" s="35"/>
      <c r="R89" s="55"/>
      <c r="S89" s="42"/>
    </row>
    <row r="90" spans="1:19" x14ac:dyDescent="0.55000000000000004">
      <c r="A90" s="35"/>
      <c r="B90" s="36"/>
      <c r="C90" s="35"/>
      <c r="D90" s="35"/>
      <c r="E90" s="35"/>
      <c r="F90" s="38"/>
      <c r="G90" s="35"/>
      <c r="H90" s="35"/>
      <c r="I90" s="35"/>
      <c r="J90" s="39"/>
      <c r="K90" s="38"/>
      <c r="L90" s="35"/>
      <c r="M90" s="35"/>
      <c r="N90" s="35"/>
      <c r="O90" s="35"/>
      <c r="P90" s="39"/>
      <c r="Q90" s="35"/>
      <c r="R90" s="55"/>
      <c r="S90" s="42"/>
    </row>
    <row r="91" spans="1:19" x14ac:dyDescent="0.55000000000000004">
      <c r="A91" s="35"/>
      <c r="B91" s="36"/>
      <c r="C91" s="35"/>
      <c r="D91" s="35"/>
      <c r="E91" s="35"/>
      <c r="F91" s="38"/>
      <c r="G91" s="35"/>
      <c r="H91" s="35"/>
      <c r="I91" s="35"/>
      <c r="J91" s="39"/>
      <c r="K91" s="38"/>
      <c r="L91" s="35"/>
      <c r="M91" s="35"/>
      <c r="N91" s="35"/>
      <c r="O91" s="35"/>
      <c r="P91" s="39"/>
      <c r="Q91" s="35"/>
      <c r="R91" s="55"/>
      <c r="S91" s="42"/>
    </row>
    <row r="92" spans="1:19" x14ac:dyDescent="0.55000000000000004">
      <c r="A92" s="35"/>
      <c r="B92" s="51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5"/>
      <c r="S92" s="42"/>
    </row>
    <row r="93" spans="1:19" x14ac:dyDescent="0.55000000000000004">
      <c r="A93" s="35"/>
      <c r="B93" s="36"/>
      <c r="C93" s="35"/>
      <c r="D93" s="35"/>
      <c r="E93" s="35"/>
      <c r="F93" s="38"/>
      <c r="G93" s="35"/>
      <c r="H93" s="35"/>
      <c r="I93" s="35"/>
      <c r="J93" s="39"/>
      <c r="K93" s="38"/>
      <c r="L93" s="35"/>
      <c r="M93" s="35"/>
      <c r="N93" s="35"/>
      <c r="O93" s="35"/>
      <c r="P93" s="39"/>
      <c r="Q93" s="35"/>
      <c r="R93" s="55"/>
      <c r="S93" s="42"/>
    </row>
    <row r="94" spans="1:19" x14ac:dyDescent="0.55000000000000004">
      <c r="A94" s="35"/>
      <c r="B94" s="36"/>
      <c r="C94" s="35"/>
      <c r="D94" s="35"/>
      <c r="E94" s="35"/>
      <c r="F94" s="38"/>
      <c r="G94" s="35"/>
      <c r="H94" s="35"/>
      <c r="I94" s="35"/>
      <c r="J94" s="39"/>
      <c r="K94" s="38"/>
      <c r="L94" s="35"/>
      <c r="M94" s="35"/>
      <c r="N94" s="35"/>
      <c r="O94" s="35"/>
      <c r="P94" s="39"/>
      <c r="Q94" s="35"/>
      <c r="R94" s="55"/>
      <c r="S94" s="42"/>
    </row>
    <row r="95" spans="1:19" x14ac:dyDescent="0.55000000000000004">
      <c r="A95" s="35"/>
      <c r="B95" s="36"/>
      <c r="C95" s="35"/>
      <c r="D95" s="35"/>
      <c r="E95" s="35"/>
      <c r="F95" s="38"/>
      <c r="G95" s="35"/>
      <c r="H95" s="35"/>
      <c r="I95" s="35"/>
      <c r="J95" s="39"/>
      <c r="K95" s="38"/>
      <c r="L95" s="35"/>
      <c r="M95" s="35"/>
      <c r="N95" s="35"/>
      <c r="O95" s="35"/>
      <c r="P95" s="39"/>
      <c r="Q95" s="35"/>
      <c r="R95" s="55"/>
      <c r="S95" s="42"/>
    </row>
    <row r="96" spans="1:19" x14ac:dyDescent="0.55000000000000004">
      <c r="A96" s="35"/>
      <c r="B96" s="36"/>
      <c r="C96" s="35"/>
      <c r="D96" s="35"/>
      <c r="E96" s="35"/>
      <c r="F96" s="38"/>
      <c r="G96" s="35"/>
      <c r="H96" s="35"/>
      <c r="I96" s="35"/>
      <c r="J96" s="39"/>
      <c r="K96" s="38"/>
      <c r="L96" s="35"/>
      <c r="M96" s="35"/>
      <c r="N96" s="35"/>
      <c r="O96" s="35"/>
      <c r="P96" s="39"/>
      <c r="Q96" s="35"/>
      <c r="R96" s="55"/>
      <c r="S96" s="42"/>
    </row>
    <row r="97" spans="1:19" x14ac:dyDescent="0.55000000000000004">
      <c r="A97" s="35"/>
      <c r="B97" s="36"/>
      <c r="C97" s="35"/>
      <c r="D97" s="35"/>
      <c r="E97" s="35"/>
      <c r="F97" s="38"/>
      <c r="G97" s="35"/>
      <c r="H97" s="35"/>
      <c r="I97" s="35"/>
      <c r="J97" s="39"/>
      <c r="K97" s="38"/>
      <c r="L97" s="35"/>
      <c r="M97" s="35"/>
      <c r="N97" s="35"/>
      <c r="O97" s="35"/>
      <c r="P97" s="39"/>
      <c r="Q97" s="35"/>
      <c r="R97" s="55"/>
      <c r="S97" s="42"/>
    </row>
    <row r="98" spans="1:19" x14ac:dyDescent="0.55000000000000004">
      <c r="A98" s="35"/>
      <c r="B98" s="36"/>
      <c r="C98" s="35"/>
      <c r="D98" s="35"/>
      <c r="E98" s="35"/>
      <c r="F98" s="38"/>
      <c r="G98" s="35"/>
      <c r="H98" s="35"/>
      <c r="I98" s="35"/>
      <c r="J98" s="39"/>
      <c r="K98" s="38"/>
      <c r="L98" s="35"/>
      <c r="M98" s="35"/>
      <c r="N98" s="35"/>
      <c r="O98" s="35"/>
      <c r="P98" s="39"/>
      <c r="Q98" s="35"/>
      <c r="R98" s="55"/>
      <c r="S98" s="42"/>
    </row>
    <row r="99" spans="1:19" x14ac:dyDescent="0.55000000000000004">
      <c r="A99" s="35"/>
      <c r="B99" s="36"/>
      <c r="C99" s="35"/>
      <c r="D99" s="35"/>
      <c r="E99" s="35"/>
      <c r="F99" s="38"/>
      <c r="G99" s="35"/>
      <c r="H99" s="35"/>
      <c r="I99" s="35"/>
      <c r="J99" s="39"/>
      <c r="K99" s="38"/>
      <c r="L99" s="35"/>
      <c r="M99" s="35"/>
      <c r="N99" s="35"/>
      <c r="O99" s="35"/>
      <c r="P99" s="39"/>
      <c r="Q99" s="35"/>
      <c r="R99" s="55"/>
      <c r="S99" s="42"/>
    </row>
    <row r="100" spans="1:19" x14ac:dyDescent="0.55000000000000004">
      <c r="A100" s="35"/>
      <c r="B100" s="36"/>
      <c r="C100" s="35"/>
      <c r="D100" s="35"/>
      <c r="E100" s="35"/>
      <c r="F100" s="38"/>
      <c r="G100" s="35"/>
      <c r="H100" s="35"/>
      <c r="I100" s="35"/>
      <c r="J100" s="39"/>
      <c r="K100" s="38"/>
      <c r="L100" s="35"/>
      <c r="M100" s="35"/>
      <c r="N100" s="35"/>
      <c r="O100" s="35"/>
      <c r="P100" s="39"/>
      <c r="Q100" s="35"/>
      <c r="R100" s="55"/>
      <c r="S100" s="42"/>
    </row>
    <row r="101" spans="1:19" x14ac:dyDescent="0.55000000000000004">
      <c r="A101" s="35"/>
      <c r="B101" s="36"/>
      <c r="C101" s="35"/>
      <c r="D101" s="35"/>
      <c r="E101" s="35"/>
      <c r="F101" s="38"/>
      <c r="G101" s="35"/>
      <c r="H101" s="35"/>
      <c r="I101" s="35"/>
      <c r="J101" s="39"/>
      <c r="K101" s="38"/>
      <c r="L101" s="35"/>
      <c r="M101" s="35"/>
      <c r="N101" s="35"/>
      <c r="O101" s="35"/>
      <c r="P101" s="39"/>
      <c r="Q101" s="35"/>
      <c r="R101" s="55"/>
      <c r="S101" s="42"/>
    </row>
    <row r="102" spans="1:19" x14ac:dyDescent="0.55000000000000004">
      <c r="A102" s="13"/>
      <c r="B102" s="14"/>
      <c r="C102" s="13"/>
      <c r="D102" s="13"/>
      <c r="E102" s="13"/>
      <c r="F102" s="15"/>
      <c r="G102" s="13"/>
      <c r="H102" s="13"/>
      <c r="I102" s="13"/>
      <c r="J102" s="16"/>
      <c r="K102" s="15"/>
      <c r="L102" s="13"/>
      <c r="M102" s="13"/>
      <c r="N102" s="13"/>
      <c r="O102" s="13"/>
      <c r="P102" s="16"/>
      <c r="Q102" s="13"/>
      <c r="R102" s="18"/>
      <c r="S102" s="24"/>
    </row>
    <row r="103" spans="1:19" x14ac:dyDescent="0.55000000000000004">
      <c r="A103" s="13"/>
      <c r="B103" s="14"/>
      <c r="C103" s="13"/>
      <c r="D103" s="13"/>
      <c r="E103" s="13"/>
      <c r="F103" s="15"/>
      <c r="G103" s="13"/>
      <c r="H103" s="13"/>
      <c r="I103" s="13"/>
      <c r="J103" s="16"/>
      <c r="K103" s="15"/>
      <c r="L103" s="13"/>
      <c r="M103" s="13"/>
      <c r="N103" s="13"/>
      <c r="O103" s="13"/>
      <c r="P103" s="16"/>
      <c r="Q103" s="13"/>
      <c r="R103" s="18"/>
      <c r="S103" s="24"/>
    </row>
    <row r="104" spans="1:19" x14ac:dyDescent="0.55000000000000004">
      <c r="A104" s="13"/>
      <c r="B104" s="14"/>
      <c r="C104" s="13"/>
      <c r="D104" s="13"/>
      <c r="E104" s="13"/>
      <c r="F104" s="15"/>
      <c r="G104" s="13"/>
      <c r="H104" s="13"/>
      <c r="I104" s="13"/>
      <c r="J104" s="16"/>
      <c r="K104" s="15"/>
      <c r="L104" s="13"/>
      <c r="M104" s="13"/>
      <c r="N104" s="13"/>
      <c r="O104" s="13"/>
      <c r="P104" s="16"/>
      <c r="Q104" s="13"/>
      <c r="R104" s="18"/>
      <c r="S104" s="24"/>
    </row>
    <row r="105" spans="1:19" x14ac:dyDescent="0.55000000000000004">
      <c r="A105" s="13"/>
      <c r="B105" s="14"/>
      <c r="C105" s="13"/>
      <c r="D105" s="13"/>
      <c r="E105" s="13"/>
      <c r="F105" s="15"/>
      <c r="G105" s="13"/>
      <c r="H105" s="13"/>
      <c r="I105" s="13"/>
      <c r="J105" s="16"/>
      <c r="K105" s="15"/>
      <c r="L105" s="13"/>
      <c r="M105" s="13"/>
      <c r="N105" s="13"/>
      <c r="O105" s="13"/>
      <c r="P105" s="16"/>
      <c r="Q105" s="13"/>
      <c r="R105" s="18"/>
      <c r="S105" s="24"/>
    </row>
    <row r="106" spans="1:19" x14ac:dyDescent="0.55000000000000004">
      <c r="A106" s="13"/>
      <c r="B106" s="14"/>
      <c r="C106" s="13"/>
      <c r="D106" s="13"/>
      <c r="E106" s="13"/>
      <c r="F106" s="15"/>
      <c r="G106" s="13"/>
      <c r="H106" s="13"/>
      <c r="I106" s="13"/>
      <c r="J106" s="16"/>
      <c r="K106" s="15"/>
      <c r="L106" s="13"/>
      <c r="M106" s="13"/>
      <c r="N106" s="13"/>
      <c r="O106" s="13"/>
      <c r="P106" s="16"/>
      <c r="Q106" s="13"/>
      <c r="R106" s="18"/>
      <c r="S106" s="24"/>
    </row>
    <row r="107" spans="1:19" x14ac:dyDescent="0.55000000000000004">
      <c r="A107" s="13"/>
      <c r="B107" s="14"/>
      <c r="C107" s="13"/>
      <c r="D107" s="13"/>
      <c r="E107" s="13"/>
      <c r="F107" s="15"/>
      <c r="G107" s="13"/>
      <c r="H107" s="13"/>
      <c r="I107" s="13"/>
      <c r="J107" s="16"/>
      <c r="K107" s="15"/>
      <c r="L107" s="13"/>
      <c r="M107" s="13"/>
      <c r="N107" s="13"/>
      <c r="O107" s="13"/>
      <c r="P107" s="16"/>
      <c r="Q107" s="13"/>
      <c r="R107" s="18"/>
      <c r="S107" s="24"/>
    </row>
    <row r="108" spans="1:19" x14ac:dyDescent="0.55000000000000004">
      <c r="A108" s="13"/>
      <c r="B108" s="3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18"/>
      <c r="S108" s="24"/>
    </row>
    <row r="109" spans="1:19" x14ac:dyDescent="0.55000000000000004">
      <c r="A109" s="13"/>
      <c r="B109" s="14"/>
      <c r="C109" s="13"/>
      <c r="D109" s="13"/>
      <c r="E109" s="13"/>
      <c r="F109" s="15"/>
      <c r="G109" s="13"/>
      <c r="H109" s="13"/>
      <c r="I109" s="13"/>
      <c r="J109" s="16"/>
      <c r="K109" s="15"/>
      <c r="L109" s="13"/>
      <c r="M109" s="13"/>
      <c r="N109" s="13"/>
      <c r="O109" s="13"/>
      <c r="P109" s="16"/>
      <c r="Q109" s="13"/>
      <c r="R109" s="33"/>
      <c r="S109" s="33"/>
    </row>
    <row r="110" spans="1:19" x14ac:dyDescent="0.55000000000000004">
      <c r="A110" s="13"/>
      <c r="B110" s="14"/>
      <c r="C110" s="13"/>
      <c r="D110" s="13"/>
      <c r="E110" s="13"/>
      <c r="F110" s="15"/>
      <c r="G110" s="13"/>
      <c r="H110" s="13"/>
      <c r="I110" s="13"/>
      <c r="J110" s="16"/>
      <c r="K110" s="15"/>
      <c r="L110" s="13"/>
      <c r="M110" s="13"/>
      <c r="N110" s="13"/>
      <c r="O110" s="13"/>
      <c r="P110" s="16"/>
      <c r="Q110" s="13"/>
      <c r="R110" s="31"/>
      <c r="S110" s="32"/>
    </row>
    <row r="111" spans="1:19" x14ac:dyDescent="0.55000000000000004">
      <c r="A111" s="13"/>
      <c r="B111" s="14"/>
      <c r="C111" s="13"/>
      <c r="D111" s="13"/>
      <c r="E111" s="13"/>
      <c r="F111" s="15"/>
      <c r="G111" s="13"/>
      <c r="H111" s="13"/>
      <c r="I111" s="13"/>
      <c r="J111" s="16"/>
      <c r="K111" s="15"/>
      <c r="L111" s="13"/>
      <c r="M111" s="13"/>
      <c r="N111" s="13"/>
      <c r="O111" s="13"/>
      <c r="P111" s="16"/>
      <c r="Q111" s="13"/>
      <c r="R111" s="18"/>
      <c r="S111" s="24"/>
    </row>
    <row r="112" spans="1:19" x14ac:dyDescent="0.55000000000000004">
      <c r="A112" s="13"/>
      <c r="B112" s="14"/>
      <c r="C112" s="13"/>
      <c r="D112" s="13"/>
      <c r="E112" s="13"/>
      <c r="F112" s="15"/>
      <c r="G112" s="13"/>
      <c r="H112" s="13"/>
      <c r="I112" s="13"/>
      <c r="J112" s="16"/>
      <c r="K112" s="15"/>
      <c r="L112" s="13"/>
      <c r="M112" s="13"/>
      <c r="N112" s="13"/>
      <c r="O112" s="13"/>
      <c r="P112" s="16"/>
      <c r="Q112" s="13"/>
      <c r="R112" s="18"/>
      <c r="S112" s="24"/>
    </row>
    <row r="113" spans="1:19" x14ac:dyDescent="0.55000000000000004">
      <c r="A113" s="13"/>
      <c r="B113" s="14"/>
      <c r="C113" s="13"/>
      <c r="D113" s="13"/>
      <c r="E113" s="13"/>
      <c r="F113" s="15"/>
      <c r="G113" s="13"/>
      <c r="H113" s="13"/>
      <c r="I113" s="13"/>
      <c r="J113" s="16"/>
      <c r="K113" s="15"/>
      <c r="L113" s="13"/>
      <c r="M113" s="13"/>
      <c r="N113" s="13"/>
      <c r="O113" s="13"/>
      <c r="P113" s="16"/>
      <c r="Q113" s="13"/>
      <c r="R113" s="18"/>
      <c r="S113" s="24"/>
    </row>
    <row r="114" spans="1:19" x14ac:dyDescent="0.55000000000000004">
      <c r="A114" s="13"/>
      <c r="B114" s="14"/>
      <c r="C114" s="13"/>
      <c r="D114" s="13"/>
      <c r="E114" s="13"/>
      <c r="F114" s="15"/>
      <c r="G114" s="13"/>
      <c r="H114" s="13"/>
      <c r="I114" s="13"/>
      <c r="J114" s="16"/>
      <c r="K114" s="15"/>
      <c r="L114" s="13"/>
      <c r="M114" s="13"/>
      <c r="N114" s="13"/>
      <c r="O114" s="13"/>
      <c r="P114" s="16"/>
      <c r="Q114" s="13"/>
      <c r="R114" s="18"/>
      <c r="S114" s="24"/>
    </row>
    <row r="115" spans="1:19" x14ac:dyDescent="0.55000000000000004">
      <c r="A115" s="13"/>
      <c r="B115" s="14"/>
      <c r="C115" s="13"/>
      <c r="D115" s="13"/>
      <c r="E115" s="13"/>
      <c r="F115" s="15"/>
      <c r="G115" s="13"/>
      <c r="H115" s="13"/>
      <c r="I115" s="13"/>
      <c r="J115" s="16"/>
      <c r="K115" s="15"/>
      <c r="L115" s="13"/>
      <c r="M115" s="13"/>
      <c r="N115" s="13"/>
      <c r="O115" s="13"/>
      <c r="P115" s="16"/>
      <c r="Q115" s="13"/>
      <c r="R115" s="18"/>
      <c r="S115" s="24"/>
    </row>
    <row r="116" spans="1:19" x14ac:dyDescent="0.55000000000000004">
      <c r="A116" s="13"/>
      <c r="B116" s="14"/>
      <c r="C116" s="13"/>
      <c r="D116" s="13"/>
      <c r="E116" s="13"/>
      <c r="F116" s="15"/>
      <c r="G116" s="13"/>
      <c r="H116" s="13"/>
      <c r="I116" s="13"/>
      <c r="J116" s="16"/>
      <c r="K116" s="15"/>
      <c r="L116" s="13"/>
      <c r="M116" s="13"/>
      <c r="N116" s="13"/>
      <c r="O116" s="13"/>
      <c r="P116" s="16"/>
      <c r="Q116" s="13"/>
      <c r="R116" s="18"/>
      <c r="S116" s="24"/>
    </row>
    <row r="117" spans="1:19" x14ac:dyDescent="0.55000000000000004">
      <c r="A117" s="13"/>
      <c r="B117" s="14"/>
      <c r="C117" s="13"/>
      <c r="D117" s="13"/>
      <c r="E117" s="13"/>
      <c r="F117" s="15"/>
      <c r="G117" s="13"/>
      <c r="H117" s="13"/>
      <c r="I117" s="13"/>
      <c r="J117" s="16"/>
      <c r="K117" s="15"/>
      <c r="L117" s="13"/>
      <c r="M117" s="13"/>
      <c r="N117" s="13"/>
      <c r="O117" s="13"/>
      <c r="P117" s="16"/>
      <c r="Q117" s="13"/>
      <c r="R117" s="18"/>
      <c r="S117" s="24"/>
    </row>
    <row r="118" spans="1:19" x14ac:dyDescent="0.55000000000000004">
      <c r="A118" s="13"/>
      <c r="B118" s="14"/>
      <c r="C118" s="13"/>
      <c r="D118" s="13"/>
      <c r="E118" s="13"/>
      <c r="F118" s="15"/>
      <c r="G118" s="13"/>
      <c r="H118" s="13"/>
      <c r="I118" s="13"/>
      <c r="J118" s="16"/>
      <c r="K118" s="15"/>
      <c r="L118" s="13"/>
      <c r="M118" s="13"/>
      <c r="N118" s="13"/>
      <c r="O118" s="13"/>
      <c r="P118" s="16"/>
      <c r="Q118" s="13"/>
      <c r="R118" s="18"/>
      <c r="S118" s="24"/>
    </row>
    <row r="119" spans="1:19" x14ac:dyDescent="0.55000000000000004">
      <c r="A119" s="13"/>
      <c r="B119" s="14"/>
      <c r="C119" s="13"/>
      <c r="D119" s="13"/>
      <c r="E119" s="13"/>
      <c r="F119" s="15"/>
      <c r="G119" s="13"/>
      <c r="H119" s="13"/>
      <c r="I119" s="13"/>
      <c r="J119" s="16"/>
      <c r="K119" s="15"/>
      <c r="L119" s="13"/>
      <c r="M119" s="13"/>
      <c r="N119" s="13"/>
      <c r="O119" s="13"/>
      <c r="P119" s="16"/>
      <c r="Q119" s="13"/>
      <c r="R119" s="18"/>
      <c r="S119" s="24"/>
    </row>
    <row r="120" spans="1:19" x14ac:dyDescent="0.55000000000000004">
      <c r="A120" s="13"/>
      <c r="B120" s="14"/>
      <c r="C120" s="13"/>
      <c r="D120" s="13"/>
      <c r="E120" s="13"/>
      <c r="F120" s="15"/>
      <c r="G120" s="13"/>
      <c r="H120" s="13"/>
      <c r="I120" s="13"/>
      <c r="J120" s="16"/>
      <c r="K120" s="15"/>
      <c r="L120" s="13"/>
      <c r="M120" s="13"/>
      <c r="N120" s="13"/>
      <c r="O120" s="13"/>
      <c r="P120" s="16"/>
      <c r="Q120" s="13"/>
      <c r="R120" s="18"/>
      <c r="S120" s="24"/>
    </row>
    <row r="121" spans="1:19" x14ac:dyDescent="0.55000000000000004">
      <c r="A121" s="13"/>
      <c r="B121" s="14"/>
      <c r="C121" s="13"/>
      <c r="D121" s="13"/>
      <c r="E121" s="13"/>
      <c r="F121" s="15"/>
      <c r="G121" s="13"/>
      <c r="H121" s="13"/>
      <c r="I121" s="13"/>
      <c r="J121" s="16"/>
      <c r="K121" s="15"/>
      <c r="L121" s="13"/>
      <c r="M121" s="13"/>
      <c r="N121" s="13"/>
      <c r="O121" s="13"/>
      <c r="P121" s="16"/>
      <c r="Q121" s="13"/>
      <c r="R121" s="18"/>
      <c r="S121" s="24"/>
    </row>
    <row r="122" spans="1:19" x14ac:dyDescent="0.55000000000000004">
      <c r="A122" s="13"/>
      <c r="B122" s="14"/>
      <c r="C122" s="13"/>
      <c r="D122" s="13"/>
      <c r="E122" s="13"/>
      <c r="F122" s="15"/>
      <c r="G122" s="13"/>
      <c r="H122" s="13"/>
      <c r="I122" s="13"/>
      <c r="J122" s="16"/>
      <c r="K122" s="15"/>
      <c r="L122" s="13"/>
      <c r="M122" s="13"/>
      <c r="N122" s="13"/>
      <c r="O122" s="13"/>
      <c r="P122" s="16"/>
      <c r="Q122" s="13"/>
      <c r="R122" s="18"/>
      <c r="S122" s="24"/>
    </row>
    <row r="123" spans="1:19" x14ac:dyDescent="0.55000000000000004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4"/>
    </row>
    <row r="124" spans="1:19" x14ac:dyDescent="0.5500000000000000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4"/>
    </row>
    <row r="125" spans="1:19" x14ac:dyDescent="0.55000000000000004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4"/>
    </row>
    <row r="126" spans="1:19" x14ac:dyDescent="0.55000000000000004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4"/>
    </row>
    <row r="127" spans="1:19" x14ac:dyDescent="0.55000000000000004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4"/>
    </row>
    <row r="128" spans="1:19" x14ac:dyDescent="0.5500000000000000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18"/>
      <c r="S128" s="24"/>
    </row>
    <row r="129" spans="1:19" x14ac:dyDescent="0.55000000000000004">
      <c r="A129" s="18"/>
      <c r="B129" s="18"/>
      <c r="C129" s="18"/>
      <c r="D129" s="18"/>
      <c r="E129" s="18"/>
      <c r="F129" s="1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18"/>
      <c r="S129" s="24"/>
    </row>
    <row r="130" spans="1:19" x14ac:dyDescent="0.55000000000000004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4"/>
    </row>
    <row r="131" spans="1:19" x14ac:dyDescent="0.55000000000000004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4"/>
    </row>
    <row r="132" spans="1:19" x14ac:dyDescent="0.55000000000000004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4"/>
    </row>
    <row r="133" spans="1:19" x14ac:dyDescent="0.55000000000000004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4"/>
    </row>
    <row r="134" spans="1:19" x14ac:dyDescent="0.5500000000000000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33"/>
      <c r="S134" s="33"/>
    </row>
    <row r="135" spans="1:19" x14ac:dyDescent="0.55000000000000004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31"/>
      <c r="S135" s="32"/>
    </row>
    <row r="136" spans="1:19" x14ac:dyDescent="0.55000000000000004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4"/>
    </row>
    <row r="137" spans="1:19" x14ac:dyDescent="0.55000000000000004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4"/>
    </row>
    <row r="138" spans="1:19" x14ac:dyDescent="0.55000000000000004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4"/>
    </row>
    <row r="139" spans="1:19" x14ac:dyDescent="0.55000000000000004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4"/>
    </row>
    <row r="140" spans="1:19" x14ac:dyDescent="0.55000000000000004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4"/>
    </row>
    <row r="141" spans="1:19" x14ac:dyDescent="0.55000000000000004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4"/>
    </row>
    <row r="142" spans="1:19" x14ac:dyDescent="0.55000000000000004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4"/>
    </row>
    <row r="143" spans="1:19" x14ac:dyDescent="0.55000000000000004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4"/>
    </row>
    <row r="144" spans="1:19" x14ac:dyDescent="0.5500000000000000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4"/>
    </row>
    <row r="145" spans="1:19" x14ac:dyDescent="0.55000000000000004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4"/>
    </row>
    <row r="146" spans="1:19" x14ac:dyDescent="0.55000000000000004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4"/>
    </row>
    <row r="147" spans="1:19" x14ac:dyDescent="0.55000000000000004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4"/>
    </row>
    <row r="148" spans="1:19" x14ac:dyDescent="0.55000000000000004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4"/>
    </row>
    <row r="149" spans="1:19" x14ac:dyDescent="0.55000000000000004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4"/>
    </row>
    <row r="150" spans="1:19" x14ac:dyDescent="0.55000000000000004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4"/>
    </row>
    <row r="151" spans="1:19" x14ac:dyDescent="0.55000000000000004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4"/>
    </row>
    <row r="152" spans="1:19" x14ac:dyDescent="0.55000000000000004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4"/>
    </row>
    <row r="153" spans="1:19" x14ac:dyDescent="0.5500000000000000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18"/>
      <c r="S153" s="24"/>
    </row>
    <row r="154" spans="1:19" x14ac:dyDescent="0.55000000000000004">
      <c r="A154" s="18"/>
      <c r="B154" s="18"/>
      <c r="C154" s="18"/>
      <c r="D154" s="18"/>
      <c r="E154" s="18"/>
      <c r="F154" s="18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18"/>
      <c r="S154" s="24"/>
    </row>
    <row r="155" spans="1:19" x14ac:dyDescent="0.55000000000000004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4"/>
    </row>
    <row r="156" spans="1:19" x14ac:dyDescent="0.55000000000000004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4"/>
    </row>
    <row r="157" spans="1:19" x14ac:dyDescent="0.55000000000000004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4"/>
    </row>
    <row r="158" spans="1:19" x14ac:dyDescent="0.55000000000000004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4"/>
    </row>
    <row r="159" spans="1:19" x14ac:dyDescent="0.55000000000000004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4"/>
    </row>
    <row r="160" spans="1:19" x14ac:dyDescent="0.55000000000000004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4"/>
    </row>
    <row r="161" spans="1:19" x14ac:dyDescent="0.55000000000000004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4"/>
    </row>
    <row r="162" spans="1:19" x14ac:dyDescent="0.55000000000000004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4"/>
    </row>
    <row r="163" spans="1:19" x14ac:dyDescent="0.55000000000000004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4"/>
    </row>
    <row r="164" spans="1:19" x14ac:dyDescent="0.5500000000000000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4"/>
    </row>
    <row r="165" spans="1:19" x14ac:dyDescent="0.55000000000000004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4"/>
    </row>
    <row r="166" spans="1:19" x14ac:dyDescent="0.55000000000000004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4"/>
    </row>
    <row r="167" spans="1:19" x14ac:dyDescent="0.55000000000000004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4"/>
    </row>
    <row r="168" spans="1:19" x14ac:dyDescent="0.55000000000000004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4"/>
    </row>
    <row r="169" spans="1:19" x14ac:dyDescent="0.55000000000000004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4"/>
    </row>
    <row r="170" spans="1:19" x14ac:dyDescent="0.55000000000000004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4"/>
    </row>
    <row r="171" spans="1:19" x14ac:dyDescent="0.55000000000000004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4"/>
    </row>
    <row r="172" spans="1:19" x14ac:dyDescent="0.55000000000000004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4"/>
    </row>
    <row r="173" spans="1:19" x14ac:dyDescent="0.55000000000000004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7"/>
      <c r="S173" s="34"/>
    </row>
    <row r="174" spans="1:19" x14ac:dyDescent="0.5500000000000000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7"/>
      <c r="S174" s="34"/>
    </row>
    <row r="175" spans="1:19" x14ac:dyDescent="0.55000000000000004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7"/>
      <c r="S175" s="34"/>
    </row>
    <row r="176" spans="1:19" x14ac:dyDescent="0.55000000000000004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7"/>
      <c r="S176" s="34"/>
    </row>
    <row r="177" spans="1:19" x14ac:dyDescent="0.55000000000000004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7"/>
      <c r="S177" s="34"/>
    </row>
    <row r="178" spans="1:19" x14ac:dyDescent="0.55000000000000004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7"/>
      <c r="S178" s="34"/>
    </row>
    <row r="179" spans="1:19" x14ac:dyDescent="0.55000000000000004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7"/>
      <c r="S179" s="34"/>
    </row>
    <row r="180" spans="1:19" x14ac:dyDescent="0.55000000000000004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7"/>
      <c r="S180" s="34"/>
    </row>
    <row r="181" spans="1:19" x14ac:dyDescent="0.5500000000000000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9" x14ac:dyDescent="0.5500000000000000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9" x14ac:dyDescent="0.5500000000000000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9" x14ac:dyDescent="0.5500000000000000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9" x14ac:dyDescent="0.5500000000000000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9" x14ac:dyDescent="0.5500000000000000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9" x14ac:dyDescent="0.5500000000000000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9" x14ac:dyDescent="0.5500000000000000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9" x14ac:dyDescent="0.5500000000000000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9" x14ac:dyDescent="0.5500000000000000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9" x14ac:dyDescent="0.5500000000000000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</sheetData>
  <mergeCells count="2">
    <mergeCell ref="A43:S43"/>
    <mergeCell ref="A59:S59"/>
  </mergeCells>
  <pageMargins left="0.25" right="0.25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 TriFuel3holeHVO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2022-03-07T17:36:41Z</dcterms:modified>
</cp:coreProperties>
</file>