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test\ubuntu_configure\assist\python\integer\credit_card\"/>
    </mc:Choice>
  </mc:AlternateContent>
  <bookViews>
    <workbookView xWindow="0" yWindow="0" windowWidth="38400" windowHeight="17835"/>
  </bookViews>
  <sheets>
    <sheet name="credit_info" sheetId="1" r:id="rId1"/>
    <sheet name="贷款-分期" sheetId="3" r:id="rId2"/>
    <sheet name="使用情况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2" l="1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2" i="2"/>
  <c r="U26" i="2"/>
  <c r="W26" i="2"/>
  <c r="V26" i="2"/>
  <c r="T26" i="2"/>
  <c r="R26" i="2"/>
  <c r="S10" i="2"/>
  <c r="L5" i="2"/>
  <c r="S7" i="2"/>
</calcChain>
</file>

<file path=xl/comments1.xml><?xml version="1.0" encoding="utf-8"?>
<comments xmlns="http://schemas.openxmlformats.org/spreadsheetml/2006/main">
  <authors>
    <author>China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China:</t>
        </r>
        <r>
          <rPr>
            <sz val="9"/>
            <color indexed="81"/>
            <rFont val="宋体"/>
            <family val="3"/>
            <charset val="134"/>
          </rPr>
          <t xml:space="preserve">
账单日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China:</t>
        </r>
        <r>
          <rPr>
            <sz val="9"/>
            <color indexed="81"/>
            <rFont val="宋体"/>
            <family val="3"/>
            <charset val="134"/>
          </rPr>
          <t xml:space="preserve">
还款日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China:</t>
        </r>
        <r>
          <rPr>
            <sz val="9"/>
            <color indexed="81"/>
            <rFont val="宋体"/>
            <family val="3"/>
            <charset val="134"/>
          </rPr>
          <t xml:space="preserve">
账单日刷卡计入当前周期</t>
        </r>
      </text>
    </comment>
  </commentList>
</comments>
</file>

<file path=xl/comments2.xml><?xml version="1.0" encoding="utf-8"?>
<comments xmlns="http://schemas.openxmlformats.org/spreadsheetml/2006/main">
  <authors>
    <author>China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China:</t>
        </r>
        <r>
          <rPr>
            <sz val="9"/>
            <color indexed="81"/>
            <rFont val="宋体"/>
            <family val="3"/>
            <charset val="134"/>
          </rPr>
          <t xml:space="preserve">
账单日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China:</t>
        </r>
        <r>
          <rPr>
            <sz val="9"/>
            <color indexed="81"/>
            <rFont val="宋体"/>
            <family val="3"/>
            <charset val="134"/>
          </rPr>
          <t xml:space="preserve">
还款日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China:</t>
        </r>
        <r>
          <rPr>
            <sz val="9"/>
            <color indexed="81"/>
            <rFont val="宋体"/>
            <family val="3"/>
            <charset val="134"/>
          </rPr>
          <t xml:space="preserve">
账单日刷卡计入当前周期</t>
        </r>
      </text>
    </comment>
  </commentList>
</comments>
</file>

<file path=xl/comments3.xml><?xml version="1.0" encoding="utf-8"?>
<comments xmlns="http://schemas.openxmlformats.org/spreadsheetml/2006/main">
  <authors>
    <author>China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China:</t>
        </r>
        <r>
          <rPr>
            <sz val="9"/>
            <color indexed="81"/>
            <rFont val="宋体"/>
            <family val="3"/>
            <charset val="134"/>
          </rPr>
          <t xml:space="preserve">
账单日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China:</t>
        </r>
        <r>
          <rPr>
            <sz val="9"/>
            <color indexed="81"/>
            <rFont val="宋体"/>
            <family val="3"/>
            <charset val="134"/>
          </rPr>
          <t xml:space="preserve">
还款日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China:</t>
        </r>
        <r>
          <rPr>
            <sz val="9"/>
            <color indexed="81"/>
            <rFont val="宋体"/>
            <family val="3"/>
            <charset val="134"/>
          </rPr>
          <t xml:space="preserve">
账单日刷卡计入当前周期</t>
        </r>
      </text>
    </comment>
  </commentList>
</comments>
</file>

<file path=xl/sharedStrings.xml><?xml version="1.0" encoding="utf-8"?>
<sst xmlns="http://schemas.openxmlformats.org/spreadsheetml/2006/main" count="220" uniqueCount="102">
  <si>
    <t>交行-金卡</t>
  </si>
  <si>
    <t>9337</t>
  </si>
  <si>
    <t>07/23</t>
  </si>
  <si>
    <t>邮政-普卡</t>
  </si>
  <si>
    <t>7217</t>
  </si>
  <si>
    <t>11/22</t>
  </si>
  <si>
    <t>中行-同济</t>
  </si>
  <si>
    <t>3944</t>
  </si>
  <si>
    <t>09/22</t>
  </si>
  <si>
    <t>广发-白金</t>
  </si>
  <si>
    <t>0519</t>
  </si>
  <si>
    <t>11/21</t>
  </si>
  <si>
    <t>6715</t>
  </si>
  <si>
    <t>招行-金卡</t>
  </si>
  <si>
    <t>1509</t>
  </si>
  <si>
    <t>04/29</t>
  </si>
  <si>
    <t>上海-白金</t>
  </si>
  <si>
    <t>7983</t>
  </si>
  <si>
    <t>01/32</t>
  </si>
  <si>
    <t>平安-普卡-淘宝</t>
  </si>
  <si>
    <t>9047</t>
  </si>
  <si>
    <t>10/26</t>
  </si>
  <si>
    <t>浦发信用卡</t>
  </si>
  <si>
    <t>8678</t>
  </si>
  <si>
    <t>上海农商（分期）</t>
  </si>
  <si>
    <t>0350</t>
  </si>
  <si>
    <t>浦发贷款</t>
  </si>
  <si>
    <t>8539</t>
  </si>
  <si>
    <t>交行</t>
  </si>
  <si>
    <t>4535</t>
  </si>
  <si>
    <t>建行</t>
  </si>
  <si>
    <t>1620</t>
  </si>
  <si>
    <t>招行</t>
  </si>
  <si>
    <t>1185(分期)</t>
  </si>
  <si>
    <t>3519</t>
  </si>
  <si>
    <t>兴业</t>
  </si>
  <si>
    <t>7102</t>
  </si>
  <si>
    <t>明</t>
  </si>
  <si>
    <t>分期12期</t>
  </si>
  <si>
    <t>分期</t>
  </si>
  <si>
    <t>真</t>
  </si>
  <si>
    <t>分期-等额本息（1年)</t>
  </si>
  <si>
    <t>易招贷（等额本息-2年）</t>
  </si>
  <si>
    <t>先息后本-1年</t>
  </si>
  <si>
    <t>广发</t>
  </si>
  <si>
    <t>7787</t>
  </si>
  <si>
    <t>分期-2年</t>
  </si>
  <si>
    <t>浦发</t>
  </si>
  <si>
    <t>owner</t>
    <phoneticPr fontId="3" type="noConversion"/>
  </si>
  <si>
    <t>credit</t>
    <phoneticPr fontId="3" type="noConversion"/>
  </si>
  <si>
    <t>num</t>
    <phoneticPr fontId="3" type="noConversion"/>
  </si>
  <si>
    <t>valid</t>
    <phoneticPr fontId="3" type="noConversion"/>
  </si>
  <si>
    <t>repayment_day</t>
    <phoneticPr fontId="3" type="noConversion"/>
  </si>
  <si>
    <r>
      <t>l</t>
    </r>
    <r>
      <rPr>
        <b/>
        <sz val="11"/>
        <color rgb="FF000000"/>
        <rFont val="宋体"/>
        <family val="3"/>
        <charset val="134"/>
        <scheme val="minor"/>
      </rPr>
      <t>imit</t>
    </r>
    <phoneticPr fontId="3" type="noConversion"/>
  </si>
  <si>
    <t>招行-分期卡</t>
    <phoneticPr fontId="3" type="noConversion"/>
  </si>
  <si>
    <t>billing_day</t>
    <phoneticPr fontId="3" type="noConversion"/>
  </si>
  <si>
    <t>billday_included</t>
    <phoneticPr fontId="3" type="noConversion"/>
  </si>
  <si>
    <t>分期</t>
    <phoneticPr fontId="3" type="noConversion"/>
  </si>
  <si>
    <t>每月分期额</t>
    <phoneticPr fontId="3" type="noConversion"/>
  </si>
  <si>
    <t>期数</t>
    <phoneticPr fontId="3" type="noConversion"/>
  </si>
  <si>
    <t>欠款情况</t>
    <phoneticPr fontId="3" type="noConversion"/>
  </si>
  <si>
    <t>招行</t>
    <phoneticPr fontId="3" type="noConversion"/>
  </si>
  <si>
    <t>金卡</t>
  </si>
  <si>
    <t>金卡</t>
    <phoneticPr fontId="3" type="noConversion"/>
  </si>
  <si>
    <t>分期卡</t>
    <phoneticPr fontId="3" type="noConversion"/>
  </si>
  <si>
    <t>e招贷</t>
    <phoneticPr fontId="3" type="noConversion"/>
  </si>
  <si>
    <t>欠款</t>
    <phoneticPr fontId="3" type="noConversion"/>
  </si>
  <si>
    <t>交行</t>
    <phoneticPr fontId="3" type="noConversion"/>
  </si>
  <si>
    <t>邮政</t>
    <phoneticPr fontId="3" type="noConversion"/>
  </si>
  <si>
    <t>普卡</t>
    <phoneticPr fontId="3" type="noConversion"/>
  </si>
  <si>
    <t>中行</t>
    <phoneticPr fontId="3" type="noConversion"/>
  </si>
  <si>
    <t>同济</t>
    <phoneticPr fontId="3" type="noConversion"/>
  </si>
  <si>
    <t>分期</t>
    <phoneticPr fontId="3" type="noConversion"/>
  </si>
  <si>
    <t>广发</t>
    <phoneticPr fontId="3" type="noConversion"/>
  </si>
  <si>
    <t>白金</t>
    <phoneticPr fontId="3" type="noConversion"/>
  </si>
  <si>
    <t>上海</t>
    <phoneticPr fontId="3" type="noConversion"/>
  </si>
  <si>
    <t>标志</t>
    <phoneticPr fontId="3" type="noConversion"/>
  </si>
  <si>
    <t>本期账单</t>
    <phoneticPr fontId="3" type="noConversion"/>
  </si>
  <si>
    <t>未出</t>
    <phoneticPr fontId="3" type="noConversion"/>
  </si>
  <si>
    <t>平安</t>
    <phoneticPr fontId="3" type="noConversion"/>
  </si>
  <si>
    <t>浦发</t>
    <phoneticPr fontId="3" type="noConversion"/>
  </si>
  <si>
    <t>联名</t>
    <phoneticPr fontId="3" type="noConversion"/>
  </si>
  <si>
    <t>农商行</t>
    <phoneticPr fontId="3" type="noConversion"/>
  </si>
  <si>
    <t>temp_limit</t>
    <phoneticPr fontId="3" type="noConversion"/>
  </si>
  <si>
    <t>temp_valid</t>
    <phoneticPr fontId="3" type="noConversion"/>
  </si>
  <si>
    <t>本金均摊</t>
    <phoneticPr fontId="3" type="noConversion"/>
  </si>
  <si>
    <t>每期还款额</t>
    <phoneticPr fontId="3" type="noConversion"/>
  </si>
  <si>
    <t>总金额</t>
    <phoneticPr fontId="3" type="noConversion"/>
  </si>
  <si>
    <t>单期手续费</t>
    <phoneticPr fontId="3" type="noConversion"/>
  </si>
  <si>
    <t>万元单期手续费</t>
    <phoneticPr fontId="3" type="noConversion"/>
  </si>
  <si>
    <t>合计</t>
    <phoneticPr fontId="3" type="noConversion"/>
  </si>
  <si>
    <t>剩余期数</t>
    <phoneticPr fontId="3" type="noConversion"/>
  </si>
  <si>
    <t>浦发-联名卡</t>
    <phoneticPr fontId="3" type="noConversion"/>
  </si>
  <si>
    <t>上海农商-分期卡</t>
    <phoneticPr fontId="3" type="noConversion"/>
  </si>
  <si>
    <t>招行-分期卡</t>
    <phoneticPr fontId="3" type="noConversion"/>
  </si>
  <si>
    <t>1185</t>
    <phoneticPr fontId="3" type="noConversion"/>
  </si>
  <si>
    <t>交行-金卡</t>
    <phoneticPr fontId="3" type="noConversion"/>
  </si>
  <si>
    <t>建行-金卡</t>
    <phoneticPr fontId="3" type="noConversion"/>
  </si>
  <si>
    <t>招行-金卡</t>
    <phoneticPr fontId="3" type="noConversion"/>
  </si>
  <si>
    <t>兴业-金卡</t>
    <phoneticPr fontId="3" type="noConversion"/>
  </si>
  <si>
    <t>广发-金卡</t>
    <phoneticPr fontId="3" type="noConversion"/>
  </si>
  <si>
    <t>平安-普卡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</si>
</sst>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7" formatCode="&quot;¥&quot;#,##0.00;&quot;¥&quot;\-#,##0.00"/>
    <numFmt numFmtId="176" formatCode="mm/dd;@"/>
  </numFmts>
  <fonts count="15" x14ac:knownFonts="1">
    <font>
      <sz val="11"/>
      <color theme="1"/>
      <name val="宋体"/>
      <family val="2"/>
      <charset val="134"/>
      <scheme val="minor"/>
    </font>
    <font>
      <b/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1"/>
      <color rgb="FF000000"/>
      <name val="宋体"/>
      <family val="3"/>
      <charset val="134"/>
      <scheme val="minor"/>
    </font>
    <font>
      <b/>
      <sz val="10"/>
      <color rgb="FF9C6500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b/>
      <sz val="10"/>
      <color rgb="FF006100"/>
      <name val="微软雅黑"/>
      <family val="2"/>
      <charset val="134"/>
    </font>
    <font>
      <b/>
      <sz val="12"/>
      <color rgb="FF333333"/>
      <name val="微软雅黑"/>
      <family val="2"/>
      <charset val="134"/>
    </font>
    <font>
      <b/>
      <sz val="11"/>
      <color rgb="FF000000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">
    <xf numFmtId="0" fontId="0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176" fontId="1" fillId="0" borderId="3" xfId="0" applyNumberFormat="1" applyFont="1" applyBorder="1" applyAlignment="1">
      <alignment horizontal="center" vertical="center" wrapText="1"/>
    </xf>
    <xf numFmtId="7" fontId="4" fillId="0" borderId="3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center" vertical="center" wrapText="1"/>
    </xf>
    <xf numFmtId="176" fontId="6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49" fontId="6" fillId="4" borderId="3" xfId="0" applyNumberFormat="1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7" fontId="4" fillId="4" borderId="3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12" fillId="6" borderId="0" xfId="1">
      <alignment vertical="center"/>
    </xf>
    <xf numFmtId="0" fontId="4" fillId="0" borderId="0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0" fontId="4" fillId="0" borderId="5" xfId="0" applyFont="1" applyBorder="1" applyAlignment="1">
      <alignment horizontal="center" vertical="center"/>
    </xf>
    <xf numFmtId="7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7" fontId="4" fillId="4" borderId="0" xfId="0" applyNumberFormat="1" applyFont="1" applyFill="1" applyBorder="1" applyAlignment="1">
      <alignment horizontal="center" vertical="center"/>
    </xf>
    <xf numFmtId="14" fontId="4" fillId="0" borderId="0" xfId="0" applyNumberFormat="1" applyFont="1" applyBorder="1" applyAlignment="1">
      <alignment horizontal="center" vertical="center"/>
    </xf>
    <xf numFmtId="0" fontId="13" fillId="7" borderId="0" xfId="2">
      <alignment vertical="center"/>
    </xf>
    <xf numFmtId="0" fontId="14" fillId="8" borderId="3" xfId="3" applyBorder="1" applyAlignment="1">
      <alignment horizontal="center" vertical="center" wrapText="1"/>
    </xf>
  </cellXfs>
  <cellStyles count="4"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H17"/>
  <sheetViews>
    <sheetView tabSelected="1" workbookViewId="0">
      <selection activeCell="G28" sqref="G28"/>
    </sheetView>
  </sheetViews>
  <sheetFormatPr defaultRowHeight="13.5" x14ac:dyDescent="0.15"/>
  <cols>
    <col min="2" max="2" width="26.125" customWidth="1"/>
    <col min="6" max="6" width="17" bestFit="1" customWidth="1"/>
    <col min="7" max="7" width="20.75" bestFit="1" customWidth="1"/>
    <col min="8" max="8" width="14.5" bestFit="1" customWidth="1"/>
  </cols>
  <sheetData>
    <row r="1" spans="1:8" ht="15.75" thickBot="1" x14ac:dyDescent="0.2">
      <c r="A1" s="3" t="s">
        <v>48</v>
      </c>
      <c r="B1" s="4" t="s">
        <v>49</v>
      </c>
      <c r="C1" s="5" t="s">
        <v>50</v>
      </c>
      <c r="D1" s="6" t="s">
        <v>51</v>
      </c>
      <c r="E1" s="24" t="s">
        <v>55</v>
      </c>
      <c r="F1" s="3" t="s">
        <v>52</v>
      </c>
      <c r="G1" s="24" t="s">
        <v>56</v>
      </c>
      <c r="H1" s="3" t="s">
        <v>53</v>
      </c>
    </row>
    <row r="2" spans="1:8" ht="16.5" x14ac:dyDescent="0.15">
      <c r="A2" s="8" t="s">
        <v>37</v>
      </c>
      <c r="B2" s="9" t="s">
        <v>0</v>
      </c>
      <c r="C2" s="10" t="s">
        <v>1</v>
      </c>
      <c r="D2" s="11" t="s">
        <v>2</v>
      </c>
      <c r="E2" s="12">
        <v>24</v>
      </c>
      <c r="F2" s="12">
        <v>18</v>
      </c>
      <c r="G2" s="20">
        <v>1</v>
      </c>
      <c r="H2" s="7">
        <v>56000</v>
      </c>
    </row>
    <row r="3" spans="1:8" ht="16.5" x14ac:dyDescent="0.15">
      <c r="A3" s="8" t="s">
        <v>37</v>
      </c>
      <c r="B3" s="12" t="s">
        <v>3</v>
      </c>
      <c r="C3" s="10" t="s">
        <v>4</v>
      </c>
      <c r="D3" s="11" t="s">
        <v>5</v>
      </c>
      <c r="E3" s="12">
        <v>13</v>
      </c>
      <c r="F3" s="12">
        <v>2</v>
      </c>
      <c r="G3" s="21">
        <v>1</v>
      </c>
      <c r="H3" s="7">
        <v>20000</v>
      </c>
    </row>
    <row r="4" spans="1:8" ht="16.5" x14ac:dyDescent="0.15">
      <c r="A4" s="8" t="s">
        <v>37</v>
      </c>
      <c r="B4" s="13" t="s">
        <v>6</v>
      </c>
      <c r="C4" s="10" t="s">
        <v>7</v>
      </c>
      <c r="D4" s="11" t="s">
        <v>8</v>
      </c>
      <c r="E4" s="12">
        <v>18</v>
      </c>
      <c r="F4" s="12">
        <v>7</v>
      </c>
      <c r="G4" s="1">
        <v>0</v>
      </c>
      <c r="H4" s="7">
        <v>46000</v>
      </c>
    </row>
    <row r="5" spans="1:8" ht="16.5" x14ac:dyDescent="0.15">
      <c r="A5" s="8" t="s">
        <v>37</v>
      </c>
      <c r="B5" s="14" t="s">
        <v>9</v>
      </c>
      <c r="C5" s="10" t="s">
        <v>10</v>
      </c>
      <c r="D5" s="11" t="s">
        <v>11</v>
      </c>
      <c r="E5" s="12">
        <v>13</v>
      </c>
      <c r="F5" s="12">
        <v>2</v>
      </c>
      <c r="G5" s="1">
        <v>1</v>
      </c>
      <c r="H5" s="7">
        <v>47500</v>
      </c>
    </row>
    <row r="6" spans="1:8" ht="16.5" x14ac:dyDescent="0.15">
      <c r="A6" s="8" t="s">
        <v>37</v>
      </c>
      <c r="B6" s="15" t="s">
        <v>54</v>
      </c>
      <c r="C6" s="10" t="s">
        <v>12</v>
      </c>
      <c r="D6" s="11">
        <v>44863</v>
      </c>
      <c r="E6" s="12">
        <v>18</v>
      </c>
      <c r="F6" s="12">
        <v>6</v>
      </c>
      <c r="G6" s="1">
        <v>1</v>
      </c>
      <c r="H6" s="7"/>
    </row>
    <row r="7" spans="1:8" ht="16.5" x14ac:dyDescent="0.15">
      <c r="A7" s="8" t="s">
        <v>37</v>
      </c>
      <c r="B7" s="14" t="s">
        <v>13</v>
      </c>
      <c r="C7" s="10" t="s">
        <v>14</v>
      </c>
      <c r="D7" s="11" t="s">
        <v>15</v>
      </c>
      <c r="E7" s="12">
        <v>18</v>
      </c>
      <c r="F7" s="12">
        <v>6</v>
      </c>
      <c r="G7" s="22">
        <v>0</v>
      </c>
      <c r="H7" s="7">
        <v>64000</v>
      </c>
    </row>
    <row r="8" spans="1:8" ht="16.5" x14ac:dyDescent="0.15">
      <c r="A8" s="8" t="s">
        <v>37</v>
      </c>
      <c r="B8" s="9" t="s">
        <v>16</v>
      </c>
      <c r="C8" s="10" t="s">
        <v>17</v>
      </c>
      <c r="D8" s="11" t="s">
        <v>18</v>
      </c>
      <c r="E8" s="12">
        <v>5</v>
      </c>
      <c r="F8" s="12">
        <v>30</v>
      </c>
      <c r="G8" s="22">
        <v>1</v>
      </c>
      <c r="H8" s="7">
        <v>51000</v>
      </c>
    </row>
    <row r="9" spans="1:8" ht="16.5" x14ac:dyDescent="0.15">
      <c r="A9" s="8" t="s">
        <v>37</v>
      </c>
      <c r="B9" s="14" t="s">
        <v>101</v>
      </c>
      <c r="C9" s="10" t="s">
        <v>20</v>
      </c>
      <c r="D9" s="11" t="s">
        <v>21</v>
      </c>
      <c r="E9" s="12">
        <v>9</v>
      </c>
      <c r="F9" s="12">
        <v>27</v>
      </c>
      <c r="G9" s="22">
        <v>0</v>
      </c>
      <c r="H9" s="7">
        <v>92000</v>
      </c>
    </row>
    <row r="10" spans="1:8" ht="16.5" x14ac:dyDescent="0.15">
      <c r="A10" s="8" t="s">
        <v>37</v>
      </c>
      <c r="B10" s="14" t="s">
        <v>92</v>
      </c>
      <c r="C10" s="10" t="s">
        <v>23</v>
      </c>
      <c r="D10" s="11">
        <v>44591</v>
      </c>
      <c r="E10" s="12">
        <v>21</v>
      </c>
      <c r="F10" s="12">
        <v>10</v>
      </c>
      <c r="G10" s="22">
        <v>1</v>
      </c>
      <c r="H10" s="7">
        <v>32500</v>
      </c>
    </row>
    <row r="11" spans="1:8" ht="16.5" x14ac:dyDescent="0.15">
      <c r="A11" s="8" t="s">
        <v>37</v>
      </c>
      <c r="B11" s="14" t="s">
        <v>93</v>
      </c>
      <c r="C11" s="10" t="s">
        <v>25</v>
      </c>
      <c r="D11" s="11">
        <v>45655</v>
      </c>
      <c r="E11" s="12">
        <v>28</v>
      </c>
      <c r="F11" s="12">
        <v>22</v>
      </c>
      <c r="G11" s="2">
        <v>1</v>
      </c>
      <c r="H11" s="7"/>
    </row>
    <row r="12" spans="1:8" ht="16.5" x14ac:dyDescent="0.15">
      <c r="A12" s="8" t="s">
        <v>40</v>
      </c>
      <c r="B12" s="13" t="s">
        <v>96</v>
      </c>
      <c r="C12" s="10" t="s">
        <v>29</v>
      </c>
      <c r="D12" s="12"/>
      <c r="E12" s="12">
        <v>27</v>
      </c>
      <c r="F12" s="3">
        <v>21</v>
      </c>
      <c r="G12" s="2">
        <v>1</v>
      </c>
      <c r="H12" s="7"/>
    </row>
    <row r="13" spans="1:8" ht="16.5" x14ac:dyDescent="0.15">
      <c r="A13" s="8" t="s">
        <v>40</v>
      </c>
      <c r="B13" s="12" t="s">
        <v>97</v>
      </c>
      <c r="C13" s="10" t="s">
        <v>31</v>
      </c>
      <c r="D13" s="12"/>
      <c r="E13" s="12">
        <v>17</v>
      </c>
      <c r="F13" s="12">
        <v>6</v>
      </c>
      <c r="G13" s="2">
        <v>1</v>
      </c>
      <c r="H13" s="7"/>
    </row>
    <row r="14" spans="1:8" ht="17.25" thickBot="1" x14ac:dyDescent="0.2">
      <c r="A14" s="8" t="s">
        <v>40</v>
      </c>
      <c r="B14" s="13" t="s">
        <v>94</v>
      </c>
      <c r="C14" s="10" t="s">
        <v>95</v>
      </c>
      <c r="D14" s="12"/>
      <c r="E14" s="12">
        <v>7</v>
      </c>
      <c r="F14" s="12">
        <v>25</v>
      </c>
      <c r="G14" s="23">
        <v>0</v>
      </c>
      <c r="H14" s="7"/>
    </row>
    <row r="15" spans="1:8" ht="16.5" x14ac:dyDescent="0.15">
      <c r="A15" s="8" t="s">
        <v>40</v>
      </c>
      <c r="B15" s="13" t="s">
        <v>98</v>
      </c>
      <c r="C15" s="10" t="s">
        <v>34</v>
      </c>
      <c r="D15" s="12"/>
      <c r="E15" s="12">
        <v>7</v>
      </c>
      <c r="F15" s="12">
        <v>25</v>
      </c>
      <c r="G15" s="12">
        <v>0</v>
      </c>
      <c r="H15" s="7"/>
    </row>
    <row r="16" spans="1:8" ht="16.5" x14ac:dyDescent="0.15">
      <c r="A16" s="8" t="s">
        <v>40</v>
      </c>
      <c r="B16" s="12" t="s">
        <v>99</v>
      </c>
      <c r="C16" s="10" t="s">
        <v>36</v>
      </c>
      <c r="D16" s="12"/>
      <c r="E16" s="12">
        <v>3</v>
      </c>
      <c r="F16" s="12">
        <v>23</v>
      </c>
      <c r="G16" s="35">
        <v>1</v>
      </c>
      <c r="H16" s="7"/>
    </row>
    <row r="17" spans="1:8" ht="16.5" x14ac:dyDescent="0.15">
      <c r="A17" s="8" t="s">
        <v>40</v>
      </c>
      <c r="B17" s="12" t="s">
        <v>100</v>
      </c>
      <c r="C17" s="10" t="s">
        <v>45</v>
      </c>
      <c r="D17" s="12"/>
      <c r="E17" s="12">
        <v>4</v>
      </c>
      <c r="F17" s="12">
        <v>24</v>
      </c>
      <c r="G17" s="35">
        <v>1</v>
      </c>
      <c r="H17" s="7"/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"/>
  <sheetViews>
    <sheetView workbookViewId="0">
      <selection activeCell="D17" sqref="D17"/>
    </sheetView>
  </sheetViews>
  <sheetFormatPr defaultRowHeight="13.5" x14ac:dyDescent="0.15"/>
  <cols>
    <col min="1" max="1" width="7.375" bestFit="1" customWidth="1"/>
    <col min="2" max="2" width="8.75" bestFit="1" customWidth="1"/>
    <col min="3" max="3" width="20.5" bestFit="1" customWidth="1"/>
    <col min="4" max="4" width="6.25" bestFit="1" customWidth="1"/>
    <col min="5" max="5" width="14.5" bestFit="1" customWidth="1"/>
    <col min="6" max="6" width="17" bestFit="1" customWidth="1"/>
    <col min="7" max="7" width="20.75" bestFit="1" customWidth="1"/>
    <col min="8" max="8" width="14.5" bestFit="1" customWidth="1"/>
  </cols>
  <sheetData>
    <row r="1" spans="1:8" ht="15" x14ac:dyDescent="0.15">
      <c r="A1" s="3" t="s">
        <v>48</v>
      </c>
      <c r="B1" s="4" t="s">
        <v>49</v>
      </c>
      <c r="C1" s="5" t="s">
        <v>50</v>
      </c>
      <c r="D1" s="6" t="s">
        <v>51</v>
      </c>
      <c r="E1" s="24" t="s">
        <v>55</v>
      </c>
      <c r="F1" s="3" t="s">
        <v>52</v>
      </c>
      <c r="G1" s="24" t="s">
        <v>56</v>
      </c>
      <c r="H1" s="3" t="s">
        <v>53</v>
      </c>
    </row>
    <row r="2" spans="1:8" ht="16.5" x14ac:dyDescent="0.15">
      <c r="A2" s="8" t="s">
        <v>37</v>
      </c>
      <c r="B2" s="14" t="s">
        <v>32</v>
      </c>
      <c r="C2" s="10" t="s">
        <v>39</v>
      </c>
      <c r="D2" s="11" t="s">
        <v>11</v>
      </c>
      <c r="E2" s="12">
        <v>18</v>
      </c>
      <c r="F2" s="12">
        <v>8</v>
      </c>
      <c r="H2" s="7"/>
    </row>
    <row r="3" spans="1:8" ht="16.5" x14ac:dyDescent="0.15">
      <c r="A3" s="8" t="s">
        <v>37</v>
      </c>
      <c r="B3" s="13" t="s">
        <v>6</v>
      </c>
      <c r="C3" s="10" t="s">
        <v>38</v>
      </c>
      <c r="D3" s="11" t="s">
        <v>8</v>
      </c>
      <c r="E3" s="12">
        <v>18</v>
      </c>
      <c r="F3" s="12">
        <v>7</v>
      </c>
      <c r="H3" s="3">
        <v>19000</v>
      </c>
    </row>
    <row r="4" spans="1:8" ht="16.5" x14ac:dyDescent="0.15">
      <c r="A4" s="8" t="s">
        <v>40</v>
      </c>
      <c r="B4" s="13" t="s">
        <v>32</v>
      </c>
      <c r="C4" s="10" t="s">
        <v>42</v>
      </c>
      <c r="D4" s="12"/>
      <c r="E4" s="12"/>
      <c r="F4" s="12"/>
      <c r="G4" s="12"/>
      <c r="H4" s="7">
        <v>50000</v>
      </c>
    </row>
    <row r="5" spans="1:8" ht="16.5" x14ac:dyDescent="0.15">
      <c r="A5" s="8" t="s">
        <v>40</v>
      </c>
      <c r="B5" s="12"/>
      <c r="C5" s="16" t="s">
        <v>46</v>
      </c>
      <c r="D5" s="17"/>
      <c r="E5" s="17"/>
      <c r="F5" s="17"/>
      <c r="G5" s="17"/>
      <c r="H5" s="18">
        <v>27000</v>
      </c>
    </row>
  </sheetData>
  <phoneticPr fontId="3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6"/>
  <sheetViews>
    <sheetView workbookViewId="0">
      <selection activeCell="E13" sqref="A1:M25"/>
    </sheetView>
  </sheetViews>
  <sheetFormatPr defaultRowHeight="13.5" x14ac:dyDescent="0.15"/>
  <cols>
    <col min="2" max="2" width="15.625" customWidth="1"/>
    <col min="3" max="3" width="14.375" bestFit="1" customWidth="1"/>
    <col min="4" max="4" width="6.25" bestFit="1" customWidth="1"/>
    <col min="5" max="5" width="14.5" bestFit="1" customWidth="1"/>
    <col min="6" max="6" width="17" bestFit="1" customWidth="1"/>
    <col min="7" max="7" width="20.75" bestFit="1" customWidth="1"/>
    <col min="8" max="8" width="14.5" bestFit="1" customWidth="1"/>
    <col min="9" max="10" width="14.5" customWidth="1"/>
    <col min="11" max="11" width="9.75" bestFit="1" customWidth="1"/>
    <col min="12" max="12" width="11.875" bestFit="1" customWidth="1"/>
    <col min="18" max="18" width="11.5" customWidth="1"/>
    <col min="19" max="19" width="11" bestFit="1" customWidth="1"/>
    <col min="21" max="21" width="15.125" bestFit="1" customWidth="1"/>
    <col min="22" max="22" width="9.5" bestFit="1" customWidth="1"/>
  </cols>
  <sheetData>
    <row r="1" spans="1:22" ht="15.75" thickBot="1" x14ac:dyDescent="0.2">
      <c r="A1" s="3" t="s">
        <v>48</v>
      </c>
      <c r="B1" s="4" t="s">
        <v>49</v>
      </c>
      <c r="C1" s="5" t="s">
        <v>50</v>
      </c>
      <c r="D1" s="6" t="s">
        <v>51</v>
      </c>
      <c r="E1" s="24" t="s">
        <v>55</v>
      </c>
      <c r="F1" s="3" t="s">
        <v>52</v>
      </c>
      <c r="G1" s="24" t="s">
        <v>56</v>
      </c>
      <c r="H1" s="3" t="s">
        <v>53</v>
      </c>
      <c r="I1" s="29" t="s">
        <v>83</v>
      </c>
      <c r="J1" s="29" t="s">
        <v>84</v>
      </c>
      <c r="K1" s="25" t="s">
        <v>60</v>
      </c>
      <c r="L1" s="25" t="s">
        <v>58</v>
      </c>
      <c r="M1" s="25" t="s">
        <v>59</v>
      </c>
      <c r="R1" t="s">
        <v>76</v>
      </c>
      <c r="S1" t="s">
        <v>66</v>
      </c>
      <c r="T1" t="s">
        <v>91</v>
      </c>
      <c r="U1" t="s">
        <v>90</v>
      </c>
      <c r="V1" s="28">
        <v>45665</v>
      </c>
    </row>
    <row r="2" spans="1:22" ht="16.5" x14ac:dyDescent="0.15">
      <c r="A2" s="8" t="s">
        <v>37</v>
      </c>
      <c r="B2" s="9" t="s">
        <v>0</v>
      </c>
      <c r="C2" s="10" t="s">
        <v>1</v>
      </c>
      <c r="D2" s="11" t="s">
        <v>2</v>
      </c>
      <c r="E2" s="12">
        <v>24</v>
      </c>
      <c r="F2" s="12">
        <v>18</v>
      </c>
      <c r="G2" s="20">
        <v>1</v>
      </c>
      <c r="H2" s="7">
        <v>56000</v>
      </c>
      <c r="I2" s="30"/>
      <c r="J2" s="30"/>
      <c r="K2" s="26">
        <v>20100.490000000002</v>
      </c>
      <c r="P2" s="27" t="s">
        <v>61</v>
      </c>
      <c r="Q2" s="27" t="s">
        <v>63</v>
      </c>
      <c r="R2" s="27"/>
      <c r="S2">
        <v>64817.4</v>
      </c>
      <c r="T2">
        <v>-1</v>
      </c>
      <c r="U2">
        <f>IF(T2&gt;0,T2*S2,S2)</f>
        <v>64817.4</v>
      </c>
    </row>
    <row r="3" spans="1:22" ht="16.5" x14ac:dyDescent="0.15">
      <c r="A3" s="8" t="s">
        <v>37</v>
      </c>
      <c r="B3" s="12" t="s">
        <v>3</v>
      </c>
      <c r="C3" s="10" t="s">
        <v>4</v>
      </c>
      <c r="D3" s="11" t="s">
        <v>5</v>
      </c>
      <c r="E3" s="12">
        <v>13</v>
      </c>
      <c r="F3" s="12">
        <v>2</v>
      </c>
      <c r="G3" s="21">
        <v>1</v>
      </c>
      <c r="H3" s="7">
        <v>20000</v>
      </c>
      <c r="I3" s="30"/>
      <c r="J3" s="30"/>
      <c r="K3" s="26">
        <v>19896.12</v>
      </c>
      <c r="P3" s="27" t="s">
        <v>61</v>
      </c>
      <c r="Q3" t="s">
        <v>64</v>
      </c>
      <c r="S3">
        <v>3.98</v>
      </c>
      <c r="T3">
        <v>9</v>
      </c>
      <c r="U3">
        <f t="shared" ref="U3:U16" si="0">IF(T3&gt;0,T3*S3,S3)</f>
        <v>35.82</v>
      </c>
    </row>
    <row r="4" spans="1:22" ht="16.5" x14ac:dyDescent="0.15">
      <c r="A4" s="8" t="s">
        <v>37</v>
      </c>
      <c r="B4" s="13" t="s">
        <v>6</v>
      </c>
      <c r="C4" s="10" t="s">
        <v>7</v>
      </c>
      <c r="D4" s="11" t="s">
        <v>8</v>
      </c>
      <c r="E4" s="12">
        <v>18</v>
      </c>
      <c r="F4" s="12">
        <v>7</v>
      </c>
      <c r="G4" s="1">
        <v>0</v>
      </c>
      <c r="H4" s="7">
        <v>46000</v>
      </c>
      <c r="I4" s="30"/>
      <c r="J4" s="30"/>
      <c r="K4" s="26">
        <v>44288.67</v>
      </c>
      <c r="P4" s="27" t="s">
        <v>61</v>
      </c>
      <c r="Q4" t="s">
        <v>65</v>
      </c>
      <c r="S4">
        <v>2155.37</v>
      </c>
      <c r="T4">
        <v>17</v>
      </c>
      <c r="U4">
        <f t="shared" si="0"/>
        <v>36641.29</v>
      </c>
    </row>
    <row r="5" spans="1:22" ht="16.5" x14ac:dyDescent="0.15">
      <c r="A5" s="8" t="s">
        <v>37</v>
      </c>
      <c r="B5" s="13" t="s">
        <v>6</v>
      </c>
      <c r="C5" s="10" t="s">
        <v>38</v>
      </c>
      <c r="D5" s="11" t="s">
        <v>8</v>
      </c>
      <c r="E5" s="12">
        <v>18</v>
      </c>
      <c r="F5" s="12">
        <v>7</v>
      </c>
      <c r="H5" s="3">
        <v>19000</v>
      </c>
      <c r="I5" s="31"/>
      <c r="J5" s="31"/>
      <c r="L5">
        <f>1583+71.24</f>
        <v>1654.24</v>
      </c>
      <c r="M5">
        <v>6</v>
      </c>
      <c r="P5" s="27" t="s">
        <v>61</v>
      </c>
      <c r="Q5" t="s">
        <v>57</v>
      </c>
      <c r="S5">
        <v>0</v>
      </c>
      <c r="T5">
        <v>24</v>
      </c>
      <c r="U5">
        <f t="shared" si="0"/>
        <v>0</v>
      </c>
    </row>
    <row r="6" spans="1:22" ht="16.5" x14ac:dyDescent="0.15">
      <c r="A6" s="8" t="s">
        <v>37</v>
      </c>
      <c r="B6" s="14" t="s">
        <v>9</v>
      </c>
      <c r="C6" s="10" t="s">
        <v>10</v>
      </c>
      <c r="D6" s="11" t="s">
        <v>11</v>
      </c>
      <c r="E6" s="12">
        <v>13</v>
      </c>
      <c r="F6" s="12">
        <v>2</v>
      </c>
      <c r="G6" s="1">
        <v>1</v>
      </c>
      <c r="H6" s="7">
        <v>47500</v>
      </c>
      <c r="I6" s="30"/>
      <c r="J6" s="30"/>
      <c r="K6" s="26">
        <v>47363.85</v>
      </c>
      <c r="P6" s="9" t="s">
        <v>67</v>
      </c>
      <c r="Q6" t="s">
        <v>62</v>
      </c>
      <c r="S6" s="34">
        <v>20100.490000000002</v>
      </c>
      <c r="U6">
        <f t="shared" si="0"/>
        <v>20100.490000000002</v>
      </c>
    </row>
    <row r="7" spans="1:22" ht="16.5" x14ac:dyDescent="0.15">
      <c r="A7" s="8" t="s">
        <v>37</v>
      </c>
      <c r="B7" s="15" t="s">
        <v>54</v>
      </c>
      <c r="C7" s="10" t="s">
        <v>12</v>
      </c>
      <c r="D7" s="11">
        <v>44863</v>
      </c>
      <c r="E7" s="12">
        <v>18</v>
      </c>
      <c r="F7" s="12">
        <v>6</v>
      </c>
      <c r="G7" s="1">
        <v>1</v>
      </c>
      <c r="H7" s="7"/>
      <c r="I7" s="30"/>
      <c r="J7" s="30"/>
      <c r="L7">
        <v>3.98</v>
      </c>
      <c r="M7">
        <v>2</v>
      </c>
      <c r="P7" s="9" t="s">
        <v>67</v>
      </c>
      <c r="Q7" t="s">
        <v>57</v>
      </c>
      <c r="S7" s="34">
        <f>4402.71+190.19</f>
        <v>4592.8999999999996</v>
      </c>
      <c r="T7">
        <v>1</v>
      </c>
      <c r="U7">
        <f t="shared" si="0"/>
        <v>4592.8999999999996</v>
      </c>
    </row>
    <row r="8" spans="1:22" ht="16.5" x14ac:dyDescent="0.15">
      <c r="A8" s="8" t="s">
        <v>37</v>
      </c>
      <c r="B8" s="14" t="s">
        <v>32</v>
      </c>
      <c r="C8" s="10" t="s">
        <v>39</v>
      </c>
      <c r="D8" s="11" t="s">
        <v>11</v>
      </c>
      <c r="E8" s="12">
        <v>18</v>
      </c>
      <c r="F8" s="12">
        <v>8</v>
      </c>
      <c r="H8" s="7"/>
      <c r="I8" s="30"/>
      <c r="J8" s="30"/>
      <c r="P8" s="12" t="s">
        <v>68</v>
      </c>
      <c r="Q8" t="s">
        <v>69</v>
      </c>
      <c r="S8" s="34">
        <v>20100.490000000002</v>
      </c>
      <c r="T8">
        <v>-1</v>
      </c>
      <c r="U8">
        <f t="shared" si="0"/>
        <v>20100.490000000002</v>
      </c>
    </row>
    <row r="9" spans="1:22" ht="16.5" x14ac:dyDescent="0.15">
      <c r="A9" s="8" t="s">
        <v>37</v>
      </c>
      <c r="B9" s="14" t="s">
        <v>13</v>
      </c>
      <c r="C9" s="10" t="s">
        <v>14</v>
      </c>
      <c r="D9" s="11" t="s">
        <v>15</v>
      </c>
      <c r="E9" s="12">
        <v>18</v>
      </c>
      <c r="F9" s="12">
        <v>6</v>
      </c>
      <c r="G9" s="22">
        <v>0</v>
      </c>
      <c r="H9" s="7">
        <v>64000</v>
      </c>
      <c r="I9" s="30">
        <v>10000</v>
      </c>
      <c r="J9" s="33">
        <v>45690</v>
      </c>
      <c r="K9">
        <v>64817.4</v>
      </c>
      <c r="P9" t="s">
        <v>70</v>
      </c>
      <c r="Q9" t="s">
        <v>71</v>
      </c>
      <c r="S9" s="34">
        <v>44288.67</v>
      </c>
      <c r="T9">
        <v>-1</v>
      </c>
      <c r="U9">
        <f t="shared" si="0"/>
        <v>44288.67</v>
      </c>
    </row>
    <row r="10" spans="1:22" ht="16.5" x14ac:dyDescent="0.15">
      <c r="A10" s="8" t="s">
        <v>37</v>
      </c>
      <c r="B10" s="9" t="s">
        <v>16</v>
      </c>
      <c r="C10" s="10" t="s">
        <v>17</v>
      </c>
      <c r="D10" s="11" t="s">
        <v>18</v>
      </c>
      <c r="E10" s="12">
        <v>5</v>
      </c>
      <c r="F10" s="12">
        <v>30</v>
      </c>
      <c r="G10" s="22">
        <v>1</v>
      </c>
      <c r="H10" s="7">
        <v>51000</v>
      </c>
      <c r="I10" s="30"/>
      <c r="J10" s="30"/>
      <c r="P10" t="s">
        <v>70</v>
      </c>
      <c r="Q10" t="s">
        <v>72</v>
      </c>
      <c r="S10" s="34">
        <f>1583+71.24</f>
        <v>1654.24</v>
      </c>
      <c r="T10">
        <v>6</v>
      </c>
      <c r="U10">
        <f t="shared" si="0"/>
        <v>9925.44</v>
      </c>
    </row>
    <row r="11" spans="1:22" ht="16.5" x14ac:dyDescent="0.15">
      <c r="A11" s="8" t="s">
        <v>37</v>
      </c>
      <c r="B11" s="14" t="s">
        <v>19</v>
      </c>
      <c r="C11" s="10" t="s">
        <v>20</v>
      </c>
      <c r="D11" s="11" t="s">
        <v>21</v>
      </c>
      <c r="E11" s="12">
        <v>9</v>
      </c>
      <c r="F11" s="12">
        <v>27</v>
      </c>
      <c r="G11" s="22">
        <v>0</v>
      </c>
      <c r="H11" s="7">
        <v>92000</v>
      </c>
      <c r="I11" s="30">
        <v>26000</v>
      </c>
      <c r="J11" s="33">
        <v>45693</v>
      </c>
      <c r="K11" s="26">
        <v>74737.48</v>
      </c>
      <c r="P11" t="s">
        <v>73</v>
      </c>
      <c r="Q11" t="s">
        <v>74</v>
      </c>
      <c r="S11" s="34">
        <v>47363.85</v>
      </c>
      <c r="T11">
        <v>-1</v>
      </c>
      <c r="U11">
        <f t="shared" si="0"/>
        <v>47363.85</v>
      </c>
    </row>
    <row r="12" spans="1:22" ht="16.5" x14ac:dyDescent="0.15">
      <c r="A12" s="8" t="s">
        <v>37</v>
      </c>
      <c r="B12" s="14" t="s">
        <v>22</v>
      </c>
      <c r="C12" s="10" t="s">
        <v>23</v>
      </c>
      <c r="D12" s="11">
        <v>44591</v>
      </c>
      <c r="E12" s="12">
        <v>21</v>
      </c>
      <c r="F12" s="12">
        <v>10</v>
      </c>
      <c r="G12" s="22">
        <v>1</v>
      </c>
      <c r="H12" s="7">
        <v>32500</v>
      </c>
      <c r="I12" s="30"/>
      <c r="J12" s="30"/>
      <c r="K12" s="26">
        <v>33422.21</v>
      </c>
      <c r="P12" t="s">
        <v>75</v>
      </c>
      <c r="Q12" t="s">
        <v>74</v>
      </c>
      <c r="R12" t="s">
        <v>77</v>
      </c>
      <c r="S12" s="34">
        <v>23537.07</v>
      </c>
      <c r="U12">
        <f t="shared" si="0"/>
        <v>23537.07</v>
      </c>
    </row>
    <row r="13" spans="1:22" ht="16.5" x14ac:dyDescent="0.15">
      <c r="A13" s="8" t="s">
        <v>37</v>
      </c>
      <c r="B13" s="14" t="s">
        <v>24</v>
      </c>
      <c r="C13" s="10" t="s">
        <v>25</v>
      </c>
      <c r="D13" s="11">
        <v>45655</v>
      </c>
      <c r="E13" s="12">
        <v>28</v>
      </c>
      <c r="F13" s="12">
        <v>22</v>
      </c>
      <c r="G13" s="2"/>
      <c r="H13" s="7"/>
      <c r="I13" s="30"/>
      <c r="J13" s="30"/>
      <c r="P13" t="s">
        <v>75</v>
      </c>
      <c r="R13" t="s">
        <v>78</v>
      </c>
      <c r="S13" s="26">
        <v>26726.35</v>
      </c>
      <c r="U13">
        <f t="shared" si="0"/>
        <v>26726.35</v>
      </c>
    </row>
    <row r="14" spans="1:22" ht="16.5" x14ac:dyDescent="0.15">
      <c r="A14" s="8" t="s">
        <v>37</v>
      </c>
      <c r="B14" s="15" t="s">
        <v>26</v>
      </c>
      <c r="C14" s="10" t="s">
        <v>27</v>
      </c>
      <c r="D14" s="12"/>
      <c r="E14" s="12"/>
      <c r="F14" s="12">
        <v>4</v>
      </c>
      <c r="G14" s="2"/>
      <c r="H14" s="7"/>
      <c r="I14" s="30"/>
      <c r="J14" s="30"/>
      <c r="P14" t="s">
        <v>79</v>
      </c>
      <c r="Q14" t="s">
        <v>69</v>
      </c>
      <c r="R14" t="s">
        <v>78</v>
      </c>
      <c r="S14" s="34">
        <v>74737.48</v>
      </c>
      <c r="U14">
        <f t="shared" si="0"/>
        <v>74737.48</v>
      </c>
    </row>
    <row r="15" spans="1:22" ht="16.5" x14ac:dyDescent="0.15">
      <c r="A15" s="8" t="s">
        <v>40</v>
      </c>
      <c r="B15" s="13" t="s">
        <v>28</v>
      </c>
      <c r="C15" s="10" t="s">
        <v>29</v>
      </c>
      <c r="D15" s="12"/>
      <c r="E15" s="12">
        <v>27</v>
      </c>
      <c r="F15" s="3"/>
      <c r="G15" s="2"/>
      <c r="H15" s="7"/>
      <c r="I15" s="30"/>
      <c r="J15" s="30"/>
      <c r="P15" t="s">
        <v>80</v>
      </c>
      <c r="Q15" t="s">
        <v>81</v>
      </c>
      <c r="R15" t="s">
        <v>78</v>
      </c>
      <c r="S15" s="34">
        <v>33422.21</v>
      </c>
      <c r="U15">
        <f t="shared" si="0"/>
        <v>33422.21</v>
      </c>
    </row>
    <row r="16" spans="1:22" ht="33" x14ac:dyDescent="0.15">
      <c r="A16" s="8" t="s">
        <v>40</v>
      </c>
      <c r="B16" s="13" t="s">
        <v>28</v>
      </c>
      <c r="C16" s="10" t="s">
        <v>41</v>
      </c>
      <c r="D16" s="12"/>
      <c r="E16" s="12"/>
      <c r="F16" s="12">
        <v>9</v>
      </c>
      <c r="G16" s="2"/>
      <c r="H16" s="7">
        <v>45000</v>
      </c>
      <c r="I16" s="30"/>
      <c r="J16" s="30"/>
      <c r="P16" t="s">
        <v>82</v>
      </c>
      <c r="Q16" t="s">
        <v>57</v>
      </c>
      <c r="S16" s="26">
        <v>5666.69</v>
      </c>
      <c r="U16">
        <f t="shared" si="0"/>
        <v>5666.69</v>
      </c>
    </row>
    <row r="17" spans="1:23" ht="16.5" x14ac:dyDescent="0.15">
      <c r="A17" s="8" t="s">
        <v>40</v>
      </c>
      <c r="B17" s="12" t="s">
        <v>30</v>
      </c>
      <c r="C17" s="10" t="s">
        <v>31</v>
      </c>
      <c r="D17" s="12"/>
      <c r="E17" s="12">
        <v>17</v>
      </c>
      <c r="F17" s="12">
        <v>6</v>
      </c>
      <c r="G17" s="2"/>
      <c r="H17" s="7"/>
      <c r="I17" s="30"/>
      <c r="J17" s="30"/>
    </row>
    <row r="18" spans="1:23" ht="17.25" thickBot="1" x14ac:dyDescent="0.2">
      <c r="A18" s="8" t="s">
        <v>40</v>
      </c>
      <c r="B18" s="13" t="s">
        <v>32</v>
      </c>
      <c r="C18" s="10" t="s">
        <v>33</v>
      </c>
      <c r="D18" s="12"/>
      <c r="E18" s="12">
        <v>7</v>
      </c>
      <c r="F18" s="12">
        <v>25</v>
      </c>
      <c r="G18" s="23">
        <v>0</v>
      </c>
      <c r="H18" s="7"/>
      <c r="I18" s="30"/>
      <c r="J18" s="30"/>
    </row>
    <row r="19" spans="1:23" ht="16.5" x14ac:dyDescent="0.15">
      <c r="A19" s="8" t="s">
        <v>40</v>
      </c>
      <c r="B19" s="13" t="s">
        <v>32</v>
      </c>
      <c r="C19" s="10" t="s">
        <v>34</v>
      </c>
      <c r="D19" s="12"/>
      <c r="E19" s="12">
        <v>7</v>
      </c>
      <c r="F19" s="12">
        <v>25</v>
      </c>
      <c r="G19" s="12">
        <v>0</v>
      </c>
      <c r="H19" s="7"/>
      <c r="I19" s="30"/>
      <c r="J19" s="30"/>
    </row>
    <row r="20" spans="1:23" ht="33" x14ac:dyDescent="0.15">
      <c r="A20" s="8" t="s">
        <v>40</v>
      </c>
      <c r="B20" s="13" t="s">
        <v>32</v>
      </c>
      <c r="C20" s="10" t="s">
        <v>42</v>
      </c>
      <c r="D20" s="12"/>
      <c r="E20" s="12"/>
      <c r="F20" s="12"/>
      <c r="G20" s="12"/>
      <c r="H20" s="7">
        <v>50000</v>
      </c>
      <c r="I20" s="30"/>
      <c r="J20" s="30"/>
    </row>
    <row r="21" spans="1:23" ht="16.5" x14ac:dyDescent="0.15">
      <c r="A21" s="8" t="s">
        <v>40</v>
      </c>
      <c r="B21" s="13" t="s">
        <v>32</v>
      </c>
      <c r="C21" s="10" t="s">
        <v>43</v>
      </c>
      <c r="D21" s="12"/>
      <c r="E21" s="12"/>
      <c r="F21" s="12">
        <v>8</v>
      </c>
      <c r="G21" s="12"/>
      <c r="H21" s="7">
        <v>100000</v>
      </c>
      <c r="I21" s="30"/>
      <c r="J21" s="30"/>
    </row>
    <row r="22" spans="1:23" ht="16.5" x14ac:dyDescent="0.15">
      <c r="A22" s="8" t="s">
        <v>40</v>
      </c>
      <c r="B22" s="12" t="s">
        <v>35</v>
      </c>
      <c r="C22" s="10" t="s">
        <v>36</v>
      </c>
      <c r="D22" s="12"/>
      <c r="E22" s="12">
        <v>3</v>
      </c>
      <c r="F22" s="12">
        <v>23</v>
      </c>
      <c r="G22" s="35">
        <v>1</v>
      </c>
      <c r="H22" s="7"/>
      <c r="I22" s="30"/>
      <c r="J22" s="30"/>
    </row>
    <row r="23" spans="1:23" ht="16.5" x14ac:dyDescent="0.15">
      <c r="A23" s="8" t="s">
        <v>40</v>
      </c>
      <c r="B23" s="12" t="s">
        <v>44</v>
      </c>
      <c r="C23" s="10" t="s">
        <v>45</v>
      </c>
      <c r="D23" s="12"/>
      <c r="E23" s="12">
        <v>4</v>
      </c>
      <c r="F23" s="12">
        <v>24</v>
      </c>
      <c r="G23" s="35">
        <v>1</v>
      </c>
      <c r="H23" s="7"/>
      <c r="I23" s="30"/>
      <c r="J23" s="30"/>
    </row>
    <row r="24" spans="1:23" ht="16.5" x14ac:dyDescent="0.15">
      <c r="A24" s="8" t="s">
        <v>40</v>
      </c>
      <c r="B24" s="12"/>
      <c r="C24" s="16" t="s">
        <v>46</v>
      </c>
      <c r="D24" s="17"/>
      <c r="E24" s="17"/>
      <c r="F24" s="17"/>
      <c r="G24" s="17"/>
      <c r="H24" s="18">
        <v>27000</v>
      </c>
      <c r="I24" s="32"/>
      <c r="J24" s="32"/>
    </row>
    <row r="25" spans="1:23" ht="18" x14ac:dyDescent="0.15">
      <c r="A25" s="8" t="s">
        <v>40</v>
      </c>
      <c r="B25" s="19" t="s">
        <v>47</v>
      </c>
      <c r="C25" s="3" t="s">
        <v>43</v>
      </c>
      <c r="D25" s="3"/>
      <c r="E25" s="3"/>
      <c r="F25" s="3">
        <v>19</v>
      </c>
      <c r="G25" s="3"/>
      <c r="H25" s="7">
        <v>22000</v>
      </c>
      <c r="I25" s="30"/>
      <c r="J25" s="30"/>
      <c r="P25" t="s">
        <v>87</v>
      </c>
      <c r="Q25" t="s">
        <v>59</v>
      </c>
      <c r="R25" t="s">
        <v>85</v>
      </c>
      <c r="S25" t="s">
        <v>86</v>
      </c>
      <c r="T25" t="s">
        <v>88</v>
      </c>
      <c r="U25" t="s">
        <v>89</v>
      </c>
    </row>
    <row r="26" spans="1:23" x14ac:dyDescent="0.15">
      <c r="P26">
        <v>74737.48</v>
      </c>
      <c r="Q26">
        <v>48</v>
      </c>
      <c r="R26">
        <f>P26/Q26</f>
        <v>1557.0308333333332</v>
      </c>
      <c r="S26">
        <v>1675.89</v>
      </c>
      <c r="T26">
        <f>S26-R26</f>
        <v>118.85916666666685</v>
      </c>
      <c r="U26">
        <f>T26/P26*10000</f>
        <v>15.903555574347283</v>
      </c>
      <c r="V26">
        <f>S26*Q26</f>
        <v>80442.720000000001</v>
      </c>
      <c r="W26">
        <f>V26-P26</f>
        <v>5705.2400000000052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credit_info</vt:lpstr>
      <vt:lpstr>贷款-分期</vt:lpstr>
      <vt:lpstr>使用情况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China</dc:creator>
  <cp:lastModifiedBy>China</cp:lastModifiedBy>
  <dcterms:created xsi:type="dcterms:W3CDTF">2024-10-16T08:07:54Z</dcterms:created>
  <dcterms:modified xsi:type="dcterms:W3CDTF">2025-01-18T15:50:23Z</dcterms:modified>
</cp:coreProperties>
</file>