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Guimo/warscalerpg/tables/"/>
    </mc:Choice>
  </mc:AlternateContent>
  <bookViews>
    <workbookView xWindow="640" yWindow="1180" windowWidth="28160" windowHeight="16880" tabRatio="500"/>
  </bookViews>
  <sheets>
    <sheet name="Materials" sheetId="1" r:id="rId1"/>
  </sheets>
  <externalReferences>
    <externalReference r:id="rId2"/>
  </externalReferences>
  <definedNames>
    <definedName name="armor">[1]GMScreen!$A$90:$I$103</definedName>
    <definedName name="MeleeWeapons">[1]GMScreen!$Y$85:$AC$100</definedName>
    <definedName name="RacialModifiers">[1]GMScreen!$A$2:$C$8</definedName>
    <definedName name="RangedWeapons">[1]GMScreen!$AE$85:$AI$91</definedName>
    <definedName name="ShieldWeapons">[1]GMScreen!$AE$96:$AI$100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76" i="1" l="1"/>
  <c r="AN76" i="1"/>
  <c r="AE76" i="1"/>
  <c r="AF76" i="1"/>
  <c r="AM75" i="1"/>
  <c r="AN75" i="1"/>
  <c r="AE75" i="1"/>
  <c r="AF75" i="1"/>
  <c r="AM74" i="1"/>
  <c r="AN74" i="1"/>
  <c r="AE74" i="1"/>
  <c r="AF74" i="1"/>
  <c r="AM73" i="1"/>
  <c r="AN73" i="1"/>
  <c r="AE73" i="1"/>
  <c r="AF73" i="1"/>
  <c r="AM72" i="1"/>
  <c r="AN72" i="1"/>
  <c r="AE72" i="1"/>
  <c r="AF72" i="1"/>
  <c r="AM71" i="1"/>
  <c r="AN71" i="1"/>
  <c r="AE71" i="1"/>
  <c r="AF71" i="1"/>
  <c r="AM70" i="1"/>
  <c r="AN70" i="1"/>
  <c r="AE70" i="1"/>
  <c r="AF70" i="1"/>
  <c r="AM69" i="1"/>
  <c r="AN69" i="1"/>
  <c r="AE69" i="1"/>
  <c r="AF69" i="1"/>
  <c r="AM68" i="1"/>
  <c r="AN68" i="1"/>
  <c r="AE68" i="1"/>
  <c r="AF68" i="1"/>
  <c r="AM67" i="1"/>
  <c r="AN67" i="1"/>
  <c r="AE67" i="1"/>
  <c r="AF67" i="1"/>
  <c r="AM66" i="1"/>
  <c r="AN66" i="1"/>
  <c r="AE66" i="1"/>
  <c r="AF66" i="1"/>
  <c r="AM65" i="1"/>
  <c r="AN65" i="1"/>
  <c r="AE65" i="1"/>
  <c r="AF65" i="1"/>
  <c r="AM64" i="1"/>
  <c r="AN64" i="1"/>
  <c r="AE64" i="1"/>
  <c r="AF64" i="1"/>
  <c r="AM63" i="1"/>
  <c r="AN63" i="1"/>
  <c r="AE63" i="1"/>
  <c r="AF63" i="1"/>
  <c r="AM62" i="1"/>
  <c r="AN62" i="1"/>
  <c r="AE62" i="1"/>
  <c r="AF62" i="1"/>
  <c r="AM61" i="1"/>
  <c r="AN61" i="1"/>
  <c r="AE61" i="1"/>
  <c r="AF61" i="1"/>
  <c r="AM60" i="1"/>
  <c r="AN60" i="1"/>
  <c r="AE60" i="1"/>
  <c r="AF60" i="1"/>
  <c r="AM59" i="1"/>
  <c r="AN59" i="1"/>
  <c r="AE59" i="1"/>
  <c r="AF59" i="1"/>
  <c r="AM58" i="1"/>
  <c r="AN58" i="1"/>
  <c r="AE58" i="1"/>
  <c r="AF58" i="1"/>
  <c r="AM57" i="1"/>
  <c r="AN57" i="1"/>
  <c r="AE57" i="1"/>
  <c r="AF57" i="1"/>
  <c r="AM56" i="1"/>
  <c r="AN56" i="1"/>
  <c r="AE56" i="1"/>
  <c r="AF56" i="1"/>
  <c r="AM55" i="1"/>
  <c r="AN55" i="1"/>
  <c r="AE55" i="1"/>
  <c r="AF55" i="1"/>
  <c r="AM54" i="1"/>
  <c r="AN54" i="1"/>
  <c r="AE54" i="1"/>
  <c r="AF54" i="1"/>
  <c r="AM53" i="1"/>
  <c r="AN53" i="1"/>
  <c r="AE53" i="1"/>
  <c r="AF53" i="1"/>
  <c r="AM52" i="1"/>
  <c r="AN52" i="1"/>
  <c r="AE52" i="1"/>
  <c r="AF52" i="1"/>
  <c r="AM51" i="1"/>
  <c r="AN51" i="1"/>
  <c r="AE51" i="1"/>
  <c r="AF51" i="1"/>
  <c r="AM50" i="1"/>
  <c r="AN50" i="1"/>
  <c r="AE50" i="1"/>
  <c r="AF50" i="1"/>
  <c r="AM49" i="1"/>
  <c r="AN49" i="1"/>
  <c r="AE49" i="1"/>
  <c r="AF49" i="1"/>
  <c r="AM48" i="1"/>
  <c r="AN48" i="1"/>
  <c r="AE48" i="1"/>
  <c r="AF48" i="1"/>
  <c r="AM47" i="1"/>
  <c r="AN47" i="1"/>
  <c r="AE47" i="1"/>
  <c r="AF47" i="1"/>
  <c r="AM46" i="1"/>
  <c r="AN46" i="1"/>
  <c r="AE46" i="1"/>
  <c r="AF46" i="1"/>
  <c r="AM45" i="1"/>
  <c r="AN45" i="1"/>
  <c r="AE45" i="1"/>
  <c r="AF45" i="1"/>
  <c r="AM44" i="1"/>
  <c r="AN44" i="1"/>
  <c r="AE44" i="1"/>
  <c r="AF44" i="1"/>
  <c r="AM43" i="1"/>
  <c r="AN43" i="1"/>
  <c r="AE43" i="1"/>
  <c r="AF43" i="1"/>
  <c r="K36" i="1"/>
  <c r="N43" i="1"/>
  <c r="O43" i="1"/>
  <c r="P43" i="1"/>
  <c r="Q43" i="1"/>
  <c r="R43" i="1"/>
  <c r="AM42" i="1"/>
  <c r="AN42" i="1"/>
  <c r="AE42" i="1"/>
  <c r="AF42" i="1"/>
  <c r="AM41" i="1"/>
  <c r="AN41" i="1"/>
  <c r="AE41" i="1"/>
  <c r="AF41" i="1"/>
  <c r="AM40" i="1"/>
  <c r="AN40" i="1"/>
  <c r="AE40" i="1"/>
  <c r="AF40" i="1"/>
  <c r="U39" i="1"/>
  <c r="U40" i="1"/>
  <c r="AM39" i="1"/>
  <c r="AN39" i="1"/>
  <c r="AE39" i="1"/>
  <c r="AF39" i="1"/>
  <c r="V39" i="1"/>
  <c r="P34" i="1"/>
  <c r="O34" i="1"/>
  <c r="P39" i="1"/>
  <c r="N34" i="1"/>
  <c r="O39" i="1"/>
  <c r="M34" i="1"/>
  <c r="N39" i="1"/>
  <c r="L34" i="1"/>
  <c r="M39" i="1"/>
  <c r="L35" i="1"/>
  <c r="K35" i="1"/>
  <c r="L39" i="1"/>
  <c r="AM38" i="1"/>
  <c r="AN38" i="1"/>
  <c r="AE38" i="1"/>
  <c r="AF38" i="1"/>
  <c r="U38" i="1"/>
  <c r="V38" i="1"/>
  <c r="AM37" i="1"/>
  <c r="AN37" i="1"/>
  <c r="AE37" i="1"/>
  <c r="AF37" i="1"/>
  <c r="U37" i="1"/>
  <c r="V37" i="1"/>
  <c r="P37" i="1"/>
  <c r="O37" i="1"/>
  <c r="N37" i="1"/>
  <c r="M37" i="1"/>
  <c r="L37" i="1"/>
  <c r="K37" i="1"/>
  <c r="AM36" i="1"/>
  <c r="AN36" i="1"/>
  <c r="AE36" i="1"/>
  <c r="AF36" i="1"/>
  <c r="U36" i="1"/>
  <c r="V36" i="1"/>
  <c r="P36" i="1"/>
  <c r="O36" i="1"/>
  <c r="N36" i="1"/>
  <c r="M36" i="1"/>
  <c r="L36" i="1"/>
  <c r="AM35" i="1"/>
  <c r="AN35" i="1"/>
  <c r="AE35" i="1"/>
  <c r="AF35" i="1"/>
  <c r="U35" i="1"/>
  <c r="V35" i="1"/>
  <c r="P35" i="1"/>
  <c r="O35" i="1"/>
  <c r="N35" i="1"/>
  <c r="M35" i="1"/>
  <c r="AM34" i="1"/>
  <c r="AN34" i="1"/>
  <c r="AE34" i="1"/>
  <c r="AF34" i="1"/>
  <c r="K34" i="1"/>
  <c r="AM33" i="1"/>
  <c r="AN33" i="1"/>
  <c r="AE33" i="1"/>
  <c r="AF33" i="1"/>
  <c r="P33" i="1"/>
  <c r="O33" i="1"/>
  <c r="N33" i="1"/>
  <c r="M33" i="1"/>
  <c r="L33" i="1"/>
  <c r="K33" i="1"/>
  <c r="AM32" i="1"/>
  <c r="AN32" i="1"/>
  <c r="AE32" i="1"/>
  <c r="AF32" i="1"/>
  <c r="P32" i="1"/>
  <c r="O32" i="1"/>
  <c r="N32" i="1"/>
  <c r="M32" i="1"/>
  <c r="L32" i="1"/>
  <c r="K32" i="1"/>
  <c r="AM31" i="1"/>
  <c r="AN31" i="1"/>
  <c r="AE31" i="1"/>
  <c r="AF31" i="1"/>
  <c r="P31" i="1"/>
  <c r="O31" i="1"/>
  <c r="N31" i="1"/>
  <c r="M31" i="1"/>
  <c r="L31" i="1"/>
  <c r="K31" i="1"/>
  <c r="AM30" i="1"/>
  <c r="AN30" i="1"/>
  <c r="AE30" i="1"/>
  <c r="AF30" i="1"/>
  <c r="P30" i="1"/>
  <c r="O30" i="1"/>
  <c r="N30" i="1"/>
  <c r="M30" i="1"/>
  <c r="L30" i="1"/>
  <c r="K30" i="1"/>
  <c r="AM29" i="1"/>
  <c r="AN29" i="1"/>
  <c r="AE29" i="1"/>
  <c r="AF29" i="1"/>
  <c r="P29" i="1"/>
  <c r="O29" i="1"/>
  <c r="N29" i="1"/>
  <c r="M29" i="1"/>
  <c r="L29" i="1"/>
  <c r="K29" i="1"/>
  <c r="AM28" i="1"/>
  <c r="AN28" i="1"/>
  <c r="AE28" i="1"/>
  <c r="AF28" i="1"/>
  <c r="P28" i="1"/>
  <c r="O28" i="1"/>
  <c r="N28" i="1"/>
  <c r="M28" i="1"/>
  <c r="L28" i="1"/>
  <c r="K28" i="1"/>
  <c r="AM27" i="1"/>
  <c r="AN27" i="1"/>
  <c r="AE27" i="1"/>
  <c r="AF27" i="1"/>
  <c r="P27" i="1"/>
  <c r="O27" i="1"/>
  <c r="N27" i="1"/>
  <c r="M27" i="1"/>
  <c r="L27" i="1"/>
  <c r="K27" i="1"/>
  <c r="AM26" i="1"/>
  <c r="AN26" i="1"/>
  <c r="AE26" i="1"/>
  <c r="AF26" i="1"/>
  <c r="P26" i="1"/>
  <c r="O26" i="1"/>
  <c r="N26" i="1"/>
  <c r="M26" i="1"/>
  <c r="L26" i="1"/>
  <c r="K26" i="1"/>
  <c r="AM25" i="1"/>
  <c r="AN25" i="1"/>
  <c r="AE25" i="1"/>
  <c r="AF25" i="1"/>
  <c r="AM24" i="1"/>
  <c r="AN24" i="1"/>
  <c r="AE24" i="1"/>
  <c r="AF24" i="1"/>
  <c r="AM23" i="1"/>
  <c r="AN23" i="1"/>
  <c r="AE23" i="1"/>
  <c r="AF23" i="1"/>
  <c r="P23" i="1"/>
  <c r="O23" i="1"/>
  <c r="N23" i="1"/>
  <c r="M23" i="1"/>
  <c r="L23" i="1"/>
  <c r="AM22" i="1"/>
  <c r="AN22" i="1"/>
  <c r="AE22" i="1"/>
  <c r="AF22" i="1"/>
  <c r="AM21" i="1"/>
  <c r="AN21" i="1"/>
  <c r="AE21" i="1"/>
  <c r="AF21" i="1"/>
  <c r="AM20" i="1"/>
  <c r="AN20" i="1"/>
  <c r="AE20" i="1"/>
  <c r="AF20" i="1"/>
  <c r="AM19" i="1"/>
  <c r="AN19" i="1"/>
  <c r="AE19" i="1"/>
  <c r="AF19" i="1"/>
  <c r="AM18" i="1"/>
  <c r="AN18" i="1"/>
  <c r="AE18" i="1"/>
  <c r="AF18" i="1"/>
  <c r="AM17" i="1"/>
  <c r="AN17" i="1"/>
  <c r="AE17" i="1"/>
  <c r="AF17" i="1"/>
  <c r="AM16" i="1"/>
  <c r="AN16" i="1"/>
  <c r="AE16" i="1"/>
  <c r="AF16" i="1"/>
  <c r="O16" i="1"/>
  <c r="AM15" i="1"/>
  <c r="AN15" i="1"/>
  <c r="AE15" i="1"/>
  <c r="AF15" i="1"/>
  <c r="AM14" i="1"/>
  <c r="AN14" i="1"/>
  <c r="AE14" i="1"/>
  <c r="AF14" i="1"/>
  <c r="AM13" i="1"/>
  <c r="AN13" i="1"/>
  <c r="AE13" i="1"/>
  <c r="AF13" i="1"/>
  <c r="AM12" i="1"/>
  <c r="AN12" i="1"/>
  <c r="AE12" i="1"/>
  <c r="AF12" i="1"/>
  <c r="AM11" i="1"/>
  <c r="AN11" i="1"/>
  <c r="AE11" i="1"/>
  <c r="AF11" i="1"/>
  <c r="T11" i="1"/>
  <c r="AM10" i="1"/>
  <c r="AN10" i="1"/>
  <c r="AE10" i="1"/>
  <c r="AF10" i="1"/>
  <c r="U10" i="1"/>
  <c r="S10" i="1"/>
  <c r="AM9" i="1"/>
  <c r="AN9" i="1"/>
  <c r="AE9" i="1"/>
  <c r="AF9" i="1"/>
  <c r="I9" i="1"/>
  <c r="AM8" i="1"/>
  <c r="AN8" i="1"/>
  <c r="AE8" i="1"/>
  <c r="AF8" i="1"/>
  <c r="I8" i="1"/>
  <c r="J8" i="1"/>
  <c r="K8" i="1"/>
  <c r="L8" i="1"/>
  <c r="AM7" i="1"/>
  <c r="AN7" i="1"/>
  <c r="AE7" i="1"/>
  <c r="AF7" i="1"/>
  <c r="I7" i="1"/>
  <c r="J7" i="1"/>
  <c r="K7" i="1"/>
  <c r="M7" i="1"/>
  <c r="N7" i="1"/>
  <c r="L7" i="1"/>
  <c r="AM6" i="1"/>
  <c r="AN6" i="1"/>
  <c r="AE6" i="1"/>
  <c r="AF6" i="1"/>
  <c r="AM5" i="1"/>
  <c r="AN5" i="1"/>
  <c r="AE5" i="1"/>
  <c r="AF5" i="1"/>
  <c r="AM4" i="1"/>
  <c r="AN4" i="1"/>
  <c r="AE4" i="1"/>
  <c r="AF4" i="1"/>
  <c r="AM3" i="1"/>
  <c r="AN3" i="1"/>
  <c r="AE3" i="1"/>
  <c r="AF3" i="1"/>
  <c r="AM2" i="1"/>
  <c r="AN2" i="1"/>
  <c r="AE2" i="1"/>
  <c r="AF2" i="1"/>
</calcChain>
</file>

<file path=xl/sharedStrings.xml><?xml version="1.0" encoding="utf-8"?>
<sst xmlns="http://schemas.openxmlformats.org/spreadsheetml/2006/main" count="529" uniqueCount="203">
  <si>
    <t>Name</t>
  </si>
  <si>
    <t>Category</t>
  </si>
  <si>
    <t>Price</t>
  </si>
  <si>
    <t>Qty</t>
  </si>
  <si>
    <t>Bonus</t>
  </si>
  <si>
    <t>Hardness</t>
  </si>
  <si>
    <t>Jute</t>
  </si>
  <si>
    <t>Fabric</t>
  </si>
  <si>
    <t>Wool</t>
  </si>
  <si>
    <t>4bp</t>
  </si>
  <si>
    <t>Cotton</t>
  </si>
  <si>
    <t>8bp</t>
  </si>
  <si>
    <t>16bp</t>
  </si>
  <si>
    <t>Gauze</t>
  </si>
  <si>
    <t>Corduroy</t>
  </si>
  <si>
    <t>64bp</t>
  </si>
  <si>
    <t>Denim</t>
  </si>
  <si>
    <t>Polyester</t>
  </si>
  <si>
    <t>256bp</t>
  </si>
  <si>
    <t>Silk</t>
  </si>
  <si>
    <t>512bp</t>
  </si>
  <si>
    <t>Spandex</t>
  </si>
  <si>
    <t>Kevlar</t>
  </si>
  <si>
    <t>UHM Polyethilene</t>
  </si>
  <si>
    <t>-</t>
  </si>
  <si>
    <t>Agathe</t>
  </si>
  <si>
    <t>Gemstone</t>
  </si>
  <si>
    <t>50bp</t>
  </si>
  <si>
    <t>Amethist</t>
  </si>
  <si>
    <t>1sp</t>
  </si>
  <si>
    <t>Jade</t>
  </si>
  <si>
    <t>Turquoise</t>
  </si>
  <si>
    <t>Sapphire</t>
  </si>
  <si>
    <t>Ruby</t>
  </si>
  <si>
    <t>Amber</t>
  </si>
  <si>
    <t>32sp</t>
  </si>
  <si>
    <t>Topaz</t>
  </si>
  <si>
    <t>64sp</t>
  </si>
  <si>
    <t>Emerald</t>
  </si>
  <si>
    <t>128sp</t>
  </si>
  <si>
    <t>Obsidian</t>
  </si>
  <si>
    <t>256sp</t>
  </si>
  <si>
    <t>Quality</t>
  </si>
  <si>
    <t>sp</t>
  </si>
  <si>
    <t>gp</t>
  </si>
  <si>
    <t>pp</t>
  </si>
  <si>
    <t>gr</t>
  </si>
  <si>
    <t>ct</t>
  </si>
  <si>
    <t xml:space="preserve">Diamond </t>
  </si>
  <si>
    <t>512sp</t>
  </si>
  <si>
    <t>Gemstone 12</t>
  </si>
  <si>
    <t>1bp</t>
  </si>
  <si>
    <t>Wurzite</t>
  </si>
  <si>
    <t>1024sp</t>
  </si>
  <si>
    <t>Metal</t>
  </si>
  <si>
    <t>Carbon nitride</t>
  </si>
  <si>
    <t>Wood</t>
  </si>
  <si>
    <t>Lonsdaleite</t>
  </si>
  <si>
    <t>Heterodiamond</t>
  </si>
  <si>
    <t>Boron nitride</t>
  </si>
  <si>
    <t>18% harder</t>
  </si>
  <si>
    <t>Sheep</t>
  </si>
  <si>
    <t>Leather</t>
  </si>
  <si>
    <t>CN</t>
  </si>
  <si>
    <t>Carbon Nitride</t>
  </si>
  <si>
    <t>Cow</t>
  </si>
  <si>
    <t>10bp</t>
  </si>
  <si>
    <r>
      <t>Lonsdaleite</t>
    </r>
    <r>
      <rPr>
        <sz val="10"/>
        <color rgb="FF000000"/>
        <rFont val="Arial"/>
        <family val="2"/>
      </rPr>
      <t> </t>
    </r>
  </si>
  <si>
    <t>58% harder than diamond, meteorites</t>
  </si>
  <si>
    <t>Wolf</t>
  </si>
  <si>
    <t>24bp</t>
  </si>
  <si>
    <t>Beta carbon nitride</t>
  </si>
  <si>
    <t>Bear</t>
  </si>
  <si>
    <t>Bea</t>
  </si>
  <si>
    <t>GCN</t>
  </si>
  <si>
    <t>Graphite carbon nitride</t>
  </si>
  <si>
    <t>bp</t>
  </si>
  <si>
    <t>Lioness</t>
  </si>
  <si>
    <t>100bp</t>
  </si>
  <si>
    <t>ODB</t>
  </si>
  <si>
    <t>Osmium diboride</t>
  </si>
  <si>
    <t>Hatchling Dragon</t>
  </si>
  <si>
    <t>RB</t>
  </si>
  <si>
    <t>Rhenium boride</t>
  </si>
  <si>
    <t>Badger</t>
  </si>
  <si>
    <t>10sp</t>
  </si>
  <si>
    <t>UH-BCN</t>
  </si>
  <si>
    <t>Ultrahard nanotwined boron carbon nitride</t>
  </si>
  <si>
    <t>Wolverine</t>
  </si>
  <si>
    <t>20sp</t>
  </si>
  <si>
    <t>Buckycrystal</t>
  </si>
  <si>
    <t>Buckminsterfullerene</t>
  </si>
  <si>
    <t>Twice as hard</t>
  </si>
  <si>
    <t>Lion</t>
  </si>
  <si>
    <t>41sp</t>
  </si>
  <si>
    <t>Buffalo</t>
  </si>
  <si>
    <t>163sp</t>
  </si>
  <si>
    <t>Crocodile</t>
  </si>
  <si>
    <t>200sp</t>
  </si>
  <si>
    <t>Weight</t>
  </si>
  <si>
    <t>Material</t>
  </si>
  <si>
    <t>Young Dragon</t>
  </si>
  <si>
    <t>655sp</t>
  </si>
  <si>
    <t>Tiger</t>
  </si>
  <si>
    <t>26gp</t>
  </si>
  <si>
    <t>Price/q/Mat</t>
  </si>
  <si>
    <t>Stone</t>
  </si>
  <si>
    <t>Nature</t>
  </si>
  <si>
    <t>Rhinoceros</t>
  </si>
  <si>
    <t>50gp</t>
  </si>
  <si>
    <t>Panther</t>
  </si>
  <si>
    <t>104gp</t>
  </si>
  <si>
    <t>Iron</t>
  </si>
  <si>
    <t xml:space="preserve"> de reserva</t>
  </si>
  <si>
    <t>Adult Dragon</t>
  </si>
  <si>
    <t>419gp</t>
  </si>
  <si>
    <t>Bronze</t>
  </si>
  <si>
    <t>Shark</t>
  </si>
  <si>
    <t>1677gp</t>
  </si>
  <si>
    <t>Steel</t>
  </si>
  <si>
    <t>3sp</t>
  </si>
  <si>
    <t>Giant whale</t>
  </si>
  <si>
    <t>Flannel</t>
  </si>
  <si>
    <t>Silver</t>
  </si>
  <si>
    <t>6sp</t>
  </si>
  <si>
    <t>Ancient Dragon</t>
  </si>
  <si>
    <t>Palladium</t>
  </si>
  <si>
    <t>12sp</t>
  </si>
  <si>
    <t>Leviathan</t>
  </si>
  <si>
    <t>Gold</t>
  </si>
  <si>
    <t>25sp</t>
  </si>
  <si>
    <t>Kraken</t>
  </si>
  <si>
    <t>Titanium</t>
  </si>
  <si>
    <t>50sp</t>
  </si>
  <si>
    <t>Wyrm Dragon</t>
  </si>
  <si>
    <t>Platinum</t>
  </si>
  <si>
    <t>1gp</t>
  </si>
  <si>
    <t>Copper</t>
  </si>
  <si>
    <t>Mitrium</t>
  </si>
  <si>
    <t>2gp</t>
  </si>
  <si>
    <t>Iridium</t>
  </si>
  <si>
    <t>4gp</t>
  </si>
  <si>
    <t>Adamantium</t>
  </si>
  <si>
    <t>1gr</t>
  </si>
  <si>
    <t>8gp</t>
  </si>
  <si>
    <t>Meteoric</t>
  </si>
  <si>
    <t>10gr</t>
  </si>
  <si>
    <t>100gr</t>
  </si>
  <si>
    <t>10gp</t>
  </si>
  <si>
    <t>1000gr</t>
  </si>
  <si>
    <t>1pp</t>
  </si>
  <si>
    <t>10pp</t>
  </si>
  <si>
    <t>100pp</t>
  </si>
  <si>
    <t>cp</t>
  </si>
  <si>
    <t>1000pp</t>
  </si>
  <si>
    <t>=</t>
  </si>
  <si>
    <t>weight</t>
  </si>
  <si>
    <t>*</t>
  </si>
  <si>
    <t>Item DR</t>
  </si>
  <si>
    <t>Material price</t>
  </si>
  <si>
    <t>6x100x100</t>
  </si>
  <si>
    <t>10000pp</t>
  </si>
  <si>
    <t>100000pp</t>
  </si>
  <si>
    <t>Luthanum</t>
  </si>
  <si>
    <t>Illanium</t>
  </si>
  <si>
    <t>Arcanium</t>
  </si>
  <si>
    <t>Eonium</t>
  </si>
  <si>
    <t>Eternium</t>
  </si>
  <si>
    <t>Unobtanium</t>
  </si>
  <si>
    <t>Bone</t>
  </si>
  <si>
    <t>Coal</t>
  </si>
  <si>
    <t>1cp</t>
  </si>
  <si>
    <t>Graphite</t>
  </si>
  <si>
    <t>Pearl</t>
  </si>
  <si>
    <t>Ivory</t>
  </si>
  <si>
    <t>Vampire fangs</t>
  </si>
  <si>
    <t>Graphene</t>
  </si>
  <si>
    <t>Carbon Nanotubes</t>
  </si>
  <si>
    <t>Pine</t>
  </si>
  <si>
    <t>Cedar</t>
  </si>
  <si>
    <t>Cypress</t>
  </si>
  <si>
    <t>Redwood</t>
  </si>
  <si>
    <t>40sp</t>
  </si>
  <si>
    <t>Yew</t>
  </si>
  <si>
    <t>327sp</t>
  </si>
  <si>
    <t>Walnut</t>
  </si>
  <si>
    <t>Ash</t>
  </si>
  <si>
    <t>209gp</t>
  </si>
  <si>
    <t>Bamboo</t>
  </si>
  <si>
    <t>16pp</t>
  </si>
  <si>
    <t>Balsa</t>
  </si>
  <si>
    <t>134pp</t>
  </si>
  <si>
    <t>Birch</t>
  </si>
  <si>
    <t>1073pp</t>
  </si>
  <si>
    <t>Oak</t>
  </si>
  <si>
    <t>8589pp</t>
  </si>
  <si>
    <t>Ebony</t>
  </si>
  <si>
    <t>68719pp</t>
  </si>
  <si>
    <t>Elm</t>
  </si>
  <si>
    <t>Marblewood</t>
  </si>
  <si>
    <t>Mahogany</t>
  </si>
  <si>
    <t>Kingwood</t>
  </si>
  <si>
    <t>Ironwood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</si>
</sst>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4"/>
      <color rgb="FF000000"/>
      <name val="Arial"/>
      <family val="2"/>
    </font>
    <font>
      <sz val="10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horizontal="left" vertical="center" wrapText="1"/>
    </xf>
    <xf numFmtId="0" fontId="2" fillId="0" borderId="0" xfId="0" applyFont="1"/>
    <xf numFmtId="0" fontId="4" fillId="0" borderId="0" xfId="0" applyFont="1"/>
    <xf numFmtId="0" fontId="0" fillId="2" borderId="0" xfId="0" applyFill="1"/>
    <xf numFmtId="0" fontId="1" fillId="0" borderId="0" xfId="0" applyFont="1" applyBorder="1" applyAlignment="1">
      <alignment horizontal="right" vertic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tribute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tributes"/>
      <sheetName val="Sheet2"/>
      <sheetName val="MissileSpeed"/>
      <sheetName val="Materials"/>
      <sheetName val="Categories"/>
      <sheetName val="Size&amp;Weight"/>
      <sheetName val="Treasure"/>
      <sheetName val="CharacterSheet"/>
      <sheetName val="GMScreen"/>
      <sheetName val="Weapons"/>
      <sheetName val="Modifiers"/>
      <sheetName val="Skills"/>
      <sheetName val="SkillsSpecializ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Human</v>
          </cell>
          <cell r="B2">
            <v>0</v>
          </cell>
          <cell r="C2" t="str">
            <v>None</v>
          </cell>
        </row>
        <row r="3">
          <cell r="A3" t="str">
            <v>Dwarf</v>
          </cell>
          <cell r="B3">
            <v>2</v>
          </cell>
          <cell r="C3" t="str">
            <v>Earth</v>
          </cell>
        </row>
        <row r="4">
          <cell r="A4" t="str">
            <v>Elf</v>
          </cell>
          <cell r="B4">
            <v>2</v>
          </cell>
          <cell r="C4" t="str">
            <v>Life</v>
          </cell>
        </row>
        <row r="5">
          <cell r="A5" t="str">
            <v>Triton</v>
          </cell>
          <cell r="B5">
            <v>2</v>
          </cell>
          <cell r="C5" t="str">
            <v>Water</v>
          </cell>
        </row>
        <row r="6">
          <cell r="A6" t="str">
            <v>Sylph</v>
          </cell>
          <cell r="B6">
            <v>2</v>
          </cell>
          <cell r="C6" t="str">
            <v>Air</v>
          </cell>
        </row>
        <row r="7">
          <cell r="A7" t="str">
            <v>Ghoul</v>
          </cell>
          <cell r="B7">
            <v>2</v>
          </cell>
          <cell r="C7" t="str">
            <v>Death</v>
          </cell>
        </row>
        <row r="8">
          <cell r="A8" t="str">
            <v>Orc</v>
          </cell>
          <cell r="B8">
            <v>2</v>
          </cell>
          <cell r="C8" t="str">
            <v>Fire</v>
          </cell>
        </row>
        <row r="85">
          <cell r="Y85" t="str">
            <v>Hand Axe</v>
          </cell>
          <cell r="Z85" t="str">
            <v>AxeAndPick</v>
          </cell>
          <cell r="AE85" t="str">
            <v>Hand Crossbow</v>
          </cell>
          <cell r="AF85" t="str">
            <v>Crossbow</v>
          </cell>
        </row>
        <row r="86">
          <cell r="Y86" t="str">
            <v>Medium Axe</v>
          </cell>
          <cell r="Z86" t="str">
            <v>AxeAndPick</v>
          </cell>
          <cell r="AE86" t="str">
            <v>Light Crossbow</v>
          </cell>
          <cell r="AF86" t="str">
            <v>Crossbow</v>
          </cell>
        </row>
        <row r="87">
          <cell r="Y87" t="str">
            <v>Broad Axe</v>
          </cell>
          <cell r="Z87" t="str">
            <v>AxeAndPick</v>
          </cell>
          <cell r="AE87" t="str">
            <v>Heavy Crossbow</v>
          </cell>
          <cell r="AF87" t="str">
            <v>Crossbow</v>
          </cell>
        </row>
        <row r="88">
          <cell r="Y88" t="str">
            <v>Dagger</v>
          </cell>
          <cell r="Z88" t="str">
            <v>ShortBlade</v>
          </cell>
          <cell r="AE88" t="str">
            <v>Short Bow</v>
          </cell>
          <cell r="AF88" t="str">
            <v>Bow</v>
          </cell>
        </row>
        <row r="89">
          <cell r="Y89" t="str">
            <v>Cestus</v>
          </cell>
          <cell r="Z89" t="str">
            <v>ShortBlade</v>
          </cell>
          <cell r="AE89" t="str">
            <v>Hunter Bow</v>
          </cell>
          <cell r="AF89" t="str">
            <v>Bow</v>
          </cell>
        </row>
        <row r="90">
          <cell r="A90" t="str">
            <v>Soft Leather</v>
          </cell>
          <cell r="B90" t="str">
            <v>2gp</v>
          </cell>
          <cell r="C90">
            <v>1</v>
          </cell>
          <cell r="D90">
            <v>0</v>
          </cell>
          <cell r="E90" t="str">
            <v>Leather</v>
          </cell>
          <cell r="F90" t="str">
            <v>5kg</v>
          </cell>
          <cell r="G90">
            <v>1</v>
          </cell>
          <cell r="H90">
            <v>1</v>
          </cell>
          <cell r="I90">
            <v>1</v>
          </cell>
          <cell r="Y90" t="str">
            <v>Bladed gauntlet</v>
          </cell>
          <cell r="Z90" t="str">
            <v>ShortBlade</v>
          </cell>
          <cell r="AE90" t="str">
            <v>Long Bow</v>
          </cell>
          <cell r="AF90" t="str">
            <v>Bow</v>
          </cell>
        </row>
        <row r="91">
          <cell r="A91" t="str">
            <v>Hard Leather</v>
          </cell>
          <cell r="B91" t="str">
            <v>3gp</v>
          </cell>
          <cell r="C91">
            <v>2</v>
          </cell>
          <cell r="D91">
            <v>-1</v>
          </cell>
          <cell r="E91" t="str">
            <v>Leather</v>
          </cell>
          <cell r="F91" t="str">
            <v>6kg</v>
          </cell>
          <cell r="G91">
            <v>2</v>
          </cell>
          <cell r="H91">
            <v>2</v>
          </cell>
          <cell r="I91">
            <v>2</v>
          </cell>
          <cell r="Y91" t="str">
            <v>Knife</v>
          </cell>
          <cell r="Z91" t="str">
            <v>ShortBlade</v>
          </cell>
          <cell r="AE91" t="str">
            <v>None</v>
          </cell>
          <cell r="AF91" t="str">
            <v>NoneWeapon</v>
          </cell>
        </row>
        <row r="92">
          <cell r="A92" t="str">
            <v>Brigandine</v>
          </cell>
          <cell r="B92" t="str">
            <v>5gp</v>
          </cell>
          <cell r="C92">
            <v>3</v>
          </cell>
          <cell r="D92">
            <v>-2</v>
          </cell>
          <cell r="E92" t="str">
            <v>Leather</v>
          </cell>
          <cell r="F92" t="str">
            <v>8kg</v>
          </cell>
          <cell r="G92">
            <v>3</v>
          </cell>
          <cell r="H92">
            <v>1</v>
          </cell>
          <cell r="I92">
            <v>1</v>
          </cell>
          <cell r="Y92" t="str">
            <v>Sai</v>
          </cell>
          <cell r="Z92" t="str">
            <v>ShortBlade</v>
          </cell>
        </row>
        <row r="93">
          <cell r="A93" t="str">
            <v>Ring mail</v>
          </cell>
          <cell r="B93" t="str">
            <v>10gp</v>
          </cell>
          <cell r="C93">
            <v>3</v>
          </cell>
          <cell r="D93">
            <v>0</v>
          </cell>
          <cell r="E93" t="str">
            <v>Metal</v>
          </cell>
          <cell r="F93" t="str">
            <v>10kg</v>
          </cell>
          <cell r="G93">
            <v>4</v>
          </cell>
          <cell r="H93">
            <v>1</v>
          </cell>
          <cell r="I93">
            <v>4</v>
          </cell>
          <cell r="Y93" t="str">
            <v>Club</v>
          </cell>
          <cell r="Z93" t="str">
            <v>Blunt</v>
          </cell>
        </row>
        <row r="94">
          <cell r="A94" t="str">
            <v>Scale mail</v>
          </cell>
          <cell r="B94" t="str">
            <v>40gp</v>
          </cell>
          <cell r="C94">
            <v>5</v>
          </cell>
          <cell r="D94">
            <v>-1</v>
          </cell>
          <cell r="E94" t="str">
            <v>Metal</v>
          </cell>
          <cell r="F94" t="str">
            <v>15kg</v>
          </cell>
          <cell r="G94">
            <v>4</v>
          </cell>
          <cell r="H94">
            <v>4</v>
          </cell>
          <cell r="I94">
            <v>7</v>
          </cell>
          <cell r="Y94" t="str">
            <v>Mace</v>
          </cell>
          <cell r="Z94" t="str">
            <v>Blunt</v>
          </cell>
        </row>
        <row r="95">
          <cell r="A95" t="str">
            <v>Plate mail</v>
          </cell>
          <cell r="B95" t="str">
            <v>50gp</v>
          </cell>
          <cell r="C95">
            <v>7</v>
          </cell>
          <cell r="D95">
            <v>-2</v>
          </cell>
          <cell r="E95" t="str">
            <v>Metal</v>
          </cell>
          <cell r="F95" t="str">
            <v>20kg</v>
          </cell>
          <cell r="G95">
            <v>6</v>
          </cell>
          <cell r="H95">
            <v>6</v>
          </cell>
          <cell r="I95">
            <v>9</v>
          </cell>
          <cell r="Y95" t="str">
            <v>Flail</v>
          </cell>
          <cell r="Z95" t="str">
            <v>Blunt</v>
          </cell>
        </row>
        <row r="96">
          <cell r="A96" t="str">
            <v>Chain Shirt</v>
          </cell>
          <cell r="B96" t="str">
            <v>60gp</v>
          </cell>
          <cell r="C96">
            <v>5</v>
          </cell>
          <cell r="D96">
            <v>0</v>
          </cell>
          <cell r="E96" t="str">
            <v>Metal</v>
          </cell>
          <cell r="F96" t="str">
            <v>10kg</v>
          </cell>
          <cell r="G96">
            <v>6</v>
          </cell>
          <cell r="H96">
            <v>6</v>
          </cell>
          <cell r="I96">
            <v>3</v>
          </cell>
          <cell r="Y96" t="str">
            <v>Hammer</v>
          </cell>
          <cell r="Z96" t="str">
            <v>Blunt</v>
          </cell>
          <cell r="AE96" t="str">
            <v>Buckler</v>
          </cell>
          <cell r="AF96" t="str">
            <v>Shield</v>
          </cell>
        </row>
        <row r="97">
          <cell r="A97" t="str">
            <v>Body Chain</v>
          </cell>
          <cell r="B97" t="str">
            <v>90gp</v>
          </cell>
          <cell r="C97">
            <v>7</v>
          </cell>
          <cell r="D97">
            <v>-1</v>
          </cell>
          <cell r="E97" t="str">
            <v>Metal</v>
          </cell>
          <cell r="F97" t="str">
            <v>15kg</v>
          </cell>
          <cell r="G97">
            <v>8</v>
          </cell>
          <cell r="H97">
            <v>8</v>
          </cell>
          <cell r="I97">
            <v>5</v>
          </cell>
          <cell r="Y97" t="str">
            <v>Staff</v>
          </cell>
          <cell r="Z97" t="str">
            <v>Blunt</v>
          </cell>
          <cell r="AE97" t="str">
            <v>Medium shield</v>
          </cell>
          <cell r="AF97" t="str">
            <v>Shield</v>
          </cell>
        </row>
        <row r="98">
          <cell r="A98" t="str">
            <v>Full Chain</v>
          </cell>
          <cell r="B98" t="str">
            <v>120gp</v>
          </cell>
          <cell r="C98">
            <v>9</v>
          </cell>
          <cell r="D98">
            <v>-2</v>
          </cell>
          <cell r="E98" t="str">
            <v>Metal</v>
          </cell>
          <cell r="F98" t="str">
            <v>20kg</v>
          </cell>
          <cell r="G98">
            <v>10</v>
          </cell>
          <cell r="H98">
            <v>10</v>
          </cell>
          <cell r="I98">
            <v>7</v>
          </cell>
          <cell r="Y98" t="str">
            <v>Backsword</v>
          </cell>
          <cell r="Z98" t="str">
            <v>LongBlade</v>
          </cell>
          <cell r="AE98" t="str">
            <v>Body shield</v>
          </cell>
          <cell r="AF98" t="str">
            <v>Shield</v>
          </cell>
        </row>
        <row r="99">
          <cell r="A99" t="str">
            <v>Breastplate</v>
          </cell>
          <cell r="B99" t="str">
            <v>90gp</v>
          </cell>
          <cell r="C99">
            <v>6</v>
          </cell>
          <cell r="D99">
            <v>-1</v>
          </cell>
          <cell r="E99" t="str">
            <v>Metal</v>
          </cell>
          <cell r="F99" t="str">
            <v>15kg</v>
          </cell>
          <cell r="G99">
            <v>7</v>
          </cell>
          <cell r="H99">
            <v>5</v>
          </cell>
          <cell r="I99">
            <v>6</v>
          </cell>
          <cell r="Y99" t="str">
            <v>Sword</v>
          </cell>
          <cell r="Z99" t="str">
            <v>LongBlade</v>
          </cell>
          <cell r="AE99" t="str">
            <v>Tower shield</v>
          </cell>
          <cell r="AF99" t="str">
            <v>Shield</v>
          </cell>
        </row>
        <row r="100">
          <cell r="A100" t="str">
            <v>Half Plate</v>
          </cell>
          <cell r="B100" t="str">
            <v>120gp</v>
          </cell>
          <cell r="C100">
            <v>9</v>
          </cell>
          <cell r="D100">
            <v>-2</v>
          </cell>
          <cell r="E100" t="str">
            <v>Metal</v>
          </cell>
          <cell r="F100" t="str">
            <v>20kg</v>
          </cell>
          <cell r="G100">
            <v>10</v>
          </cell>
          <cell r="H100">
            <v>8</v>
          </cell>
          <cell r="I100">
            <v>9</v>
          </cell>
          <cell r="Y100" t="str">
            <v>None</v>
          </cell>
          <cell r="Z100" t="str">
            <v>NoneWeapon</v>
          </cell>
          <cell r="AE100" t="str">
            <v>None</v>
          </cell>
          <cell r="AF100" t="str">
            <v>NoneWeapon</v>
          </cell>
        </row>
        <row r="101">
          <cell r="A101" t="str">
            <v>Full Plate</v>
          </cell>
          <cell r="B101" t="str">
            <v>150gp</v>
          </cell>
          <cell r="C101">
            <v>12</v>
          </cell>
          <cell r="D101">
            <v>-3</v>
          </cell>
          <cell r="E101" t="str">
            <v>Metal</v>
          </cell>
          <cell r="F101" t="str">
            <v>25kg</v>
          </cell>
          <cell r="G101">
            <v>13</v>
          </cell>
          <cell r="H101">
            <v>11</v>
          </cell>
          <cell r="I101">
            <v>12</v>
          </cell>
        </row>
        <row r="102">
          <cell r="A102" t="str">
            <v>Padded</v>
          </cell>
          <cell r="B102" t="str">
            <v>1gp</v>
          </cell>
          <cell r="C102">
            <v>2</v>
          </cell>
          <cell r="D102">
            <v>-2</v>
          </cell>
          <cell r="E102" t="str">
            <v>Cloth</v>
          </cell>
          <cell r="F102" t="str">
            <v>4kg</v>
          </cell>
          <cell r="G102">
            <v>1</v>
          </cell>
          <cell r="H102">
            <v>1</v>
          </cell>
          <cell r="I102">
            <v>3</v>
          </cell>
        </row>
        <row r="103">
          <cell r="A103" t="str">
            <v>None</v>
          </cell>
          <cell r="B103">
            <v>0</v>
          </cell>
          <cell r="C103">
            <v>0</v>
          </cell>
          <cell r="D103">
            <v>0</v>
          </cell>
          <cell r="E103" t="str">
            <v>None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</row>
      </sheetData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C1:AN76"/>
  <sheetViews>
    <sheetView tabSelected="1" workbookViewId="0">
      <selection activeCell="D9" sqref="D9"/>
    </sheetView>
  </sheetViews>
  <sheetFormatPr baseColWidth="10" defaultColWidth="8.83203125" defaultRowHeight="15" x14ac:dyDescent="0.2"/>
  <cols>
    <col min="9" max="9" width="11.1640625" bestFit="1" customWidth="1"/>
    <col min="10" max="10" width="12.1640625" customWidth="1"/>
    <col min="11" max="11" width="13.33203125" customWidth="1"/>
    <col min="12" max="13" width="11.83203125" bestFit="1" customWidth="1"/>
    <col min="14" max="14" width="11.1640625" bestFit="1" customWidth="1"/>
    <col min="20" max="20" width="11.1640625" bestFit="1" customWidth="1"/>
    <col min="21" max="21" width="24.1640625" customWidth="1"/>
    <col min="22" max="22" width="13.6640625" customWidth="1"/>
    <col min="27" max="27" width="12.83203125" customWidth="1"/>
    <col min="30" max="30" width="4" customWidth="1"/>
    <col min="31" max="31" width="5.83203125" customWidth="1"/>
    <col min="32" max="32" width="8.6640625" customWidth="1"/>
    <col min="33" max="33" width="4.6640625" customWidth="1"/>
    <col min="35" max="35" width="12.83203125" customWidth="1"/>
    <col min="38" max="38" width="4" customWidth="1"/>
    <col min="39" max="39" width="5.83203125" customWidth="1"/>
    <col min="40" max="40" width="8.6640625" customWidth="1"/>
  </cols>
  <sheetData>
    <row r="1" spans="3:40" x14ac:dyDescent="0.2">
      <c r="AA1" t="s">
        <v>0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I1" t="s">
        <v>0</v>
      </c>
      <c r="AJ1" t="s">
        <v>1</v>
      </c>
      <c r="AK1" t="s">
        <v>2</v>
      </c>
      <c r="AL1" t="s">
        <v>3</v>
      </c>
      <c r="AM1" t="s">
        <v>4</v>
      </c>
      <c r="AN1" t="s">
        <v>5</v>
      </c>
    </row>
    <row r="2" spans="3:40" x14ac:dyDescent="0.2">
      <c r="AA2" s="1" t="s">
        <v>34</v>
      </c>
      <c r="AB2" s="1" t="s">
        <v>26</v>
      </c>
      <c r="AC2" s="2" t="s">
        <v>35</v>
      </c>
      <c r="AD2" s="1">
        <v>35</v>
      </c>
      <c r="AE2" s="1">
        <f t="shared" ref="AE2:AE21" si="0">FLOOR((AD2-5)/5,1)</f>
        <v>6</v>
      </c>
      <c r="AF2">
        <f t="shared" ref="AF2:AF10" si="1">AE2+12</f>
        <v>18</v>
      </c>
      <c r="AI2" s="1" t="s">
        <v>34</v>
      </c>
      <c r="AJ2" s="1" t="s">
        <v>26</v>
      </c>
      <c r="AK2" s="2" t="s">
        <v>35</v>
      </c>
      <c r="AL2" s="1">
        <v>35</v>
      </c>
      <c r="AM2" s="1">
        <f t="shared" ref="AM2:AM21" si="2">FLOOR((AL2-5)/5,1)</f>
        <v>6</v>
      </c>
      <c r="AN2">
        <f t="shared" ref="AN2:AN10" si="3">AM2+12</f>
        <v>18</v>
      </c>
    </row>
    <row r="3" spans="3:40" x14ac:dyDescent="0.2">
      <c r="AA3" s="1" t="s">
        <v>36</v>
      </c>
      <c r="AB3" s="1" t="s">
        <v>26</v>
      </c>
      <c r="AC3" s="2" t="s">
        <v>37</v>
      </c>
      <c r="AD3" s="1">
        <v>40</v>
      </c>
      <c r="AE3" s="1">
        <f t="shared" si="0"/>
        <v>7</v>
      </c>
      <c r="AF3">
        <f t="shared" si="1"/>
        <v>19</v>
      </c>
      <c r="AI3" s="1" t="s">
        <v>36</v>
      </c>
      <c r="AJ3" s="1" t="s">
        <v>26</v>
      </c>
      <c r="AK3" s="2" t="s">
        <v>37</v>
      </c>
      <c r="AL3" s="1">
        <v>40</v>
      </c>
      <c r="AM3" s="1">
        <f t="shared" si="2"/>
        <v>7</v>
      </c>
      <c r="AN3">
        <f t="shared" si="3"/>
        <v>19</v>
      </c>
    </row>
    <row r="4" spans="3:40" x14ac:dyDescent="0.2">
      <c r="AA4" s="1" t="s">
        <v>38</v>
      </c>
      <c r="AB4" s="1" t="s">
        <v>26</v>
      </c>
      <c r="AC4" s="2" t="s">
        <v>39</v>
      </c>
      <c r="AD4" s="1">
        <v>45</v>
      </c>
      <c r="AE4" s="1">
        <f t="shared" si="0"/>
        <v>8</v>
      </c>
      <c r="AF4">
        <f t="shared" si="1"/>
        <v>20</v>
      </c>
      <c r="AI4" s="1" t="s">
        <v>38</v>
      </c>
      <c r="AJ4" s="1" t="s">
        <v>26</v>
      </c>
      <c r="AK4" s="2" t="s">
        <v>39</v>
      </c>
      <c r="AL4" s="1">
        <v>45</v>
      </c>
      <c r="AM4" s="1">
        <f t="shared" si="2"/>
        <v>8</v>
      </c>
      <c r="AN4">
        <f t="shared" si="3"/>
        <v>20</v>
      </c>
    </row>
    <row r="5" spans="3:40" x14ac:dyDescent="0.2">
      <c r="AA5" s="1" t="s">
        <v>40</v>
      </c>
      <c r="AB5" s="1" t="s">
        <v>26</v>
      </c>
      <c r="AC5" s="2" t="s">
        <v>41</v>
      </c>
      <c r="AD5" s="1">
        <v>50</v>
      </c>
      <c r="AE5" s="1">
        <f t="shared" si="0"/>
        <v>9</v>
      </c>
      <c r="AF5">
        <f t="shared" si="1"/>
        <v>21</v>
      </c>
      <c r="AI5" s="1" t="s">
        <v>40</v>
      </c>
      <c r="AJ5" s="1" t="s">
        <v>26</v>
      </c>
      <c r="AK5" s="2" t="s">
        <v>41</v>
      </c>
      <c r="AL5" s="1">
        <v>50</v>
      </c>
      <c r="AM5" s="1">
        <f t="shared" si="2"/>
        <v>9</v>
      </c>
      <c r="AN5">
        <f t="shared" si="3"/>
        <v>21</v>
      </c>
    </row>
    <row r="6" spans="3:40" x14ac:dyDescent="0.2">
      <c r="H6" t="s">
        <v>42</v>
      </c>
      <c r="I6">
        <v>5</v>
      </c>
      <c r="J6" t="s">
        <v>43</v>
      </c>
      <c r="K6" t="s">
        <v>44</v>
      </c>
      <c r="L6" t="s">
        <v>45</v>
      </c>
      <c r="M6" t="s">
        <v>46</v>
      </c>
      <c r="N6" t="s">
        <v>47</v>
      </c>
      <c r="AA6" s="1" t="s">
        <v>48</v>
      </c>
      <c r="AB6" s="1" t="s">
        <v>26</v>
      </c>
      <c r="AC6" s="2" t="s">
        <v>49</v>
      </c>
      <c r="AD6" s="1">
        <v>55</v>
      </c>
      <c r="AE6" s="1">
        <f t="shared" si="0"/>
        <v>10</v>
      </c>
      <c r="AF6">
        <f t="shared" si="1"/>
        <v>22</v>
      </c>
      <c r="AI6" s="1" t="s">
        <v>48</v>
      </c>
      <c r="AJ6" s="1" t="s">
        <v>26</v>
      </c>
      <c r="AK6" s="2" t="s">
        <v>49</v>
      </c>
      <c r="AL6" s="1">
        <v>55</v>
      </c>
      <c r="AM6" s="1">
        <f t="shared" si="2"/>
        <v>10</v>
      </c>
      <c r="AN6">
        <f t="shared" si="3"/>
        <v>22</v>
      </c>
    </row>
    <row r="7" spans="3:40" x14ac:dyDescent="0.2">
      <c r="F7" t="s">
        <v>50</v>
      </c>
      <c r="G7">
        <v>12</v>
      </c>
      <c r="I7">
        <f>POWER(G7,$I$6/6.48964)</f>
        <v>6.7836689658722618</v>
      </c>
      <c r="J7">
        <f t="shared" ref="J7:L8" si="4">I7/100</f>
        <v>6.7836689658722624E-2</v>
      </c>
      <c r="K7">
        <f t="shared" si="4"/>
        <v>6.7836689658722625E-4</v>
      </c>
      <c r="L7">
        <f t="shared" si="4"/>
        <v>6.7836689658722626E-6</v>
      </c>
      <c r="M7">
        <f>K7/1000</f>
        <v>6.7836689658722626E-7</v>
      </c>
      <c r="N7">
        <f>M7/5</f>
        <v>1.3567337931744526E-7</v>
      </c>
      <c r="S7" t="s">
        <v>51</v>
      </c>
      <c r="AA7" s="1" t="s">
        <v>52</v>
      </c>
      <c r="AB7" s="1" t="s">
        <v>26</v>
      </c>
      <c r="AC7" s="2" t="s">
        <v>53</v>
      </c>
      <c r="AD7" s="1">
        <v>60</v>
      </c>
      <c r="AE7" s="1">
        <f t="shared" si="0"/>
        <v>11</v>
      </c>
      <c r="AF7">
        <f t="shared" si="1"/>
        <v>23</v>
      </c>
      <c r="AI7" s="1" t="s">
        <v>52</v>
      </c>
      <c r="AJ7" s="1" t="s">
        <v>26</v>
      </c>
      <c r="AK7" s="2" t="s">
        <v>53</v>
      </c>
      <c r="AL7" s="1">
        <v>60</v>
      </c>
      <c r="AM7" s="1">
        <f t="shared" si="2"/>
        <v>11</v>
      </c>
      <c r="AN7">
        <f t="shared" si="3"/>
        <v>23</v>
      </c>
    </row>
    <row r="8" spans="3:40" x14ac:dyDescent="0.2">
      <c r="F8" t="s">
        <v>54</v>
      </c>
      <c r="G8">
        <v>10</v>
      </c>
      <c r="I8">
        <f t="shared" ref="I8:I9" si="5">POWER(G8,$I$6/5)</f>
        <v>10</v>
      </c>
      <c r="J8">
        <f t="shared" si="4"/>
        <v>0.1</v>
      </c>
      <c r="K8">
        <f t="shared" si="4"/>
        <v>1E-3</v>
      </c>
      <c r="L8">
        <f t="shared" si="4"/>
        <v>1.0000000000000001E-5</v>
      </c>
      <c r="AA8" t="s">
        <v>55</v>
      </c>
      <c r="AB8" s="1" t="s">
        <v>26</v>
      </c>
      <c r="AD8">
        <v>70</v>
      </c>
      <c r="AE8" s="1">
        <f t="shared" si="0"/>
        <v>13</v>
      </c>
      <c r="AF8">
        <f t="shared" si="1"/>
        <v>25</v>
      </c>
      <c r="AI8" t="s">
        <v>55</v>
      </c>
      <c r="AJ8" s="1" t="s">
        <v>26</v>
      </c>
      <c r="AL8">
        <v>70</v>
      </c>
      <c r="AM8" s="1">
        <f t="shared" si="2"/>
        <v>13</v>
      </c>
      <c r="AN8">
        <f t="shared" si="3"/>
        <v>25</v>
      </c>
    </row>
    <row r="9" spans="3:40" x14ac:dyDescent="0.2">
      <c r="F9" t="s">
        <v>56</v>
      </c>
      <c r="G9">
        <v>8</v>
      </c>
      <c r="I9">
        <f t="shared" si="5"/>
        <v>8</v>
      </c>
      <c r="AA9" s="1" t="s">
        <v>57</v>
      </c>
      <c r="AB9" s="1" t="s">
        <v>26</v>
      </c>
      <c r="AC9" s="2"/>
      <c r="AD9" s="1">
        <v>80</v>
      </c>
      <c r="AE9" s="1">
        <f t="shared" si="0"/>
        <v>15</v>
      </c>
      <c r="AF9">
        <f t="shared" si="1"/>
        <v>27</v>
      </c>
      <c r="AI9" s="1" t="s">
        <v>57</v>
      </c>
      <c r="AJ9" s="1" t="s">
        <v>26</v>
      </c>
      <c r="AK9" s="2"/>
      <c r="AL9" s="1">
        <v>80</v>
      </c>
      <c r="AM9" s="1">
        <f t="shared" si="2"/>
        <v>15</v>
      </c>
      <c r="AN9">
        <f t="shared" si="3"/>
        <v>27</v>
      </c>
    </row>
    <row r="10" spans="3:40" x14ac:dyDescent="0.2">
      <c r="S10">
        <f>1000/32</f>
        <v>31.25</v>
      </c>
      <c r="T10">
        <v>1600</v>
      </c>
      <c r="U10">
        <f>T10*32</f>
        <v>51200</v>
      </c>
      <c r="AA10" s="1" t="s">
        <v>58</v>
      </c>
      <c r="AB10" s="1" t="s">
        <v>26</v>
      </c>
      <c r="AC10" s="2"/>
      <c r="AD10" s="1">
        <v>90</v>
      </c>
      <c r="AE10" s="1">
        <f t="shared" si="0"/>
        <v>17</v>
      </c>
      <c r="AF10">
        <f t="shared" si="1"/>
        <v>29</v>
      </c>
      <c r="AI10" s="1" t="s">
        <v>58</v>
      </c>
      <c r="AJ10" s="1" t="s">
        <v>26</v>
      </c>
      <c r="AK10" s="2"/>
      <c r="AL10" s="1">
        <v>90</v>
      </c>
      <c r="AM10" s="1">
        <f t="shared" si="2"/>
        <v>17</v>
      </c>
      <c r="AN10">
        <f t="shared" si="3"/>
        <v>29</v>
      </c>
    </row>
    <row r="11" spans="3:40" x14ac:dyDescent="0.2">
      <c r="C11" t="s">
        <v>52</v>
      </c>
      <c r="E11" t="s">
        <v>59</v>
      </c>
      <c r="H11" t="s">
        <v>60</v>
      </c>
      <c r="T11">
        <f>T10/3</f>
        <v>533.33333333333337</v>
      </c>
      <c r="AA11" s="1" t="s">
        <v>61</v>
      </c>
      <c r="AB11" s="1" t="s">
        <v>62</v>
      </c>
      <c r="AC11" s="4" t="s">
        <v>9</v>
      </c>
      <c r="AD11" s="1">
        <v>5</v>
      </c>
      <c r="AE11" s="1">
        <f t="shared" si="0"/>
        <v>0</v>
      </c>
      <c r="AF11" s="3">
        <f t="shared" ref="AF11:AF32" si="6">AE11+4</f>
        <v>4</v>
      </c>
      <c r="AI11" s="1" t="s">
        <v>61</v>
      </c>
      <c r="AJ11" s="1" t="s">
        <v>62</v>
      </c>
      <c r="AK11" s="4" t="s">
        <v>9</v>
      </c>
      <c r="AL11" s="1">
        <v>5</v>
      </c>
      <c r="AM11" s="1">
        <f t="shared" si="2"/>
        <v>0</v>
      </c>
      <c r="AN11" s="3">
        <f t="shared" ref="AN11:AN32" si="7">AM11+4</f>
        <v>4</v>
      </c>
    </row>
    <row r="12" spans="3:40" x14ac:dyDescent="0.2">
      <c r="C12" t="s">
        <v>63</v>
      </c>
      <c r="E12" t="s">
        <v>64</v>
      </c>
      <c r="AA12" s="1" t="s">
        <v>65</v>
      </c>
      <c r="AB12" s="1" t="s">
        <v>62</v>
      </c>
      <c r="AC12" s="4" t="s">
        <v>12</v>
      </c>
      <c r="AD12" s="1">
        <v>10</v>
      </c>
      <c r="AE12" s="1">
        <f t="shared" si="0"/>
        <v>1</v>
      </c>
      <c r="AF12" s="3">
        <f t="shared" si="6"/>
        <v>5</v>
      </c>
      <c r="AI12" s="1" t="s">
        <v>65</v>
      </c>
      <c r="AJ12" s="1" t="s">
        <v>62</v>
      </c>
      <c r="AK12" s="4" t="s">
        <v>66</v>
      </c>
      <c r="AL12" s="1">
        <v>8</v>
      </c>
      <c r="AM12" s="1">
        <f t="shared" si="2"/>
        <v>0</v>
      </c>
      <c r="AN12" s="3">
        <f t="shared" si="7"/>
        <v>4</v>
      </c>
    </row>
    <row r="13" spans="3:40" x14ac:dyDescent="0.2">
      <c r="C13" s="5" t="s">
        <v>67</v>
      </c>
      <c r="H13" t="s">
        <v>68</v>
      </c>
      <c r="AA13" s="1" t="s">
        <v>69</v>
      </c>
      <c r="AB13" s="1" t="s">
        <v>62</v>
      </c>
      <c r="AC13" s="4" t="s">
        <v>70</v>
      </c>
      <c r="AD13" s="1">
        <v>12</v>
      </c>
      <c r="AE13" s="1">
        <f t="shared" si="0"/>
        <v>1</v>
      </c>
      <c r="AF13" s="3">
        <f t="shared" si="6"/>
        <v>5</v>
      </c>
      <c r="AI13" s="1" t="s">
        <v>69</v>
      </c>
      <c r="AJ13" s="1" t="s">
        <v>62</v>
      </c>
      <c r="AK13" s="4" t="s">
        <v>12</v>
      </c>
      <c r="AL13" s="1">
        <v>10</v>
      </c>
      <c r="AM13" s="1">
        <f t="shared" si="2"/>
        <v>1</v>
      </c>
      <c r="AN13" s="3">
        <f t="shared" si="7"/>
        <v>5</v>
      </c>
    </row>
    <row r="14" spans="3:40" x14ac:dyDescent="0.2">
      <c r="C14" t="s">
        <v>58</v>
      </c>
      <c r="E14" t="s">
        <v>71</v>
      </c>
      <c r="AA14" s="1" t="s">
        <v>72</v>
      </c>
      <c r="AB14" s="1" t="s">
        <v>62</v>
      </c>
      <c r="AC14" s="4" t="s">
        <v>15</v>
      </c>
      <c r="AD14" s="1">
        <v>15</v>
      </c>
      <c r="AE14" s="1">
        <f t="shared" si="0"/>
        <v>2</v>
      </c>
      <c r="AF14" s="3">
        <f t="shared" si="6"/>
        <v>6</v>
      </c>
      <c r="AI14" s="1" t="s">
        <v>73</v>
      </c>
      <c r="AJ14" s="1" t="s">
        <v>62</v>
      </c>
      <c r="AK14" s="4" t="s">
        <v>15</v>
      </c>
      <c r="AL14" s="1">
        <v>15</v>
      </c>
      <c r="AM14" s="1">
        <f t="shared" si="2"/>
        <v>2</v>
      </c>
      <c r="AN14" s="3">
        <f t="shared" si="7"/>
        <v>6</v>
      </c>
    </row>
    <row r="15" spans="3:40" x14ac:dyDescent="0.2">
      <c r="C15" t="s">
        <v>74</v>
      </c>
      <c r="E15" t="s">
        <v>75</v>
      </c>
      <c r="N15" t="s">
        <v>76</v>
      </c>
      <c r="AA15" s="1" t="s">
        <v>77</v>
      </c>
      <c r="AB15" s="1" t="s">
        <v>62</v>
      </c>
      <c r="AC15" s="4" t="s">
        <v>78</v>
      </c>
      <c r="AD15" s="1">
        <v>17</v>
      </c>
      <c r="AE15" s="1">
        <f t="shared" si="0"/>
        <v>2</v>
      </c>
      <c r="AF15" s="3">
        <f t="shared" si="6"/>
        <v>6</v>
      </c>
      <c r="AI15" s="1" t="s">
        <v>77</v>
      </c>
      <c r="AJ15" s="1" t="s">
        <v>62</v>
      </c>
      <c r="AK15" s="4" t="s">
        <v>78</v>
      </c>
      <c r="AL15" s="1">
        <v>17</v>
      </c>
      <c r="AM15" s="1">
        <f t="shared" si="2"/>
        <v>2</v>
      </c>
      <c r="AN15" s="3">
        <f t="shared" si="7"/>
        <v>6</v>
      </c>
    </row>
    <row r="16" spans="3:40" x14ac:dyDescent="0.2">
      <c r="C16" t="s">
        <v>79</v>
      </c>
      <c r="E16" t="s">
        <v>80</v>
      </c>
      <c r="M16">
        <v>256</v>
      </c>
      <c r="N16">
        <v>0.05</v>
      </c>
      <c r="O16">
        <f>M16*N16</f>
        <v>12.8</v>
      </c>
      <c r="AA16" s="1" t="s">
        <v>81</v>
      </c>
      <c r="AB16" s="1" t="s">
        <v>62</v>
      </c>
      <c r="AC16" s="4" t="s">
        <v>18</v>
      </c>
      <c r="AD16" s="1">
        <v>20</v>
      </c>
      <c r="AE16" s="1">
        <f t="shared" si="0"/>
        <v>3</v>
      </c>
      <c r="AF16" s="3">
        <f t="shared" si="6"/>
        <v>7</v>
      </c>
      <c r="AI16" s="1" t="s">
        <v>81</v>
      </c>
      <c r="AJ16" s="1" t="s">
        <v>62</v>
      </c>
      <c r="AK16" s="4" t="s">
        <v>18</v>
      </c>
      <c r="AL16" s="1">
        <v>20</v>
      </c>
      <c r="AM16" s="1">
        <f t="shared" si="2"/>
        <v>3</v>
      </c>
      <c r="AN16" s="3">
        <f t="shared" si="7"/>
        <v>7</v>
      </c>
    </row>
    <row r="17" spans="3:40" x14ac:dyDescent="0.2">
      <c r="C17" t="s">
        <v>82</v>
      </c>
      <c r="E17" t="s">
        <v>83</v>
      </c>
      <c r="AA17" s="1" t="s">
        <v>84</v>
      </c>
      <c r="AB17" s="1" t="s">
        <v>62</v>
      </c>
      <c r="AC17" s="4" t="s">
        <v>85</v>
      </c>
      <c r="AD17" s="1">
        <v>25</v>
      </c>
      <c r="AE17" s="1">
        <f t="shared" si="0"/>
        <v>4</v>
      </c>
      <c r="AF17" s="3">
        <f t="shared" si="6"/>
        <v>8</v>
      </c>
      <c r="AI17" s="1" t="s">
        <v>84</v>
      </c>
      <c r="AJ17" s="1" t="s">
        <v>62</v>
      </c>
      <c r="AK17" s="4" t="s">
        <v>85</v>
      </c>
      <c r="AL17" s="1">
        <v>25</v>
      </c>
      <c r="AM17" s="1">
        <f t="shared" si="2"/>
        <v>4</v>
      </c>
      <c r="AN17" s="3">
        <f t="shared" si="7"/>
        <v>8</v>
      </c>
    </row>
    <row r="18" spans="3:40" x14ac:dyDescent="0.2">
      <c r="C18" t="s">
        <v>86</v>
      </c>
      <c r="E18" t="s">
        <v>87</v>
      </c>
      <c r="AA18" s="1" t="s">
        <v>88</v>
      </c>
      <c r="AB18" s="1" t="s">
        <v>62</v>
      </c>
      <c r="AC18" s="4" t="s">
        <v>89</v>
      </c>
      <c r="AD18" s="1">
        <v>26</v>
      </c>
      <c r="AE18" s="1">
        <f t="shared" si="0"/>
        <v>4</v>
      </c>
      <c r="AF18" s="3">
        <f t="shared" si="6"/>
        <v>8</v>
      </c>
      <c r="AI18" s="1" t="s">
        <v>88</v>
      </c>
      <c r="AJ18" s="1" t="s">
        <v>62</v>
      </c>
      <c r="AK18" s="4" t="s">
        <v>89</v>
      </c>
      <c r="AL18" s="1">
        <v>26</v>
      </c>
      <c r="AM18" s="1">
        <f t="shared" si="2"/>
        <v>4</v>
      </c>
      <c r="AN18" s="3">
        <f t="shared" si="7"/>
        <v>8</v>
      </c>
    </row>
    <row r="19" spans="3:40" ht="18" x14ac:dyDescent="0.2">
      <c r="C19" t="s">
        <v>90</v>
      </c>
      <c r="E19" s="6" t="s">
        <v>91</v>
      </c>
      <c r="H19">
        <v>90</v>
      </c>
      <c r="I19" t="s">
        <v>92</v>
      </c>
      <c r="AA19" s="1" t="s">
        <v>93</v>
      </c>
      <c r="AB19" s="1" t="s">
        <v>62</v>
      </c>
      <c r="AC19" s="4" t="s">
        <v>94</v>
      </c>
      <c r="AD19" s="1">
        <v>30</v>
      </c>
      <c r="AE19" s="1">
        <f t="shared" si="0"/>
        <v>5</v>
      </c>
      <c r="AF19" s="3">
        <f t="shared" si="6"/>
        <v>9</v>
      </c>
      <c r="AI19" s="1" t="s">
        <v>93</v>
      </c>
      <c r="AJ19" s="1" t="s">
        <v>62</v>
      </c>
      <c r="AK19" s="4" t="s">
        <v>94</v>
      </c>
      <c r="AL19" s="1">
        <v>30</v>
      </c>
      <c r="AM19" s="1">
        <f t="shared" si="2"/>
        <v>5</v>
      </c>
      <c r="AN19" s="3">
        <f t="shared" si="7"/>
        <v>9</v>
      </c>
    </row>
    <row r="20" spans="3:40" x14ac:dyDescent="0.2">
      <c r="AA20" s="1" t="s">
        <v>95</v>
      </c>
      <c r="AB20" s="1" t="s">
        <v>62</v>
      </c>
      <c r="AC20" s="4" t="s">
        <v>96</v>
      </c>
      <c r="AD20" s="1">
        <v>35</v>
      </c>
      <c r="AE20" s="1">
        <f t="shared" si="0"/>
        <v>6</v>
      </c>
      <c r="AF20" s="3">
        <f t="shared" si="6"/>
        <v>10</v>
      </c>
      <c r="AI20" s="1" t="s">
        <v>95</v>
      </c>
      <c r="AJ20" s="1" t="s">
        <v>62</v>
      </c>
      <c r="AK20" s="4" t="s">
        <v>96</v>
      </c>
      <c r="AL20" s="1">
        <v>35</v>
      </c>
      <c r="AM20" s="1">
        <f t="shared" si="2"/>
        <v>6</v>
      </c>
      <c r="AN20" s="3">
        <f t="shared" si="7"/>
        <v>10</v>
      </c>
    </row>
    <row r="21" spans="3:40" x14ac:dyDescent="0.2">
      <c r="AA21" s="1" t="s">
        <v>97</v>
      </c>
      <c r="AB21" s="1" t="s">
        <v>62</v>
      </c>
      <c r="AC21" s="4" t="s">
        <v>98</v>
      </c>
      <c r="AD21" s="1">
        <v>36</v>
      </c>
      <c r="AE21" s="1">
        <f t="shared" si="0"/>
        <v>6</v>
      </c>
      <c r="AF21" s="3">
        <f t="shared" si="6"/>
        <v>10</v>
      </c>
      <c r="AI21" s="1" t="s">
        <v>97</v>
      </c>
      <c r="AJ21" s="1" t="s">
        <v>62</v>
      </c>
      <c r="AK21" s="4" t="s">
        <v>98</v>
      </c>
      <c r="AL21" s="1">
        <v>36</v>
      </c>
      <c r="AM21" s="1">
        <f t="shared" si="2"/>
        <v>6</v>
      </c>
      <c r="AN21" s="3">
        <f t="shared" si="7"/>
        <v>10</v>
      </c>
    </row>
    <row r="22" spans="3:40" x14ac:dyDescent="0.2">
      <c r="I22" t="s">
        <v>99</v>
      </c>
      <c r="J22">
        <v>1</v>
      </c>
      <c r="K22" t="s">
        <v>100</v>
      </c>
      <c r="AA22" s="1" t="s">
        <v>101</v>
      </c>
      <c r="AB22" s="1" t="s">
        <v>62</v>
      </c>
      <c r="AC22" s="4" t="s">
        <v>102</v>
      </c>
      <c r="AD22" s="1">
        <v>40</v>
      </c>
      <c r="AE22" s="1">
        <f>(AD22-5)/5</f>
        <v>7</v>
      </c>
      <c r="AF22" s="3">
        <f t="shared" si="6"/>
        <v>11</v>
      </c>
      <c r="AI22" s="1" t="s">
        <v>101</v>
      </c>
      <c r="AJ22" s="1" t="s">
        <v>62</v>
      </c>
      <c r="AK22" s="4" t="s">
        <v>102</v>
      </c>
      <c r="AL22" s="1">
        <v>40</v>
      </c>
      <c r="AM22" s="1">
        <f>(AL22-5)/5</f>
        <v>7</v>
      </c>
      <c r="AN22" s="3">
        <f t="shared" si="7"/>
        <v>11</v>
      </c>
    </row>
    <row r="23" spans="3:40" x14ac:dyDescent="0.2">
      <c r="K23">
        <v>50</v>
      </c>
      <c r="L23">
        <f>L25</f>
        <v>10</v>
      </c>
      <c r="M23">
        <f t="shared" ref="M23:P23" si="8">M25</f>
        <v>8</v>
      </c>
      <c r="N23">
        <f t="shared" si="8"/>
        <v>6</v>
      </c>
      <c r="O23">
        <f t="shared" si="8"/>
        <v>4</v>
      </c>
      <c r="P23">
        <f t="shared" si="8"/>
        <v>2</v>
      </c>
      <c r="AA23" s="1" t="s">
        <v>103</v>
      </c>
      <c r="AB23" s="1" t="s">
        <v>62</v>
      </c>
      <c r="AC23" s="4" t="s">
        <v>104</v>
      </c>
      <c r="AD23" s="1">
        <v>45</v>
      </c>
      <c r="AE23" s="1">
        <f t="shared" ref="AE23:AE76" si="9">FLOOR((AD23-5)/5,1)</f>
        <v>8</v>
      </c>
      <c r="AF23" s="3">
        <f t="shared" si="6"/>
        <v>12</v>
      </c>
      <c r="AI23" s="1" t="s">
        <v>103</v>
      </c>
      <c r="AJ23" s="1" t="s">
        <v>62</v>
      </c>
      <c r="AK23" s="4" t="s">
        <v>104</v>
      </c>
      <c r="AL23" s="1">
        <v>45</v>
      </c>
      <c r="AM23" s="1">
        <f t="shared" ref="AM23:AM76" si="10">FLOOR((AL23-5)/5,1)</f>
        <v>8</v>
      </c>
      <c r="AN23" s="3">
        <f t="shared" si="7"/>
        <v>12</v>
      </c>
    </row>
    <row r="24" spans="3:40" x14ac:dyDescent="0.2">
      <c r="J24" t="s">
        <v>105</v>
      </c>
      <c r="K24" t="s">
        <v>106</v>
      </c>
      <c r="L24" t="s">
        <v>54</v>
      </c>
      <c r="M24" t="s">
        <v>56</v>
      </c>
      <c r="N24" t="s">
        <v>107</v>
      </c>
      <c r="O24" t="s">
        <v>62</v>
      </c>
      <c r="P24" t="s">
        <v>7</v>
      </c>
      <c r="AA24" s="1" t="s">
        <v>108</v>
      </c>
      <c r="AB24" s="1" t="s">
        <v>62</v>
      </c>
      <c r="AC24" s="4" t="s">
        <v>109</v>
      </c>
      <c r="AD24" s="1">
        <v>47</v>
      </c>
      <c r="AE24" s="1">
        <f t="shared" si="9"/>
        <v>8</v>
      </c>
      <c r="AF24" s="3">
        <f t="shared" si="6"/>
        <v>12</v>
      </c>
      <c r="AI24" s="1" t="s">
        <v>108</v>
      </c>
      <c r="AJ24" s="1" t="s">
        <v>62</v>
      </c>
      <c r="AK24" s="4" t="s">
        <v>109</v>
      </c>
      <c r="AL24" s="1">
        <v>47</v>
      </c>
      <c r="AM24" s="1">
        <f t="shared" si="10"/>
        <v>8</v>
      </c>
      <c r="AN24" s="3">
        <f t="shared" si="7"/>
        <v>12</v>
      </c>
    </row>
    <row r="25" spans="3:40" x14ac:dyDescent="0.2">
      <c r="J25" t="s">
        <v>42</v>
      </c>
      <c r="K25">
        <v>12</v>
      </c>
      <c r="L25">
        <v>10</v>
      </c>
      <c r="M25">
        <v>8</v>
      </c>
      <c r="N25">
        <v>6</v>
      </c>
      <c r="O25">
        <v>4</v>
      </c>
      <c r="P25">
        <v>2</v>
      </c>
      <c r="AA25" s="1" t="s">
        <v>110</v>
      </c>
      <c r="AB25" s="1" t="s">
        <v>62</v>
      </c>
      <c r="AC25" s="4" t="s">
        <v>111</v>
      </c>
      <c r="AD25" s="1">
        <v>50</v>
      </c>
      <c r="AE25" s="1">
        <f t="shared" si="9"/>
        <v>9</v>
      </c>
      <c r="AF25" s="3">
        <f t="shared" si="6"/>
        <v>13</v>
      </c>
      <c r="AI25" s="1" t="s">
        <v>110</v>
      </c>
      <c r="AJ25" s="1" t="s">
        <v>62</v>
      </c>
      <c r="AK25" s="4" t="s">
        <v>111</v>
      </c>
      <c r="AL25" s="1">
        <v>50</v>
      </c>
      <c r="AM25" s="1">
        <f t="shared" si="10"/>
        <v>9</v>
      </c>
      <c r="AN25" s="3">
        <f t="shared" si="7"/>
        <v>13</v>
      </c>
    </row>
    <row r="26" spans="3:40" x14ac:dyDescent="0.2">
      <c r="C26" s="7" t="s">
        <v>6</v>
      </c>
      <c r="D26" s="7"/>
      <c r="E26" s="7" t="s">
        <v>25</v>
      </c>
      <c r="F26" s="7"/>
      <c r="G26" s="7" t="s">
        <v>112</v>
      </c>
      <c r="H26" s="7"/>
      <c r="I26" s="7">
        <v>0</v>
      </c>
      <c r="J26" s="7">
        <v>5</v>
      </c>
      <c r="K26" s="7">
        <f>K$23*POWER(2,$J26/5 -1)</f>
        <v>50</v>
      </c>
      <c r="L26" s="7">
        <f>POWER(L$25,$J26/5)</f>
        <v>10</v>
      </c>
      <c r="M26" s="7">
        <f t="shared" ref="M26:P37" si="11">POWER(M$25,$J26/5)</f>
        <v>8</v>
      </c>
      <c r="N26" s="7">
        <f t="shared" si="11"/>
        <v>6</v>
      </c>
      <c r="O26" s="7">
        <f t="shared" si="11"/>
        <v>4</v>
      </c>
      <c r="P26" s="7">
        <f t="shared" si="11"/>
        <v>2</v>
      </c>
      <c r="Q26" t="s">
        <v>113</v>
      </c>
      <c r="Y26" t="s">
        <v>27</v>
      </c>
      <c r="AA26" s="1" t="s">
        <v>114</v>
      </c>
      <c r="AB26" s="1" t="s">
        <v>62</v>
      </c>
      <c r="AC26" s="4" t="s">
        <v>115</v>
      </c>
      <c r="AD26" s="1">
        <v>55</v>
      </c>
      <c r="AE26" s="1">
        <f t="shared" si="9"/>
        <v>10</v>
      </c>
      <c r="AF26" s="3">
        <f t="shared" si="6"/>
        <v>14</v>
      </c>
      <c r="AI26" s="1" t="s">
        <v>114</v>
      </c>
      <c r="AJ26" s="1" t="s">
        <v>62</v>
      </c>
      <c r="AK26" s="4" t="s">
        <v>115</v>
      </c>
      <c r="AL26" s="1">
        <v>55</v>
      </c>
      <c r="AM26" s="1">
        <f t="shared" si="10"/>
        <v>10</v>
      </c>
      <c r="AN26" s="3">
        <f t="shared" si="7"/>
        <v>14</v>
      </c>
    </row>
    <row r="27" spans="3:40" x14ac:dyDescent="0.2">
      <c r="C27" t="s">
        <v>8</v>
      </c>
      <c r="E27" t="s">
        <v>28</v>
      </c>
      <c r="G27" t="s">
        <v>116</v>
      </c>
      <c r="I27">
        <v>1</v>
      </c>
      <c r="J27">
        <v>10</v>
      </c>
      <c r="K27">
        <f t="shared" ref="K27:K37" si="12">K$23*POWER(2,$J27/5 -1)</f>
        <v>100</v>
      </c>
      <c r="L27">
        <f t="shared" ref="L27:L37" si="13">POWER(L$25,$J27/5)</f>
        <v>100</v>
      </c>
      <c r="M27">
        <f t="shared" si="11"/>
        <v>64</v>
      </c>
      <c r="N27">
        <f t="shared" si="11"/>
        <v>36</v>
      </c>
      <c r="O27">
        <f t="shared" si="11"/>
        <v>16</v>
      </c>
      <c r="P27">
        <f t="shared" si="11"/>
        <v>4</v>
      </c>
      <c r="Y27" t="s">
        <v>29</v>
      </c>
      <c r="AA27" s="1" t="s">
        <v>117</v>
      </c>
      <c r="AB27" s="1" t="s">
        <v>62</v>
      </c>
      <c r="AC27" s="4" t="s">
        <v>118</v>
      </c>
      <c r="AD27" s="1">
        <v>60</v>
      </c>
      <c r="AE27" s="1">
        <f t="shared" si="9"/>
        <v>11</v>
      </c>
      <c r="AF27" s="3">
        <f t="shared" si="6"/>
        <v>15</v>
      </c>
      <c r="AI27" s="1" t="s">
        <v>117</v>
      </c>
      <c r="AJ27" s="1" t="s">
        <v>62</v>
      </c>
      <c r="AK27" s="4" t="s">
        <v>118</v>
      </c>
      <c r="AL27" s="1">
        <v>60</v>
      </c>
      <c r="AM27" s="1">
        <f t="shared" si="10"/>
        <v>11</v>
      </c>
      <c r="AN27" s="3">
        <f t="shared" si="7"/>
        <v>15</v>
      </c>
    </row>
    <row r="28" spans="3:40" x14ac:dyDescent="0.2">
      <c r="C28" t="s">
        <v>10</v>
      </c>
      <c r="E28" t="s">
        <v>30</v>
      </c>
      <c r="G28" t="s">
        <v>119</v>
      </c>
      <c r="I28">
        <v>2</v>
      </c>
      <c r="J28">
        <v>15</v>
      </c>
      <c r="K28">
        <f t="shared" si="12"/>
        <v>200</v>
      </c>
      <c r="L28">
        <f t="shared" si="13"/>
        <v>1000</v>
      </c>
      <c r="M28">
        <f t="shared" si="11"/>
        <v>512</v>
      </c>
      <c r="N28">
        <f t="shared" si="11"/>
        <v>216</v>
      </c>
      <c r="O28">
        <f t="shared" si="11"/>
        <v>64</v>
      </c>
      <c r="P28">
        <f t="shared" si="11"/>
        <v>8</v>
      </c>
      <c r="Y28" t="s">
        <v>120</v>
      </c>
      <c r="AA28" s="1" t="s">
        <v>121</v>
      </c>
      <c r="AB28" s="1" t="s">
        <v>62</v>
      </c>
      <c r="AC28" s="8"/>
      <c r="AD28" s="1">
        <v>65</v>
      </c>
      <c r="AE28" s="1">
        <f t="shared" si="9"/>
        <v>12</v>
      </c>
      <c r="AF28" s="3">
        <f t="shared" si="6"/>
        <v>16</v>
      </c>
      <c r="AI28" s="1" t="s">
        <v>121</v>
      </c>
      <c r="AJ28" s="1" t="s">
        <v>62</v>
      </c>
      <c r="AK28" s="8"/>
      <c r="AL28" s="1">
        <v>65</v>
      </c>
      <c r="AM28" s="1">
        <f t="shared" si="10"/>
        <v>12</v>
      </c>
      <c r="AN28" s="3">
        <f t="shared" si="7"/>
        <v>16</v>
      </c>
    </row>
    <row r="29" spans="3:40" x14ac:dyDescent="0.2">
      <c r="C29" t="s">
        <v>122</v>
      </c>
      <c r="E29" t="s">
        <v>31</v>
      </c>
      <c r="G29" t="s">
        <v>123</v>
      </c>
      <c r="I29">
        <v>3</v>
      </c>
      <c r="J29">
        <v>20</v>
      </c>
      <c r="K29">
        <f t="shared" si="12"/>
        <v>400</v>
      </c>
      <c r="L29">
        <f t="shared" si="13"/>
        <v>10000</v>
      </c>
      <c r="M29">
        <f t="shared" si="11"/>
        <v>4096</v>
      </c>
      <c r="N29">
        <f t="shared" si="11"/>
        <v>1296</v>
      </c>
      <c r="O29">
        <f t="shared" si="11"/>
        <v>256</v>
      </c>
      <c r="P29">
        <f t="shared" si="11"/>
        <v>16</v>
      </c>
      <c r="Y29" t="s">
        <v>124</v>
      </c>
      <c r="AA29" s="1" t="s">
        <v>125</v>
      </c>
      <c r="AB29" s="1" t="s">
        <v>62</v>
      </c>
      <c r="AC29" s="8"/>
      <c r="AD29" s="1">
        <v>70</v>
      </c>
      <c r="AE29" s="1">
        <f t="shared" si="9"/>
        <v>13</v>
      </c>
      <c r="AF29" s="3">
        <f t="shared" si="6"/>
        <v>17</v>
      </c>
      <c r="AI29" s="1" t="s">
        <v>125</v>
      </c>
      <c r="AJ29" s="1" t="s">
        <v>62</v>
      </c>
      <c r="AK29" s="8"/>
      <c r="AL29" s="1">
        <v>70</v>
      </c>
      <c r="AM29" s="1">
        <f t="shared" si="10"/>
        <v>13</v>
      </c>
      <c r="AN29" s="3">
        <f t="shared" si="7"/>
        <v>17</v>
      </c>
    </row>
    <row r="30" spans="3:40" x14ac:dyDescent="0.2">
      <c r="C30" t="s">
        <v>13</v>
      </c>
      <c r="E30" t="s">
        <v>32</v>
      </c>
      <c r="G30" t="s">
        <v>126</v>
      </c>
      <c r="I30">
        <v>4</v>
      </c>
      <c r="J30">
        <v>25</v>
      </c>
      <c r="K30">
        <f t="shared" si="12"/>
        <v>800</v>
      </c>
      <c r="L30">
        <f t="shared" si="13"/>
        <v>100000</v>
      </c>
      <c r="M30">
        <f t="shared" si="11"/>
        <v>32768</v>
      </c>
      <c r="N30">
        <f t="shared" si="11"/>
        <v>7776</v>
      </c>
      <c r="O30">
        <f t="shared" si="11"/>
        <v>1024</v>
      </c>
      <c r="P30">
        <f t="shared" si="11"/>
        <v>32</v>
      </c>
      <c r="Y30" t="s">
        <v>127</v>
      </c>
      <c r="AA30" s="1" t="s">
        <v>128</v>
      </c>
      <c r="AB30" s="1" t="s">
        <v>62</v>
      </c>
      <c r="AC30" s="8"/>
      <c r="AD30" s="1">
        <v>75</v>
      </c>
      <c r="AE30" s="1">
        <f t="shared" si="9"/>
        <v>14</v>
      </c>
      <c r="AF30" s="3">
        <f t="shared" si="6"/>
        <v>18</v>
      </c>
      <c r="AI30" s="1" t="s">
        <v>128</v>
      </c>
      <c r="AJ30" s="1" t="s">
        <v>62</v>
      </c>
      <c r="AK30" s="8"/>
      <c r="AL30" s="1">
        <v>75</v>
      </c>
      <c r="AM30" s="1">
        <f t="shared" si="10"/>
        <v>14</v>
      </c>
      <c r="AN30" s="3">
        <f t="shared" si="7"/>
        <v>18</v>
      </c>
    </row>
    <row r="31" spans="3:40" x14ac:dyDescent="0.2">
      <c r="C31" s="7" t="s">
        <v>14</v>
      </c>
      <c r="D31" s="7"/>
      <c r="E31" s="7" t="s">
        <v>33</v>
      </c>
      <c r="F31" s="7"/>
      <c r="G31" s="7" t="s">
        <v>129</v>
      </c>
      <c r="H31" s="7"/>
      <c r="I31" s="7">
        <v>5</v>
      </c>
      <c r="J31" s="7">
        <v>30</v>
      </c>
      <c r="K31" s="7">
        <f t="shared" si="12"/>
        <v>1600</v>
      </c>
      <c r="L31" s="7">
        <f t="shared" si="13"/>
        <v>1000000</v>
      </c>
      <c r="M31" s="7">
        <f t="shared" si="11"/>
        <v>262144</v>
      </c>
      <c r="N31" s="7">
        <f t="shared" si="11"/>
        <v>46656</v>
      </c>
      <c r="O31" s="7">
        <f t="shared" si="11"/>
        <v>4096</v>
      </c>
      <c r="P31" s="7">
        <f t="shared" si="11"/>
        <v>64</v>
      </c>
      <c r="Y31" t="s">
        <v>130</v>
      </c>
      <c r="AA31" s="1" t="s">
        <v>131</v>
      </c>
      <c r="AB31" s="1" t="s">
        <v>62</v>
      </c>
      <c r="AC31" s="8"/>
      <c r="AD31" s="1">
        <v>80</v>
      </c>
      <c r="AE31" s="1">
        <f t="shared" si="9"/>
        <v>15</v>
      </c>
      <c r="AF31" s="3">
        <f t="shared" si="6"/>
        <v>19</v>
      </c>
      <c r="AI31" s="1" t="s">
        <v>131</v>
      </c>
      <c r="AJ31" s="1" t="s">
        <v>62</v>
      </c>
      <c r="AK31" s="8"/>
      <c r="AL31" s="1">
        <v>80</v>
      </c>
      <c r="AM31" s="1">
        <f t="shared" si="10"/>
        <v>15</v>
      </c>
      <c r="AN31" s="3">
        <f t="shared" si="7"/>
        <v>19</v>
      </c>
    </row>
    <row r="32" spans="3:40" x14ac:dyDescent="0.2">
      <c r="C32" t="s">
        <v>16</v>
      </c>
      <c r="E32" t="s">
        <v>34</v>
      </c>
      <c r="G32" t="s">
        <v>132</v>
      </c>
      <c r="I32">
        <v>6</v>
      </c>
      <c r="J32">
        <v>35</v>
      </c>
      <c r="K32">
        <f t="shared" si="12"/>
        <v>3200</v>
      </c>
      <c r="L32">
        <f t="shared" si="13"/>
        <v>10000000</v>
      </c>
      <c r="M32">
        <f t="shared" si="11"/>
        <v>2097152</v>
      </c>
      <c r="N32">
        <f t="shared" si="11"/>
        <v>279936</v>
      </c>
      <c r="O32">
        <f t="shared" si="11"/>
        <v>16384</v>
      </c>
      <c r="P32">
        <f t="shared" si="11"/>
        <v>128</v>
      </c>
      <c r="Y32" t="s">
        <v>133</v>
      </c>
      <c r="AA32" s="1" t="s">
        <v>134</v>
      </c>
      <c r="AB32" s="1" t="s">
        <v>62</v>
      </c>
      <c r="AC32" s="8"/>
      <c r="AD32" s="1">
        <v>90</v>
      </c>
      <c r="AE32" s="1">
        <f t="shared" si="9"/>
        <v>17</v>
      </c>
      <c r="AF32" s="3">
        <f t="shared" si="6"/>
        <v>21</v>
      </c>
      <c r="AI32" s="1" t="s">
        <v>134</v>
      </c>
      <c r="AJ32" s="1" t="s">
        <v>62</v>
      </c>
      <c r="AK32" s="8"/>
      <c r="AL32" s="1">
        <v>90</v>
      </c>
      <c r="AM32" s="1">
        <f t="shared" si="10"/>
        <v>17</v>
      </c>
      <c r="AN32" s="3">
        <f t="shared" si="7"/>
        <v>21</v>
      </c>
    </row>
    <row r="33" spans="3:40" x14ac:dyDescent="0.2">
      <c r="C33" t="s">
        <v>17</v>
      </c>
      <c r="E33" t="s">
        <v>36</v>
      </c>
      <c r="G33" t="s">
        <v>135</v>
      </c>
      <c r="I33">
        <v>7</v>
      </c>
      <c r="J33">
        <v>40</v>
      </c>
      <c r="K33">
        <f t="shared" si="12"/>
        <v>6400</v>
      </c>
      <c r="L33">
        <f t="shared" si="13"/>
        <v>100000000</v>
      </c>
      <c r="M33">
        <f t="shared" si="11"/>
        <v>16777216</v>
      </c>
      <c r="N33">
        <f t="shared" si="11"/>
        <v>1679616</v>
      </c>
      <c r="O33">
        <f t="shared" si="11"/>
        <v>65536</v>
      </c>
      <c r="P33">
        <f t="shared" si="11"/>
        <v>256</v>
      </c>
      <c r="Y33" t="s">
        <v>136</v>
      </c>
      <c r="AA33" s="1" t="s">
        <v>137</v>
      </c>
      <c r="AB33" s="1" t="s">
        <v>54</v>
      </c>
      <c r="AC33" s="2" t="s">
        <v>51</v>
      </c>
      <c r="AD33" s="1">
        <v>2</v>
      </c>
      <c r="AE33" s="1">
        <f t="shared" si="9"/>
        <v>-1</v>
      </c>
      <c r="AF33">
        <f t="shared" ref="AF33:AF51" si="14">AE33+10</f>
        <v>9</v>
      </c>
      <c r="AI33" s="1" t="s">
        <v>137</v>
      </c>
      <c r="AJ33" s="1" t="s">
        <v>54</v>
      </c>
      <c r="AK33" s="2" t="s">
        <v>51</v>
      </c>
      <c r="AL33" s="1">
        <v>2</v>
      </c>
      <c r="AM33" s="1">
        <f t="shared" si="10"/>
        <v>-1</v>
      </c>
      <c r="AN33">
        <f t="shared" ref="AN33:AN51" si="15">AM33+10</f>
        <v>9</v>
      </c>
    </row>
    <row r="34" spans="3:40" x14ac:dyDescent="0.2">
      <c r="C34" t="s">
        <v>19</v>
      </c>
      <c r="E34" t="s">
        <v>38</v>
      </c>
      <c r="G34" t="s">
        <v>138</v>
      </c>
      <c r="I34">
        <v>8</v>
      </c>
      <c r="J34">
        <v>45</v>
      </c>
      <c r="K34">
        <f t="shared" si="12"/>
        <v>12800</v>
      </c>
      <c r="L34">
        <f t="shared" si="13"/>
        <v>1000000000</v>
      </c>
      <c r="M34">
        <f t="shared" si="11"/>
        <v>134217728</v>
      </c>
      <c r="N34">
        <f t="shared" si="11"/>
        <v>10077696</v>
      </c>
      <c r="O34">
        <f t="shared" si="11"/>
        <v>262144</v>
      </c>
      <c r="P34">
        <f t="shared" si="11"/>
        <v>512</v>
      </c>
      <c r="T34" t="s">
        <v>47</v>
      </c>
      <c r="U34">
        <v>8</v>
      </c>
      <c r="Y34" t="s">
        <v>139</v>
      </c>
      <c r="AA34" s="1" t="s">
        <v>112</v>
      </c>
      <c r="AB34" s="1" t="s">
        <v>54</v>
      </c>
      <c r="AC34" s="2" t="s">
        <v>66</v>
      </c>
      <c r="AD34" s="1">
        <v>5</v>
      </c>
      <c r="AE34" s="1">
        <f t="shared" si="9"/>
        <v>0</v>
      </c>
      <c r="AF34">
        <f t="shared" si="14"/>
        <v>10</v>
      </c>
      <c r="AI34" s="1" t="s">
        <v>112</v>
      </c>
      <c r="AJ34" s="1" t="s">
        <v>54</v>
      </c>
      <c r="AK34" s="2" t="s">
        <v>66</v>
      </c>
      <c r="AL34" s="1">
        <v>5</v>
      </c>
      <c r="AM34" s="1">
        <f t="shared" si="10"/>
        <v>0</v>
      </c>
      <c r="AN34">
        <f t="shared" si="15"/>
        <v>10</v>
      </c>
    </row>
    <row r="35" spans="3:40" x14ac:dyDescent="0.2">
      <c r="C35" t="s">
        <v>21</v>
      </c>
      <c r="E35" t="s">
        <v>40</v>
      </c>
      <c r="G35" t="s">
        <v>140</v>
      </c>
      <c r="I35">
        <v>9</v>
      </c>
      <c r="J35">
        <v>50</v>
      </c>
      <c r="K35">
        <f t="shared" si="12"/>
        <v>25600</v>
      </c>
      <c r="L35">
        <f t="shared" si="13"/>
        <v>10000000000</v>
      </c>
      <c r="M35">
        <f t="shared" si="11"/>
        <v>1073741824</v>
      </c>
      <c r="N35">
        <f t="shared" si="11"/>
        <v>60466176</v>
      </c>
      <c r="O35">
        <f t="shared" si="11"/>
        <v>1048576</v>
      </c>
      <c r="P35">
        <f t="shared" si="11"/>
        <v>1024</v>
      </c>
      <c r="T35">
        <v>1</v>
      </c>
      <c r="U35">
        <f>T35*T35*$U$34</f>
        <v>8</v>
      </c>
      <c r="V35">
        <f>U35*500</f>
        <v>4000</v>
      </c>
      <c r="Y35" t="s">
        <v>141</v>
      </c>
      <c r="AA35" s="1" t="s">
        <v>116</v>
      </c>
      <c r="AB35" s="1" t="s">
        <v>54</v>
      </c>
      <c r="AC35" s="2" t="s">
        <v>29</v>
      </c>
      <c r="AD35" s="1">
        <v>10</v>
      </c>
      <c r="AE35" s="1">
        <f t="shared" si="9"/>
        <v>1</v>
      </c>
      <c r="AF35">
        <f t="shared" si="14"/>
        <v>11</v>
      </c>
      <c r="AI35" s="1" t="s">
        <v>116</v>
      </c>
      <c r="AJ35" s="1" t="s">
        <v>54</v>
      </c>
      <c r="AK35" s="2" t="s">
        <v>29</v>
      </c>
      <c r="AL35" s="1">
        <v>10</v>
      </c>
      <c r="AM35" s="1">
        <f t="shared" si="10"/>
        <v>1</v>
      </c>
      <c r="AN35">
        <f t="shared" si="15"/>
        <v>11</v>
      </c>
    </row>
    <row r="36" spans="3:40" x14ac:dyDescent="0.2">
      <c r="C36" s="7" t="s">
        <v>22</v>
      </c>
      <c r="D36" s="7"/>
      <c r="E36" s="7" t="s">
        <v>48</v>
      </c>
      <c r="F36" s="7"/>
      <c r="G36" s="7" t="s">
        <v>142</v>
      </c>
      <c r="H36" s="7"/>
      <c r="I36" s="7">
        <v>10</v>
      </c>
      <c r="J36" s="7">
        <v>55</v>
      </c>
      <c r="K36" s="7">
        <f t="shared" si="12"/>
        <v>51200</v>
      </c>
      <c r="L36" s="7">
        <f t="shared" si="13"/>
        <v>100000000000</v>
      </c>
      <c r="M36" s="7">
        <f t="shared" si="11"/>
        <v>8589934592</v>
      </c>
      <c r="N36" s="7">
        <f t="shared" si="11"/>
        <v>362797056</v>
      </c>
      <c r="O36" s="7">
        <f t="shared" si="11"/>
        <v>4194304</v>
      </c>
      <c r="P36" s="7">
        <f t="shared" si="11"/>
        <v>2048</v>
      </c>
      <c r="S36" t="s">
        <v>143</v>
      </c>
      <c r="T36">
        <v>5</v>
      </c>
      <c r="U36">
        <f t="shared" ref="U36:U39" si="16">T36*T36*$U$34</f>
        <v>200</v>
      </c>
      <c r="V36">
        <f t="shared" ref="V36:V39" si="17">U36*500</f>
        <v>100000</v>
      </c>
      <c r="Y36" t="s">
        <v>144</v>
      </c>
      <c r="AA36" s="1" t="s">
        <v>119</v>
      </c>
      <c r="AB36" s="1" t="s">
        <v>54</v>
      </c>
      <c r="AC36" s="2" t="s">
        <v>85</v>
      </c>
      <c r="AD36" s="1">
        <v>15</v>
      </c>
      <c r="AE36" s="1">
        <f t="shared" si="9"/>
        <v>2</v>
      </c>
      <c r="AF36">
        <f t="shared" si="14"/>
        <v>12</v>
      </c>
      <c r="AI36" s="1" t="s">
        <v>119</v>
      </c>
      <c r="AJ36" s="1" t="s">
        <v>54</v>
      </c>
      <c r="AK36" s="2" t="s">
        <v>85</v>
      </c>
      <c r="AL36" s="1">
        <v>15</v>
      </c>
      <c r="AM36" s="1">
        <f t="shared" si="10"/>
        <v>2</v>
      </c>
      <c r="AN36">
        <f t="shared" si="15"/>
        <v>12</v>
      </c>
    </row>
    <row r="37" spans="3:40" x14ac:dyDescent="0.2">
      <c r="C37" t="s">
        <v>23</v>
      </c>
      <c r="E37" t="s">
        <v>52</v>
      </c>
      <c r="G37" t="s">
        <v>145</v>
      </c>
      <c r="I37">
        <v>11</v>
      </c>
      <c r="J37">
        <v>60</v>
      </c>
      <c r="K37">
        <f t="shared" si="12"/>
        <v>102400</v>
      </c>
      <c r="L37">
        <f t="shared" si="13"/>
        <v>1000000000000</v>
      </c>
      <c r="M37">
        <f t="shared" si="11"/>
        <v>68719476736</v>
      </c>
      <c r="N37">
        <f t="shared" si="11"/>
        <v>2176782336</v>
      </c>
      <c r="O37">
        <f t="shared" si="11"/>
        <v>16777216</v>
      </c>
      <c r="P37">
        <f t="shared" si="11"/>
        <v>4096</v>
      </c>
      <c r="S37" t="s">
        <v>146</v>
      </c>
      <c r="T37">
        <v>50</v>
      </c>
      <c r="U37">
        <f t="shared" si="16"/>
        <v>20000</v>
      </c>
      <c r="V37">
        <f t="shared" si="17"/>
        <v>10000000</v>
      </c>
      <c r="AA37" s="1" t="s">
        <v>123</v>
      </c>
      <c r="AB37" s="1" t="s">
        <v>54</v>
      </c>
      <c r="AC37" s="2" t="s">
        <v>136</v>
      </c>
      <c r="AD37" s="1">
        <v>20</v>
      </c>
      <c r="AE37" s="1">
        <f t="shared" si="9"/>
        <v>3</v>
      </c>
      <c r="AF37">
        <f t="shared" si="14"/>
        <v>13</v>
      </c>
      <c r="AI37" s="1" t="s">
        <v>123</v>
      </c>
      <c r="AJ37" s="1" t="s">
        <v>54</v>
      </c>
      <c r="AK37" s="2" t="s">
        <v>136</v>
      </c>
      <c r="AL37" s="1">
        <v>20</v>
      </c>
      <c r="AM37" s="1">
        <f t="shared" si="10"/>
        <v>3</v>
      </c>
      <c r="AN37">
        <f t="shared" si="15"/>
        <v>13</v>
      </c>
    </row>
    <row r="38" spans="3:40" x14ac:dyDescent="0.2">
      <c r="S38" t="s">
        <v>147</v>
      </c>
      <c r="T38">
        <v>500</v>
      </c>
      <c r="U38">
        <f t="shared" si="16"/>
        <v>2000000</v>
      </c>
      <c r="V38">
        <f t="shared" si="17"/>
        <v>1000000000</v>
      </c>
      <c r="AA38" s="1" t="s">
        <v>126</v>
      </c>
      <c r="AB38" s="1" t="s">
        <v>54</v>
      </c>
      <c r="AC38" s="2" t="s">
        <v>148</v>
      </c>
      <c r="AD38" s="1">
        <v>25</v>
      </c>
      <c r="AE38" s="1">
        <f t="shared" si="9"/>
        <v>4</v>
      </c>
      <c r="AF38">
        <f t="shared" si="14"/>
        <v>14</v>
      </c>
      <c r="AI38" s="1" t="s">
        <v>126</v>
      </c>
      <c r="AJ38" s="1" t="s">
        <v>54</v>
      </c>
      <c r="AK38" s="2" t="s">
        <v>148</v>
      </c>
      <c r="AL38" s="1">
        <v>25</v>
      </c>
      <c r="AM38" s="1">
        <f t="shared" si="10"/>
        <v>4</v>
      </c>
      <c r="AN38">
        <f t="shared" si="15"/>
        <v>14</v>
      </c>
    </row>
    <row r="39" spans="3:40" x14ac:dyDescent="0.2">
      <c r="L39">
        <f>L35-K35</f>
        <v>9999974400</v>
      </c>
      <c r="M39">
        <f>M34-L34</f>
        <v>-865782272</v>
      </c>
      <c r="N39">
        <f t="shared" ref="N39:P39" si="18">N34-M34</f>
        <v>-124140032</v>
      </c>
      <c r="O39">
        <f t="shared" si="18"/>
        <v>-9815552</v>
      </c>
      <c r="P39">
        <f t="shared" si="18"/>
        <v>-261632</v>
      </c>
      <c r="S39" t="s">
        <v>149</v>
      </c>
      <c r="T39">
        <v>5000</v>
      </c>
      <c r="U39">
        <f t="shared" si="16"/>
        <v>200000000</v>
      </c>
      <c r="V39">
        <f t="shared" si="17"/>
        <v>100000000000</v>
      </c>
      <c r="AA39" s="1" t="s">
        <v>129</v>
      </c>
      <c r="AB39" s="1" t="s">
        <v>54</v>
      </c>
      <c r="AC39" s="2" t="s">
        <v>150</v>
      </c>
      <c r="AD39" s="1">
        <v>30</v>
      </c>
      <c r="AE39" s="1">
        <f t="shared" si="9"/>
        <v>5</v>
      </c>
      <c r="AF39">
        <f t="shared" si="14"/>
        <v>15</v>
      </c>
      <c r="AI39" s="1" t="s">
        <v>129</v>
      </c>
      <c r="AJ39" s="1" t="s">
        <v>54</v>
      </c>
      <c r="AK39" s="2" t="s">
        <v>150</v>
      </c>
      <c r="AL39" s="1">
        <v>30</v>
      </c>
      <c r="AM39" s="1">
        <f t="shared" si="10"/>
        <v>5</v>
      </c>
      <c r="AN39">
        <f t="shared" si="15"/>
        <v>15</v>
      </c>
    </row>
    <row r="40" spans="3:40" x14ac:dyDescent="0.2">
      <c r="U40">
        <f>U39-K36</f>
        <v>199948800</v>
      </c>
      <c r="AA40" s="1" t="s">
        <v>132</v>
      </c>
      <c r="AB40" s="1" t="s">
        <v>54</v>
      </c>
      <c r="AC40" s="2" t="s">
        <v>151</v>
      </c>
      <c r="AD40" s="1">
        <v>35</v>
      </c>
      <c r="AE40" s="1">
        <f t="shared" si="9"/>
        <v>6</v>
      </c>
      <c r="AF40">
        <f t="shared" si="14"/>
        <v>16</v>
      </c>
      <c r="AI40" s="1" t="s">
        <v>132</v>
      </c>
      <c r="AJ40" s="1" t="s">
        <v>54</v>
      </c>
      <c r="AK40" s="2" t="s">
        <v>151</v>
      </c>
      <c r="AL40" s="1">
        <v>35</v>
      </c>
      <c r="AM40" s="1">
        <f t="shared" si="10"/>
        <v>6</v>
      </c>
      <c r="AN40">
        <f t="shared" si="15"/>
        <v>16</v>
      </c>
    </row>
    <row r="41" spans="3:40" x14ac:dyDescent="0.2">
      <c r="AA41" s="1" t="s">
        <v>135</v>
      </c>
      <c r="AB41" s="1" t="s">
        <v>54</v>
      </c>
      <c r="AC41" s="2" t="s">
        <v>152</v>
      </c>
      <c r="AD41" s="1">
        <v>40</v>
      </c>
      <c r="AE41" s="1">
        <f t="shared" si="9"/>
        <v>7</v>
      </c>
      <c r="AF41">
        <f t="shared" si="14"/>
        <v>17</v>
      </c>
      <c r="AI41" s="1" t="s">
        <v>135</v>
      </c>
      <c r="AJ41" s="1" t="s">
        <v>54</v>
      </c>
      <c r="AK41" s="2" t="s">
        <v>152</v>
      </c>
      <c r="AL41" s="1">
        <v>40</v>
      </c>
      <c r="AM41" s="1">
        <f t="shared" si="10"/>
        <v>7</v>
      </c>
      <c r="AN41">
        <f t="shared" si="15"/>
        <v>17</v>
      </c>
    </row>
    <row r="42" spans="3:40" x14ac:dyDescent="0.2">
      <c r="N42" t="s">
        <v>153</v>
      </c>
      <c r="O42" t="s">
        <v>43</v>
      </c>
      <c r="P42" t="s">
        <v>44</v>
      </c>
      <c r="Q42" t="s">
        <v>46</v>
      </c>
      <c r="R42" t="s">
        <v>47</v>
      </c>
      <c r="AA42" s="1" t="s">
        <v>138</v>
      </c>
      <c r="AB42" s="1" t="s">
        <v>54</v>
      </c>
      <c r="AC42" s="2" t="s">
        <v>154</v>
      </c>
      <c r="AD42" s="1">
        <v>45</v>
      </c>
      <c r="AE42" s="1">
        <f t="shared" si="9"/>
        <v>8</v>
      </c>
      <c r="AF42">
        <f t="shared" si="14"/>
        <v>18</v>
      </c>
      <c r="AI42" s="1" t="s">
        <v>138</v>
      </c>
      <c r="AJ42" s="1" t="s">
        <v>54</v>
      </c>
      <c r="AK42" s="2" t="s">
        <v>154</v>
      </c>
      <c r="AL42" s="1">
        <v>45</v>
      </c>
      <c r="AM42" s="1">
        <f t="shared" si="10"/>
        <v>8</v>
      </c>
      <c r="AN42">
        <f t="shared" si="15"/>
        <v>18</v>
      </c>
    </row>
    <row r="43" spans="3:40" x14ac:dyDescent="0.2">
      <c r="D43" t="s">
        <v>2</v>
      </c>
      <c r="E43" t="s">
        <v>155</v>
      </c>
      <c r="F43" t="s">
        <v>156</v>
      </c>
      <c r="G43" t="s">
        <v>157</v>
      </c>
      <c r="H43" t="s">
        <v>158</v>
      </c>
      <c r="I43" t="s">
        <v>157</v>
      </c>
      <c r="J43" t="s">
        <v>159</v>
      </c>
      <c r="N43">
        <f>K36</f>
        <v>51200</v>
      </c>
      <c r="O43">
        <f>N43/100</f>
        <v>512</v>
      </c>
      <c r="P43">
        <f>O43/100</f>
        <v>5.12</v>
      </c>
      <c r="Q43">
        <f>P43/1000</f>
        <v>5.1200000000000004E-3</v>
      </c>
      <c r="R43">
        <f>Q43/5</f>
        <v>1.0240000000000002E-3</v>
      </c>
      <c r="T43" t="s">
        <v>160</v>
      </c>
      <c r="AA43" s="1" t="s">
        <v>140</v>
      </c>
      <c r="AB43" s="1" t="s">
        <v>54</v>
      </c>
      <c r="AC43" s="2" t="s">
        <v>161</v>
      </c>
      <c r="AD43" s="1">
        <v>50</v>
      </c>
      <c r="AE43" s="1">
        <f t="shared" si="9"/>
        <v>9</v>
      </c>
      <c r="AF43">
        <f t="shared" si="14"/>
        <v>19</v>
      </c>
      <c r="AI43" s="1" t="s">
        <v>140</v>
      </c>
      <c r="AJ43" s="1" t="s">
        <v>54</v>
      </c>
      <c r="AK43" s="2" t="s">
        <v>161</v>
      </c>
      <c r="AL43" s="1">
        <v>50</v>
      </c>
      <c r="AM43" s="1">
        <f t="shared" si="10"/>
        <v>9</v>
      </c>
      <c r="AN43">
        <f t="shared" si="15"/>
        <v>19</v>
      </c>
    </row>
    <row r="44" spans="3:40" x14ac:dyDescent="0.2">
      <c r="H44">
        <v>6</v>
      </c>
      <c r="AA44" s="1" t="s">
        <v>142</v>
      </c>
      <c r="AB44" s="1" t="s">
        <v>54</v>
      </c>
      <c r="AC44" s="2" t="s">
        <v>162</v>
      </c>
      <c r="AD44" s="1">
        <v>55</v>
      </c>
      <c r="AE44" s="1">
        <f t="shared" si="9"/>
        <v>10</v>
      </c>
      <c r="AF44">
        <f t="shared" si="14"/>
        <v>20</v>
      </c>
      <c r="AI44" s="1" t="s">
        <v>142</v>
      </c>
      <c r="AJ44" s="1" t="s">
        <v>54</v>
      </c>
      <c r="AK44" s="2" t="s">
        <v>162</v>
      </c>
      <c r="AL44" s="1">
        <v>55</v>
      </c>
      <c r="AM44" s="1">
        <f t="shared" si="10"/>
        <v>10</v>
      </c>
      <c r="AN44">
        <f t="shared" si="15"/>
        <v>20</v>
      </c>
    </row>
    <row r="45" spans="3:40" x14ac:dyDescent="0.2">
      <c r="AA45" s="1" t="s">
        <v>145</v>
      </c>
      <c r="AB45" s="1" t="s">
        <v>54</v>
      </c>
      <c r="AC45" s="2"/>
      <c r="AD45" s="1">
        <v>60</v>
      </c>
      <c r="AE45" s="1">
        <f t="shared" si="9"/>
        <v>11</v>
      </c>
      <c r="AF45">
        <f t="shared" si="14"/>
        <v>21</v>
      </c>
      <c r="AI45" s="1" t="s">
        <v>145</v>
      </c>
      <c r="AJ45" s="1" t="s">
        <v>54</v>
      </c>
      <c r="AK45" s="2"/>
      <c r="AL45" s="1">
        <v>60</v>
      </c>
      <c r="AM45" s="1">
        <f t="shared" si="10"/>
        <v>11</v>
      </c>
      <c r="AN45">
        <f t="shared" si="15"/>
        <v>21</v>
      </c>
    </row>
    <row r="46" spans="3:40" x14ac:dyDescent="0.2">
      <c r="AA46" s="1" t="s">
        <v>163</v>
      </c>
      <c r="AB46" s="1" t="s">
        <v>54</v>
      </c>
      <c r="AC46" s="2"/>
      <c r="AD46" s="1">
        <v>65</v>
      </c>
      <c r="AE46" s="1">
        <f t="shared" si="9"/>
        <v>12</v>
      </c>
      <c r="AF46">
        <f t="shared" si="14"/>
        <v>22</v>
      </c>
      <c r="AI46" s="1" t="s">
        <v>163</v>
      </c>
      <c r="AJ46" s="1" t="s">
        <v>54</v>
      </c>
      <c r="AK46" s="2"/>
      <c r="AL46" s="1">
        <v>65</v>
      </c>
      <c r="AM46" s="1">
        <f t="shared" si="10"/>
        <v>12</v>
      </c>
      <c r="AN46">
        <f t="shared" si="15"/>
        <v>22</v>
      </c>
    </row>
    <row r="47" spans="3:40" x14ac:dyDescent="0.2">
      <c r="AA47" s="1" t="s">
        <v>164</v>
      </c>
      <c r="AB47" s="1" t="s">
        <v>54</v>
      </c>
      <c r="AC47" s="2"/>
      <c r="AD47" s="1">
        <v>70</v>
      </c>
      <c r="AE47" s="1">
        <f t="shared" si="9"/>
        <v>13</v>
      </c>
      <c r="AF47">
        <f t="shared" si="14"/>
        <v>23</v>
      </c>
      <c r="AI47" s="1" t="s">
        <v>164</v>
      </c>
      <c r="AJ47" s="1" t="s">
        <v>54</v>
      </c>
      <c r="AK47" s="2"/>
      <c r="AL47" s="1">
        <v>70</v>
      </c>
      <c r="AM47" s="1">
        <f t="shared" si="10"/>
        <v>13</v>
      </c>
      <c r="AN47">
        <f t="shared" si="15"/>
        <v>23</v>
      </c>
    </row>
    <row r="48" spans="3:40" x14ac:dyDescent="0.2">
      <c r="AA48" s="1" t="s">
        <v>165</v>
      </c>
      <c r="AB48" s="1" t="s">
        <v>54</v>
      </c>
      <c r="AC48" s="2"/>
      <c r="AD48" s="1">
        <v>75</v>
      </c>
      <c r="AE48" s="1">
        <f t="shared" si="9"/>
        <v>14</v>
      </c>
      <c r="AF48">
        <f t="shared" si="14"/>
        <v>24</v>
      </c>
      <c r="AI48" s="1" t="s">
        <v>165</v>
      </c>
      <c r="AJ48" s="1" t="s">
        <v>54</v>
      </c>
      <c r="AK48" s="2"/>
      <c r="AL48" s="1">
        <v>75</v>
      </c>
      <c r="AM48" s="1">
        <f t="shared" si="10"/>
        <v>14</v>
      </c>
      <c r="AN48">
        <f t="shared" si="15"/>
        <v>24</v>
      </c>
    </row>
    <row r="49" spans="27:40" x14ac:dyDescent="0.2">
      <c r="AA49" s="1" t="s">
        <v>166</v>
      </c>
      <c r="AB49" s="1" t="s">
        <v>54</v>
      </c>
      <c r="AC49" s="2"/>
      <c r="AD49" s="1">
        <v>80</v>
      </c>
      <c r="AE49" s="1">
        <f t="shared" si="9"/>
        <v>15</v>
      </c>
      <c r="AF49">
        <f t="shared" si="14"/>
        <v>25</v>
      </c>
      <c r="AI49" s="1" t="s">
        <v>166</v>
      </c>
      <c r="AJ49" s="1" t="s">
        <v>54</v>
      </c>
      <c r="AK49" s="2"/>
      <c r="AL49" s="1">
        <v>80</v>
      </c>
      <c r="AM49" s="1">
        <f t="shared" si="10"/>
        <v>15</v>
      </c>
      <c r="AN49">
        <f t="shared" si="15"/>
        <v>25</v>
      </c>
    </row>
    <row r="50" spans="27:40" x14ac:dyDescent="0.2">
      <c r="AA50" s="1" t="s">
        <v>167</v>
      </c>
      <c r="AB50" s="1" t="s">
        <v>54</v>
      </c>
      <c r="AC50" s="2"/>
      <c r="AD50" s="1">
        <v>85</v>
      </c>
      <c r="AE50" s="1">
        <f t="shared" si="9"/>
        <v>16</v>
      </c>
      <c r="AF50">
        <f t="shared" si="14"/>
        <v>26</v>
      </c>
      <c r="AI50" s="1" t="s">
        <v>167</v>
      </c>
      <c r="AJ50" s="1" t="s">
        <v>54</v>
      </c>
      <c r="AK50" s="2"/>
      <c r="AL50" s="1">
        <v>85</v>
      </c>
      <c r="AM50" s="1">
        <f t="shared" si="10"/>
        <v>16</v>
      </c>
      <c r="AN50">
        <f t="shared" si="15"/>
        <v>26</v>
      </c>
    </row>
    <row r="51" spans="27:40" x14ac:dyDescent="0.2">
      <c r="AA51" s="1" t="s">
        <v>168</v>
      </c>
      <c r="AB51" s="1" t="s">
        <v>54</v>
      </c>
      <c r="AC51" s="2"/>
      <c r="AD51" s="1">
        <v>100</v>
      </c>
      <c r="AE51" s="1">
        <f t="shared" si="9"/>
        <v>19</v>
      </c>
      <c r="AF51">
        <f t="shared" si="14"/>
        <v>29</v>
      </c>
      <c r="AI51" s="1" t="s">
        <v>168</v>
      </c>
      <c r="AJ51" s="1" t="s">
        <v>54</v>
      </c>
      <c r="AK51" s="2"/>
      <c r="AL51" s="1">
        <v>100</v>
      </c>
      <c r="AM51" s="1">
        <f t="shared" si="10"/>
        <v>19</v>
      </c>
      <c r="AN51">
        <f t="shared" si="15"/>
        <v>29</v>
      </c>
    </row>
    <row r="52" spans="27:40" x14ac:dyDescent="0.2">
      <c r="AA52" s="1" t="s">
        <v>169</v>
      </c>
      <c r="AB52" s="1" t="s">
        <v>107</v>
      </c>
      <c r="AC52" s="2" t="s">
        <v>24</v>
      </c>
      <c r="AD52" s="1">
        <v>3</v>
      </c>
      <c r="AE52" s="1">
        <f t="shared" si="9"/>
        <v>-1</v>
      </c>
      <c r="AF52">
        <f t="shared" ref="AF52:AF59" si="19">AE52+6</f>
        <v>5</v>
      </c>
      <c r="AI52" s="1" t="s">
        <v>169</v>
      </c>
      <c r="AJ52" s="1" t="s">
        <v>107</v>
      </c>
      <c r="AK52" s="2" t="s">
        <v>24</v>
      </c>
      <c r="AL52" s="1">
        <v>3</v>
      </c>
      <c r="AM52" s="1">
        <f t="shared" si="10"/>
        <v>-1</v>
      </c>
      <c r="AN52">
        <f t="shared" ref="AN52:AN59" si="20">AM52+6</f>
        <v>5</v>
      </c>
    </row>
    <row r="53" spans="27:40" x14ac:dyDescent="0.2">
      <c r="AA53" t="s">
        <v>170</v>
      </c>
      <c r="AB53" t="s">
        <v>107</v>
      </c>
      <c r="AC53" t="s">
        <v>171</v>
      </c>
      <c r="AD53">
        <v>5</v>
      </c>
      <c r="AE53" s="1">
        <f t="shared" si="9"/>
        <v>0</v>
      </c>
      <c r="AF53">
        <f t="shared" si="19"/>
        <v>6</v>
      </c>
      <c r="AI53" t="s">
        <v>170</v>
      </c>
      <c r="AJ53" t="s">
        <v>107</v>
      </c>
      <c r="AK53" t="s">
        <v>171</v>
      </c>
      <c r="AL53">
        <v>5</v>
      </c>
      <c r="AM53" s="1">
        <f t="shared" si="10"/>
        <v>0</v>
      </c>
      <c r="AN53">
        <f t="shared" si="20"/>
        <v>6</v>
      </c>
    </row>
    <row r="54" spans="27:40" x14ac:dyDescent="0.2">
      <c r="AA54" s="9" t="s">
        <v>172</v>
      </c>
      <c r="AB54" s="1" t="s">
        <v>107</v>
      </c>
      <c r="AC54" s="10" t="s">
        <v>29</v>
      </c>
      <c r="AD54" s="9">
        <v>10</v>
      </c>
      <c r="AE54" s="1">
        <f t="shared" si="9"/>
        <v>1</v>
      </c>
      <c r="AF54">
        <f t="shared" si="19"/>
        <v>7</v>
      </c>
      <c r="AI54" s="9" t="s">
        <v>172</v>
      </c>
      <c r="AJ54" s="1" t="s">
        <v>107</v>
      </c>
      <c r="AK54" s="10" t="s">
        <v>29</v>
      </c>
      <c r="AL54" s="9">
        <v>10</v>
      </c>
      <c r="AM54" s="1">
        <f t="shared" si="10"/>
        <v>1</v>
      </c>
      <c r="AN54">
        <f t="shared" si="20"/>
        <v>7</v>
      </c>
    </row>
    <row r="55" spans="27:40" x14ac:dyDescent="0.2">
      <c r="AA55" t="s">
        <v>173</v>
      </c>
      <c r="AB55" t="s">
        <v>107</v>
      </c>
      <c r="AC55" t="s">
        <v>24</v>
      </c>
      <c r="AD55">
        <v>20</v>
      </c>
      <c r="AE55" s="1">
        <f t="shared" si="9"/>
        <v>3</v>
      </c>
      <c r="AF55">
        <f t="shared" si="19"/>
        <v>9</v>
      </c>
      <c r="AI55" t="s">
        <v>173</v>
      </c>
      <c r="AJ55" t="s">
        <v>107</v>
      </c>
      <c r="AK55" t="s">
        <v>24</v>
      </c>
      <c r="AL55">
        <v>20</v>
      </c>
      <c r="AM55" s="1">
        <f t="shared" si="10"/>
        <v>3</v>
      </c>
      <c r="AN55">
        <f t="shared" si="20"/>
        <v>9</v>
      </c>
    </row>
    <row r="56" spans="27:40" x14ac:dyDescent="0.2">
      <c r="AA56" s="1" t="s">
        <v>174</v>
      </c>
      <c r="AB56" s="1" t="s">
        <v>107</v>
      </c>
      <c r="AC56" s="2" t="s">
        <v>109</v>
      </c>
      <c r="AD56" s="1">
        <v>25</v>
      </c>
      <c r="AE56" s="1">
        <f t="shared" si="9"/>
        <v>4</v>
      </c>
      <c r="AF56">
        <f t="shared" si="19"/>
        <v>10</v>
      </c>
      <c r="AI56" s="1" t="s">
        <v>174</v>
      </c>
      <c r="AJ56" s="1" t="s">
        <v>107</v>
      </c>
      <c r="AK56" s="2" t="s">
        <v>109</v>
      </c>
      <c r="AL56" s="1">
        <v>25</v>
      </c>
      <c r="AM56" s="1">
        <f t="shared" si="10"/>
        <v>4</v>
      </c>
      <c r="AN56">
        <f t="shared" si="20"/>
        <v>10</v>
      </c>
    </row>
    <row r="57" spans="27:40" x14ac:dyDescent="0.2">
      <c r="AA57" s="9" t="s">
        <v>175</v>
      </c>
      <c r="AB57" s="1" t="s">
        <v>107</v>
      </c>
      <c r="AC57" s="10" t="s">
        <v>24</v>
      </c>
      <c r="AD57" s="9">
        <v>55</v>
      </c>
      <c r="AE57" s="1">
        <f t="shared" si="9"/>
        <v>10</v>
      </c>
      <c r="AF57">
        <f t="shared" si="19"/>
        <v>16</v>
      </c>
      <c r="AI57" s="9" t="s">
        <v>175</v>
      </c>
      <c r="AJ57" s="1" t="s">
        <v>107</v>
      </c>
      <c r="AK57" s="10" t="s">
        <v>24</v>
      </c>
      <c r="AL57" s="9">
        <v>55</v>
      </c>
      <c r="AM57" s="1">
        <f t="shared" si="10"/>
        <v>10</v>
      </c>
      <c r="AN57">
        <f t="shared" si="20"/>
        <v>16</v>
      </c>
    </row>
    <row r="58" spans="27:40" x14ac:dyDescent="0.2">
      <c r="AA58" s="9" t="s">
        <v>176</v>
      </c>
      <c r="AB58" s="1" t="s">
        <v>107</v>
      </c>
      <c r="AC58" s="10" t="s">
        <v>24</v>
      </c>
      <c r="AD58" s="9">
        <v>115</v>
      </c>
      <c r="AE58" s="1">
        <f t="shared" si="9"/>
        <v>22</v>
      </c>
      <c r="AF58">
        <f t="shared" si="19"/>
        <v>28</v>
      </c>
      <c r="AI58" s="9" t="s">
        <v>176</v>
      </c>
      <c r="AJ58" s="1" t="s">
        <v>107</v>
      </c>
      <c r="AK58" s="10" t="s">
        <v>24</v>
      </c>
      <c r="AL58" s="9">
        <v>115</v>
      </c>
      <c r="AM58" s="1">
        <f t="shared" si="10"/>
        <v>22</v>
      </c>
      <c r="AN58">
        <f t="shared" si="20"/>
        <v>28</v>
      </c>
    </row>
    <row r="59" spans="27:40" x14ac:dyDescent="0.2">
      <c r="AA59" s="9" t="s">
        <v>177</v>
      </c>
      <c r="AB59" s="1" t="s">
        <v>107</v>
      </c>
      <c r="AC59" s="10" t="s">
        <v>24</v>
      </c>
      <c r="AD59" s="9">
        <v>150</v>
      </c>
      <c r="AE59" s="1">
        <f t="shared" si="9"/>
        <v>29</v>
      </c>
      <c r="AF59">
        <f t="shared" si="19"/>
        <v>35</v>
      </c>
      <c r="AI59" s="9" t="s">
        <v>177</v>
      </c>
      <c r="AJ59" s="1" t="s">
        <v>107</v>
      </c>
      <c r="AK59" s="10" t="s">
        <v>24</v>
      </c>
      <c r="AL59" s="9">
        <v>150</v>
      </c>
      <c r="AM59" s="1">
        <f t="shared" si="10"/>
        <v>29</v>
      </c>
      <c r="AN59">
        <f t="shared" si="20"/>
        <v>35</v>
      </c>
    </row>
    <row r="60" spans="27:40" x14ac:dyDescent="0.2">
      <c r="AA60" s="1" t="s">
        <v>178</v>
      </c>
      <c r="AB60" s="1" t="s">
        <v>56</v>
      </c>
      <c r="AC60" s="2" t="s">
        <v>11</v>
      </c>
      <c r="AD60" s="1">
        <v>5</v>
      </c>
      <c r="AE60" s="1">
        <f t="shared" si="9"/>
        <v>0</v>
      </c>
      <c r="AF60">
        <f t="shared" ref="AF60:AF76" si="21">AE60+8</f>
        <v>8</v>
      </c>
      <c r="AI60" s="1" t="s">
        <v>178</v>
      </c>
      <c r="AJ60" s="1" t="s">
        <v>56</v>
      </c>
      <c r="AK60" s="2" t="s">
        <v>11</v>
      </c>
      <c r="AL60" s="1">
        <v>5</v>
      </c>
      <c r="AM60" s="1">
        <f t="shared" si="10"/>
        <v>0</v>
      </c>
      <c r="AN60">
        <f t="shared" ref="AN60:AN76" si="22">AM60+8</f>
        <v>8</v>
      </c>
    </row>
    <row r="61" spans="27:40" x14ac:dyDescent="0.2">
      <c r="AA61" s="1" t="s">
        <v>179</v>
      </c>
      <c r="AB61" s="1" t="s">
        <v>56</v>
      </c>
      <c r="AC61" s="2" t="s">
        <v>15</v>
      </c>
      <c r="AD61" s="1">
        <v>10</v>
      </c>
      <c r="AE61" s="1">
        <f t="shared" si="9"/>
        <v>1</v>
      </c>
      <c r="AF61">
        <f t="shared" si="21"/>
        <v>9</v>
      </c>
      <c r="AI61" s="1" t="s">
        <v>179</v>
      </c>
      <c r="AJ61" s="1" t="s">
        <v>56</v>
      </c>
      <c r="AK61" s="2" t="s">
        <v>15</v>
      </c>
      <c r="AL61" s="1">
        <v>10</v>
      </c>
      <c r="AM61" s="1">
        <f t="shared" si="10"/>
        <v>1</v>
      </c>
      <c r="AN61">
        <f t="shared" si="22"/>
        <v>9</v>
      </c>
    </row>
    <row r="62" spans="27:40" x14ac:dyDescent="0.2">
      <c r="AA62" s="1" t="s">
        <v>180</v>
      </c>
      <c r="AB62" s="1" t="s">
        <v>56</v>
      </c>
      <c r="AC62" s="2" t="s">
        <v>20</v>
      </c>
      <c r="AD62" s="1">
        <v>15</v>
      </c>
      <c r="AE62" s="1">
        <f t="shared" si="9"/>
        <v>2</v>
      </c>
      <c r="AF62">
        <f t="shared" si="21"/>
        <v>10</v>
      </c>
      <c r="AI62" s="1" t="s">
        <v>180</v>
      </c>
      <c r="AJ62" s="1" t="s">
        <v>56</v>
      </c>
      <c r="AK62" s="2" t="s">
        <v>20</v>
      </c>
      <c r="AL62" s="1">
        <v>15</v>
      </c>
      <c r="AM62" s="1">
        <f t="shared" si="10"/>
        <v>2</v>
      </c>
      <c r="AN62">
        <f t="shared" si="22"/>
        <v>10</v>
      </c>
    </row>
    <row r="63" spans="27:40" x14ac:dyDescent="0.2">
      <c r="AA63" s="1" t="s">
        <v>181</v>
      </c>
      <c r="AB63" s="1" t="s">
        <v>56</v>
      </c>
      <c r="AC63" s="2" t="s">
        <v>182</v>
      </c>
      <c r="AD63" s="1">
        <v>20</v>
      </c>
      <c r="AE63" s="1">
        <f t="shared" si="9"/>
        <v>3</v>
      </c>
      <c r="AF63">
        <f t="shared" si="21"/>
        <v>11</v>
      </c>
      <c r="AI63" s="1" t="s">
        <v>181</v>
      </c>
      <c r="AJ63" s="1" t="s">
        <v>56</v>
      </c>
      <c r="AK63" s="2" t="s">
        <v>182</v>
      </c>
      <c r="AL63" s="1">
        <v>20</v>
      </c>
      <c r="AM63" s="1">
        <f t="shared" si="10"/>
        <v>3</v>
      </c>
      <c r="AN63">
        <f t="shared" si="22"/>
        <v>11</v>
      </c>
    </row>
    <row r="64" spans="27:40" x14ac:dyDescent="0.2">
      <c r="AA64" s="1" t="s">
        <v>183</v>
      </c>
      <c r="AB64" s="1" t="s">
        <v>56</v>
      </c>
      <c r="AC64" s="2" t="s">
        <v>184</v>
      </c>
      <c r="AD64" s="1">
        <v>25</v>
      </c>
      <c r="AE64" s="1">
        <f t="shared" si="9"/>
        <v>4</v>
      </c>
      <c r="AF64">
        <f t="shared" si="21"/>
        <v>12</v>
      </c>
      <c r="AI64" s="1" t="s">
        <v>183</v>
      </c>
      <c r="AJ64" s="1" t="s">
        <v>56</v>
      </c>
      <c r="AK64" s="2" t="s">
        <v>184</v>
      </c>
      <c r="AL64" s="1">
        <v>25</v>
      </c>
      <c r="AM64" s="1">
        <f t="shared" si="10"/>
        <v>4</v>
      </c>
      <c r="AN64">
        <f t="shared" si="22"/>
        <v>12</v>
      </c>
    </row>
    <row r="65" spans="27:40" x14ac:dyDescent="0.2">
      <c r="AA65" s="1" t="s">
        <v>185</v>
      </c>
      <c r="AB65" s="1" t="s">
        <v>56</v>
      </c>
      <c r="AC65" s="2" t="s">
        <v>104</v>
      </c>
      <c r="AD65" s="1">
        <v>30</v>
      </c>
      <c r="AE65" s="1">
        <f t="shared" si="9"/>
        <v>5</v>
      </c>
      <c r="AF65">
        <f t="shared" si="21"/>
        <v>13</v>
      </c>
      <c r="AI65" s="1" t="s">
        <v>185</v>
      </c>
      <c r="AJ65" s="1" t="s">
        <v>56</v>
      </c>
      <c r="AK65" s="2" t="s">
        <v>104</v>
      </c>
      <c r="AL65" s="1">
        <v>30</v>
      </c>
      <c r="AM65" s="1">
        <f t="shared" si="10"/>
        <v>5</v>
      </c>
      <c r="AN65">
        <f t="shared" si="22"/>
        <v>13</v>
      </c>
    </row>
    <row r="66" spans="27:40" x14ac:dyDescent="0.2">
      <c r="AA66" s="1" t="s">
        <v>186</v>
      </c>
      <c r="AB66" s="1" t="s">
        <v>56</v>
      </c>
      <c r="AC66" s="2" t="s">
        <v>187</v>
      </c>
      <c r="AD66" s="1">
        <v>35</v>
      </c>
      <c r="AE66" s="1">
        <f t="shared" si="9"/>
        <v>6</v>
      </c>
      <c r="AF66">
        <f t="shared" si="21"/>
        <v>14</v>
      </c>
      <c r="AI66" s="1" t="s">
        <v>186</v>
      </c>
      <c r="AJ66" s="1" t="s">
        <v>56</v>
      </c>
      <c r="AK66" s="2" t="s">
        <v>187</v>
      </c>
      <c r="AL66" s="1">
        <v>35</v>
      </c>
      <c r="AM66" s="1">
        <f t="shared" si="10"/>
        <v>6</v>
      </c>
      <c r="AN66">
        <f t="shared" si="22"/>
        <v>14</v>
      </c>
    </row>
    <row r="67" spans="27:40" x14ac:dyDescent="0.2">
      <c r="AA67" s="1" t="s">
        <v>188</v>
      </c>
      <c r="AB67" s="1" t="s">
        <v>56</v>
      </c>
      <c r="AC67" s="2" t="s">
        <v>189</v>
      </c>
      <c r="AD67" s="1">
        <v>40</v>
      </c>
      <c r="AE67" s="1">
        <f t="shared" si="9"/>
        <v>7</v>
      </c>
      <c r="AF67">
        <f t="shared" si="21"/>
        <v>15</v>
      </c>
      <c r="AI67" s="1" t="s">
        <v>188</v>
      </c>
      <c r="AJ67" s="1" t="s">
        <v>56</v>
      </c>
      <c r="AK67" s="2" t="s">
        <v>189</v>
      </c>
      <c r="AL67" s="1">
        <v>40</v>
      </c>
      <c r="AM67" s="1">
        <f t="shared" si="10"/>
        <v>7</v>
      </c>
      <c r="AN67">
        <f t="shared" si="22"/>
        <v>15</v>
      </c>
    </row>
    <row r="68" spans="27:40" x14ac:dyDescent="0.2">
      <c r="AA68" s="1" t="s">
        <v>190</v>
      </c>
      <c r="AB68" s="1" t="s">
        <v>56</v>
      </c>
      <c r="AC68" s="2" t="s">
        <v>191</v>
      </c>
      <c r="AD68" s="1">
        <v>45</v>
      </c>
      <c r="AE68" s="1">
        <f t="shared" si="9"/>
        <v>8</v>
      </c>
      <c r="AF68">
        <f t="shared" si="21"/>
        <v>16</v>
      </c>
      <c r="AI68" s="1" t="s">
        <v>190</v>
      </c>
      <c r="AJ68" s="1" t="s">
        <v>56</v>
      </c>
      <c r="AK68" s="2" t="s">
        <v>191</v>
      </c>
      <c r="AL68" s="1">
        <v>45</v>
      </c>
      <c r="AM68" s="1">
        <f t="shared" si="10"/>
        <v>8</v>
      </c>
      <c r="AN68">
        <f t="shared" si="22"/>
        <v>16</v>
      </c>
    </row>
    <row r="69" spans="27:40" x14ac:dyDescent="0.2">
      <c r="AA69" s="1" t="s">
        <v>192</v>
      </c>
      <c r="AB69" s="1" t="s">
        <v>56</v>
      </c>
      <c r="AC69" s="2" t="s">
        <v>193</v>
      </c>
      <c r="AD69" s="1">
        <v>50</v>
      </c>
      <c r="AE69" s="1">
        <f t="shared" si="9"/>
        <v>9</v>
      </c>
      <c r="AF69">
        <f t="shared" si="21"/>
        <v>17</v>
      </c>
      <c r="AI69" s="1" t="s">
        <v>192</v>
      </c>
      <c r="AJ69" s="1" t="s">
        <v>56</v>
      </c>
      <c r="AK69" s="2" t="s">
        <v>193</v>
      </c>
      <c r="AL69" s="1">
        <v>50</v>
      </c>
      <c r="AM69" s="1">
        <f t="shared" si="10"/>
        <v>9</v>
      </c>
      <c r="AN69">
        <f t="shared" si="22"/>
        <v>17</v>
      </c>
    </row>
    <row r="70" spans="27:40" x14ac:dyDescent="0.2">
      <c r="AA70" s="1" t="s">
        <v>194</v>
      </c>
      <c r="AB70" s="1" t="s">
        <v>56</v>
      </c>
      <c r="AC70" s="2" t="s">
        <v>195</v>
      </c>
      <c r="AD70" s="1">
        <v>55</v>
      </c>
      <c r="AE70" s="1">
        <f t="shared" si="9"/>
        <v>10</v>
      </c>
      <c r="AF70">
        <f t="shared" si="21"/>
        <v>18</v>
      </c>
      <c r="AI70" s="1" t="s">
        <v>194</v>
      </c>
      <c r="AJ70" s="1" t="s">
        <v>56</v>
      </c>
      <c r="AK70" s="2" t="s">
        <v>195</v>
      </c>
      <c r="AL70" s="1">
        <v>55</v>
      </c>
      <c r="AM70" s="1">
        <f t="shared" si="10"/>
        <v>10</v>
      </c>
      <c r="AN70">
        <f t="shared" si="22"/>
        <v>18</v>
      </c>
    </row>
    <row r="71" spans="27:40" x14ac:dyDescent="0.2">
      <c r="AA71" s="1" t="s">
        <v>196</v>
      </c>
      <c r="AB71" s="1" t="s">
        <v>56</v>
      </c>
      <c r="AC71" s="2" t="s">
        <v>197</v>
      </c>
      <c r="AD71" s="1">
        <v>60</v>
      </c>
      <c r="AE71" s="1">
        <f t="shared" si="9"/>
        <v>11</v>
      </c>
      <c r="AF71">
        <f t="shared" si="21"/>
        <v>19</v>
      </c>
      <c r="AI71" s="1" t="s">
        <v>196</v>
      </c>
      <c r="AJ71" s="1" t="s">
        <v>56</v>
      </c>
      <c r="AK71" s="2" t="s">
        <v>197</v>
      </c>
      <c r="AL71" s="1">
        <v>60</v>
      </c>
      <c r="AM71" s="1">
        <f t="shared" si="10"/>
        <v>11</v>
      </c>
      <c r="AN71">
        <f t="shared" si="22"/>
        <v>19</v>
      </c>
    </row>
    <row r="72" spans="27:40" x14ac:dyDescent="0.2">
      <c r="AA72" s="1" t="s">
        <v>198</v>
      </c>
      <c r="AB72" s="1" t="s">
        <v>56</v>
      </c>
      <c r="AC72" s="2"/>
      <c r="AD72" s="1">
        <v>65</v>
      </c>
      <c r="AE72" s="1">
        <f t="shared" si="9"/>
        <v>12</v>
      </c>
      <c r="AF72">
        <f t="shared" si="21"/>
        <v>20</v>
      </c>
      <c r="AI72" s="1" t="s">
        <v>198</v>
      </c>
      <c r="AJ72" s="1" t="s">
        <v>56</v>
      </c>
      <c r="AK72" s="2"/>
      <c r="AL72" s="1">
        <v>65</v>
      </c>
      <c r="AM72" s="1">
        <f t="shared" si="10"/>
        <v>12</v>
      </c>
      <c r="AN72">
        <f t="shared" si="22"/>
        <v>20</v>
      </c>
    </row>
    <row r="73" spans="27:40" x14ac:dyDescent="0.2">
      <c r="AA73" s="1" t="s">
        <v>199</v>
      </c>
      <c r="AB73" s="1" t="s">
        <v>56</v>
      </c>
      <c r="AC73" s="2"/>
      <c r="AD73" s="1">
        <v>70</v>
      </c>
      <c r="AE73" s="1">
        <f t="shared" si="9"/>
        <v>13</v>
      </c>
      <c r="AF73">
        <f t="shared" si="21"/>
        <v>21</v>
      </c>
      <c r="AI73" s="1" t="s">
        <v>199</v>
      </c>
      <c r="AJ73" s="1" t="s">
        <v>56</v>
      </c>
      <c r="AK73" s="2"/>
      <c r="AL73" s="1">
        <v>70</v>
      </c>
      <c r="AM73" s="1">
        <f t="shared" si="10"/>
        <v>13</v>
      </c>
      <c r="AN73">
        <f t="shared" si="22"/>
        <v>21</v>
      </c>
    </row>
    <row r="74" spans="27:40" x14ac:dyDescent="0.2">
      <c r="AA74" s="1" t="s">
        <v>200</v>
      </c>
      <c r="AB74" s="1" t="s">
        <v>56</v>
      </c>
      <c r="AC74" s="2"/>
      <c r="AD74" s="1">
        <v>75</v>
      </c>
      <c r="AE74" s="1">
        <f t="shared" si="9"/>
        <v>14</v>
      </c>
      <c r="AF74">
        <f t="shared" si="21"/>
        <v>22</v>
      </c>
      <c r="AI74" s="1" t="s">
        <v>200</v>
      </c>
      <c r="AJ74" s="1" t="s">
        <v>56</v>
      </c>
      <c r="AK74" s="2"/>
      <c r="AL74" s="1">
        <v>75</v>
      </c>
      <c r="AM74" s="1">
        <f t="shared" si="10"/>
        <v>14</v>
      </c>
      <c r="AN74">
        <f t="shared" si="22"/>
        <v>22</v>
      </c>
    </row>
    <row r="75" spans="27:40" x14ac:dyDescent="0.2">
      <c r="AA75" s="1" t="s">
        <v>201</v>
      </c>
      <c r="AB75" s="1" t="s">
        <v>56</v>
      </c>
      <c r="AC75" s="2"/>
      <c r="AD75" s="1">
        <v>80</v>
      </c>
      <c r="AE75" s="1">
        <f t="shared" si="9"/>
        <v>15</v>
      </c>
      <c r="AF75">
        <f t="shared" si="21"/>
        <v>23</v>
      </c>
      <c r="AI75" s="1" t="s">
        <v>201</v>
      </c>
      <c r="AJ75" s="1" t="s">
        <v>56</v>
      </c>
      <c r="AK75" s="2"/>
      <c r="AL75" s="1">
        <v>80</v>
      </c>
      <c r="AM75" s="1">
        <f t="shared" si="10"/>
        <v>15</v>
      </c>
      <c r="AN75">
        <f t="shared" si="22"/>
        <v>23</v>
      </c>
    </row>
    <row r="76" spans="27:40" x14ac:dyDescent="0.2">
      <c r="AA76" s="1" t="s">
        <v>202</v>
      </c>
      <c r="AB76" s="1" t="s">
        <v>56</v>
      </c>
      <c r="AC76" s="2"/>
      <c r="AD76" s="1">
        <v>85</v>
      </c>
      <c r="AE76" s="1">
        <f t="shared" si="9"/>
        <v>16</v>
      </c>
      <c r="AF76">
        <f t="shared" si="21"/>
        <v>24</v>
      </c>
      <c r="AI76" s="1" t="s">
        <v>202</v>
      </c>
      <c r="AJ76" s="1" t="s">
        <v>56</v>
      </c>
      <c r="AK76" s="2"/>
      <c r="AL76" s="1">
        <v>85</v>
      </c>
      <c r="AM76" s="1">
        <f t="shared" si="10"/>
        <v>16</v>
      </c>
      <c r="AN76">
        <f t="shared" si="22"/>
        <v>24</v>
      </c>
    </row>
  </sheetData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Materials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2016-06-17T05:09:48Z</dcterms:created>
  <dcterms:modified xsi:type="dcterms:W3CDTF">2016-06-17T05:10:44Z</dcterms:modified>
</cp:coreProperties>
</file>