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M10" i="3"/>
  <c r="M9"/>
  <c r="M8"/>
  <c r="H11"/>
  <c r="E13"/>
  <c r="D13"/>
  <c r="C13"/>
  <c r="B13"/>
  <c r="B16"/>
  <c r="B15"/>
  <c r="B14"/>
  <c r="F16" i="2"/>
  <c r="D16"/>
  <c r="D14"/>
  <c r="D13"/>
  <c r="D12"/>
  <c r="E10"/>
  <c r="F10"/>
  <c r="D10"/>
  <c r="F5"/>
  <c r="F6"/>
  <c r="F7"/>
  <c r="F8"/>
  <c r="F4"/>
  <c r="E5"/>
  <c r="E6"/>
  <c r="E7"/>
  <c r="E8"/>
  <c r="E4"/>
  <c r="D5"/>
  <c r="D6"/>
  <c r="D7"/>
  <c r="D8"/>
  <c r="D4"/>
  <c r="B11"/>
  <c r="B10"/>
  <c r="C10"/>
  <c r="A10"/>
  <c r="J17" i="1"/>
  <c r="H17"/>
  <c r="H16"/>
  <c r="H15"/>
  <c r="G15"/>
  <c r="H14"/>
  <c r="G14"/>
  <c r="H13"/>
  <c r="G13"/>
  <c r="E13"/>
  <c r="B13"/>
  <c r="F8"/>
  <c r="E8"/>
  <c r="D8"/>
  <c r="F3"/>
  <c r="F4"/>
  <c r="F5"/>
  <c r="F6"/>
  <c r="F7"/>
  <c r="F2"/>
  <c r="E3"/>
  <c r="E4"/>
  <c r="E5"/>
  <c r="E6"/>
  <c r="E7"/>
  <c r="E2"/>
  <c r="D3"/>
  <c r="D4"/>
  <c r="D5"/>
  <c r="D6"/>
  <c r="D7"/>
  <c r="D2"/>
  <c r="B8"/>
  <c r="C8"/>
  <c r="A8"/>
  <c r="C18" i="2" l="1"/>
</calcChain>
</file>

<file path=xl/sharedStrings.xml><?xml version="1.0" encoding="utf-8"?>
<sst xmlns="http://schemas.openxmlformats.org/spreadsheetml/2006/main" count="87" uniqueCount="84">
  <si>
    <t>x1</t>
  </si>
  <si>
    <t>x2</t>
  </si>
  <si>
    <t>x3</t>
  </si>
  <si>
    <t>n1</t>
  </si>
  <si>
    <t>n2</t>
  </si>
  <si>
    <t>n3</t>
  </si>
  <si>
    <t>(x1-meanx1)2</t>
  </si>
  <si>
    <t>(x2-meanx2)2</t>
  </si>
  <si>
    <t>(x3-meanx3)2</t>
  </si>
  <si>
    <t>Grand Mean</t>
  </si>
  <si>
    <t>Grand Number of variables</t>
  </si>
  <si>
    <t>Dosage</t>
  </si>
  <si>
    <t>Group 1,</t>
  </si>
  <si>
    <t>0 mg</t>
  </si>
  <si>
    <t>Group 2,</t>
  </si>
  <si>
    <t>50 mg</t>
  </si>
  <si>
    <t>Group 3,</t>
  </si>
  <si>
    <t>100 mg</t>
  </si>
  <si>
    <t>Mean_Group1</t>
  </si>
  <si>
    <t>Mean_Group2</t>
  </si>
  <si>
    <t>Mean_Group3</t>
  </si>
  <si>
    <t>Number of variables in Group1</t>
  </si>
  <si>
    <t>Number of variables in Group2</t>
  </si>
  <si>
    <t>Number of variables in Group3</t>
  </si>
  <si>
    <t>Total Number of Variables</t>
  </si>
  <si>
    <t>(Group1 - Mean_Group1)2</t>
  </si>
  <si>
    <t>(Group2 - Mean_Group2)2</t>
  </si>
  <si>
    <t>(Group2- Mean_Group2)2</t>
  </si>
  <si>
    <t xml:space="preserve">sum= </t>
  </si>
  <si>
    <t>SS_total</t>
  </si>
  <si>
    <t>SS_within</t>
  </si>
  <si>
    <t>SS_between</t>
  </si>
  <si>
    <t>Number of Groups</t>
  </si>
  <si>
    <t>df_within</t>
  </si>
  <si>
    <t>df_between</t>
  </si>
  <si>
    <t>df_total</t>
  </si>
  <si>
    <t>MSW</t>
  </si>
  <si>
    <t>MSB</t>
  </si>
  <si>
    <t>F(Statistics)</t>
  </si>
  <si>
    <t>Watering Frequency</t>
  </si>
  <si>
    <t>Sun Light Exposure</t>
  </si>
  <si>
    <t>None</t>
  </si>
  <si>
    <t>Low</t>
  </si>
  <si>
    <t>Medium</t>
  </si>
  <si>
    <t>High</t>
  </si>
  <si>
    <t>Daily</t>
  </si>
  <si>
    <t>Weekly</t>
  </si>
  <si>
    <t>Grand Growth Mean</t>
  </si>
  <si>
    <t>Daily Watering Growth Mean</t>
  </si>
  <si>
    <t>Weekly Watering Growth Mean</t>
  </si>
  <si>
    <t>Sum of Squares of Watering Frequency</t>
  </si>
  <si>
    <t>Sum of Squares of Sun Light Exposure</t>
  </si>
  <si>
    <t>Sum Squares Daily None</t>
  </si>
  <si>
    <t>Sum Squares Daily Low</t>
  </si>
  <si>
    <t>Sum Squares Daily Medium</t>
  </si>
  <si>
    <t>Sum Squares Daily High</t>
  </si>
  <si>
    <t>Sum Squares Weekly None</t>
  </si>
  <si>
    <t>Sum Squares Weekly Low</t>
  </si>
  <si>
    <t>Sum Squares Weekly Medium</t>
  </si>
  <si>
    <t>Sum Squares Weekly High</t>
  </si>
  <si>
    <t>10(4.07-5.1525)^2 + 10(5.1-5.1525)^2 + 10(5.89-5.1525)^2 + 10(5.55-5.1525)^2 ==18.76475=18.76475</t>
  </si>
  <si>
    <t>20(5.155-5.1525)^2 + 20(5.15-5.1525)^2 =0.00025</t>
  </si>
  <si>
    <t xml:space="preserve">Total Sum of Squares </t>
  </si>
  <si>
    <t>Sum Squares within</t>
  </si>
  <si>
    <t xml:space="preserve">Mean </t>
  </si>
  <si>
    <t>SS Interaction = SS Total – SS Factor 1 – SS Factor 2 – SS Within= 28.45975 – .00025 – 18.76475 – 8.684 = 1.01075</t>
  </si>
  <si>
    <t>df Water</t>
  </si>
  <si>
    <t>2-1  =1</t>
  </si>
  <si>
    <t>df Sun Light</t>
  </si>
  <si>
    <t>4-1=3</t>
  </si>
  <si>
    <t>df interaction</t>
  </si>
  <si>
    <t>1*3 =3</t>
  </si>
  <si>
    <t>df within</t>
  </si>
  <si>
    <t>j=2</t>
  </si>
  <si>
    <t>k=4</t>
  </si>
  <si>
    <t>j-1*k-1</t>
  </si>
  <si>
    <t>n – (j*k)</t>
  </si>
  <si>
    <t>40 – (2*4) = 32</t>
  </si>
  <si>
    <t>F Watering</t>
  </si>
  <si>
    <t>MSWatering/MSWithin</t>
  </si>
  <si>
    <t>F SunLight</t>
  </si>
  <si>
    <t>MSSunLight/MSWithin</t>
  </si>
  <si>
    <t>F Interaction</t>
  </si>
  <si>
    <t>MSInteraction/MSWithin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</si>
</sst>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Segoe UI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3" xfId="0" applyFill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D8" sqref="D8"/>
    </sheetView>
  </sheetViews>
  <sheetFormatPr defaultRowHeight="15"/>
  <cols>
    <col min="4" max="6" width="13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8">
      <c r="A2">
        <v>4</v>
      </c>
      <c r="B2">
        <v>3</v>
      </c>
      <c r="C2">
        <v>7</v>
      </c>
      <c r="D2">
        <f>(A2-4.33)*(A2-4.33)</f>
        <v>0.10890000000000005</v>
      </c>
      <c r="E2">
        <f>(B2-4.833)*(B2-4.833)</f>
        <v>3.3598890000000008</v>
      </c>
      <c r="F2">
        <f>(C2-6)*(C2-6)</f>
        <v>1</v>
      </c>
    </row>
    <row r="3" spans="1:8">
      <c r="A3">
        <v>4</v>
      </c>
      <c r="B3">
        <v>7</v>
      </c>
      <c r="C3">
        <v>7</v>
      </c>
      <c r="D3">
        <f t="shared" ref="D3:D7" si="0">(A3-4.33)*(A3-4.33)</f>
        <v>0.10890000000000005</v>
      </c>
      <c r="E3">
        <f t="shared" ref="E3:E7" si="1">(B3-4.833)*(B3-4.833)</f>
        <v>4.6958889999999993</v>
      </c>
      <c r="F3">
        <f t="shared" ref="F3:F7" si="2">(C3-6)*(C3-6)</f>
        <v>1</v>
      </c>
    </row>
    <row r="4" spans="1:8">
      <c r="A4">
        <v>3</v>
      </c>
      <c r="B4">
        <v>4</v>
      </c>
      <c r="C4">
        <v>5</v>
      </c>
      <c r="D4">
        <f t="shared" si="0"/>
        <v>1.7689000000000001</v>
      </c>
      <c r="E4">
        <f t="shared" si="1"/>
        <v>0.69388900000000031</v>
      </c>
      <c r="F4">
        <f t="shared" si="2"/>
        <v>1</v>
      </c>
    </row>
    <row r="5" spans="1:8">
      <c r="A5">
        <v>5</v>
      </c>
      <c r="B5">
        <v>6</v>
      </c>
      <c r="C5">
        <v>6</v>
      </c>
      <c r="D5">
        <f t="shared" si="0"/>
        <v>0.44889999999999991</v>
      </c>
      <c r="E5">
        <f t="shared" si="1"/>
        <v>1.3618889999999995</v>
      </c>
      <c r="F5">
        <f t="shared" si="2"/>
        <v>0</v>
      </c>
    </row>
    <row r="6" spans="1:8">
      <c r="A6">
        <v>6</v>
      </c>
      <c r="B6">
        <v>4</v>
      </c>
      <c r="C6">
        <v>6</v>
      </c>
      <c r="D6">
        <f t="shared" si="0"/>
        <v>2.7888999999999999</v>
      </c>
      <c r="E6">
        <f t="shared" si="1"/>
        <v>0.69388900000000031</v>
      </c>
      <c r="F6">
        <f t="shared" si="2"/>
        <v>0</v>
      </c>
    </row>
    <row r="7" spans="1:8">
      <c r="A7">
        <v>4</v>
      </c>
      <c r="B7">
        <v>5</v>
      </c>
      <c r="C7">
        <v>5</v>
      </c>
      <c r="D7">
        <f t="shared" si="0"/>
        <v>0.10890000000000005</v>
      </c>
      <c r="E7">
        <f t="shared" si="1"/>
        <v>2.7888999999999938E-2</v>
      </c>
      <c r="F7">
        <f t="shared" si="2"/>
        <v>1</v>
      </c>
    </row>
    <row r="8" spans="1:8">
      <c r="A8">
        <f>AVERAGE(A2:A7)</f>
        <v>4.333333333333333</v>
      </c>
      <c r="B8">
        <f t="shared" ref="B8:C8" si="3">AVERAGE(B2:B7)</f>
        <v>4.833333333333333</v>
      </c>
      <c r="C8">
        <f t="shared" si="3"/>
        <v>6</v>
      </c>
      <c r="D8">
        <f>SUM(D2:D7)</f>
        <v>5.333400000000001</v>
      </c>
      <c r="E8">
        <f>SUM(E2:E7)</f>
        <v>10.833334000000001</v>
      </c>
      <c r="F8">
        <f>SUM(F2:F7)</f>
        <v>4</v>
      </c>
    </row>
    <row r="10" spans="1:8">
      <c r="A10" t="s">
        <v>3</v>
      </c>
      <c r="B10">
        <v>6</v>
      </c>
    </row>
    <row r="11" spans="1:8">
      <c r="A11" t="s">
        <v>4</v>
      </c>
      <c r="B11">
        <v>6</v>
      </c>
    </row>
    <row r="12" spans="1:8">
      <c r="A12" t="s">
        <v>5</v>
      </c>
      <c r="B12">
        <v>6</v>
      </c>
    </row>
    <row r="13" spans="1:8" ht="33" customHeight="1">
      <c r="A13" s="1" t="s">
        <v>9</v>
      </c>
      <c r="B13">
        <f>AVERAGE(A2:C7)</f>
        <v>5.0555555555555554</v>
      </c>
      <c r="E13">
        <f>SUM(D8:F8)/(18-3)</f>
        <v>1.3444489333333334</v>
      </c>
      <c r="G13">
        <f>6*(4.33-5.055)</f>
        <v>-4.3499999999999979</v>
      </c>
      <c r="H13">
        <f>G13*G13</f>
        <v>18.922499999999982</v>
      </c>
    </row>
    <row r="14" spans="1:8" ht="48" customHeight="1">
      <c r="A14" s="1" t="s">
        <v>10</v>
      </c>
      <c r="B14">
        <v>18</v>
      </c>
      <c r="G14">
        <f>6*(4.844-5.055)</f>
        <v>-1.2659999999999965</v>
      </c>
      <c r="H14">
        <f>G14*G14</f>
        <v>1.602755999999991</v>
      </c>
    </row>
    <row r="15" spans="1:8">
      <c r="G15">
        <f>6*(4-5.055)</f>
        <v>-6.3299999999999983</v>
      </c>
      <c r="H15">
        <f>G15*G15</f>
        <v>40.068899999999978</v>
      </c>
    </row>
    <row r="16" spans="1:8">
      <c r="H16">
        <f>SUM(H13:H15)</f>
        <v>60.594155999999955</v>
      </c>
    </row>
    <row r="17" spans="8:10">
      <c r="H17">
        <f>H16/2</f>
        <v>30.297077999999978</v>
      </c>
      <c r="J17">
        <f>H17/E13</f>
        <v>22.53494145358389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topLeftCell="A4" workbookViewId="0">
      <selection sqref="A1:F18"/>
    </sheetView>
  </sheetViews>
  <sheetFormatPr defaultRowHeight="15"/>
  <cols>
    <col min="1" max="1" width="14.7109375" customWidth="1"/>
    <col min="2" max="2" width="15.28515625" customWidth="1"/>
    <col min="3" max="3" width="14.85546875" customWidth="1"/>
    <col min="4" max="4" width="14.140625" customWidth="1"/>
    <col min="5" max="5" width="12.85546875" customWidth="1"/>
    <col min="6" max="6" width="12.140625" customWidth="1"/>
    <col min="7" max="7" width="11.85546875" customWidth="1"/>
    <col min="8" max="8" width="9.140625" customWidth="1"/>
    <col min="10" max="10" width="13.140625" customWidth="1"/>
  </cols>
  <sheetData>
    <row r="1" spans="1:6">
      <c r="A1" s="2" t="s">
        <v>11</v>
      </c>
      <c r="B1" s="2"/>
      <c r="C1" s="2"/>
      <c r="D1" s="5"/>
      <c r="E1" s="5"/>
      <c r="F1" s="5"/>
    </row>
    <row r="2" spans="1:6">
      <c r="A2" s="3" t="s">
        <v>12</v>
      </c>
      <c r="B2" s="3" t="s">
        <v>14</v>
      </c>
      <c r="C2" s="3" t="s">
        <v>16</v>
      </c>
      <c r="D2" s="5"/>
      <c r="E2" s="5"/>
      <c r="F2" s="5"/>
    </row>
    <row r="3" spans="1:6" ht="42.75">
      <c r="A3" s="3" t="s">
        <v>13</v>
      </c>
      <c r="B3" s="3" t="s">
        <v>15</v>
      </c>
      <c r="C3" s="3" t="s">
        <v>17</v>
      </c>
      <c r="D3" s="3" t="s">
        <v>25</v>
      </c>
      <c r="E3" s="3" t="s">
        <v>26</v>
      </c>
      <c r="F3" s="3" t="s">
        <v>27</v>
      </c>
    </row>
    <row r="4" spans="1:6">
      <c r="A4" s="4">
        <v>210</v>
      </c>
      <c r="B4" s="4">
        <v>210</v>
      </c>
      <c r="C4" s="4">
        <v>180</v>
      </c>
      <c r="D4" s="5">
        <f>(A4-258)*(A4-258)</f>
        <v>2304</v>
      </c>
      <c r="E4" s="5">
        <f>(B4-246)*(B4-246)</f>
        <v>1296</v>
      </c>
      <c r="F4" s="5">
        <f>(C4-210)*(C4-210)</f>
        <v>900</v>
      </c>
    </row>
    <row r="5" spans="1:6">
      <c r="A5" s="4">
        <v>240</v>
      </c>
      <c r="B5" s="4">
        <v>240</v>
      </c>
      <c r="C5" s="4">
        <v>210</v>
      </c>
      <c r="D5" s="5">
        <f t="shared" ref="D5:D8" si="0">(A5-258)*(A5-258)</f>
        <v>324</v>
      </c>
      <c r="E5" s="5">
        <f t="shared" ref="E5:E8" si="1">(B5-246)*(B5-246)</f>
        <v>36</v>
      </c>
      <c r="F5" s="5">
        <f t="shared" ref="F5:F8" si="2">(C5-210)*(C5-210)</f>
        <v>0</v>
      </c>
    </row>
    <row r="6" spans="1:6">
      <c r="A6" s="4">
        <v>270</v>
      </c>
      <c r="B6" s="4">
        <v>240</v>
      </c>
      <c r="C6" s="4">
        <v>210</v>
      </c>
      <c r="D6" s="5">
        <f t="shared" si="0"/>
        <v>144</v>
      </c>
      <c r="E6" s="5">
        <f t="shared" si="1"/>
        <v>36</v>
      </c>
      <c r="F6" s="5">
        <f t="shared" si="2"/>
        <v>0</v>
      </c>
    </row>
    <row r="7" spans="1:6">
      <c r="A7" s="4">
        <v>270</v>
      </c>
      <c r="B7" s="4">
        <v>270</v>
      </c>
      <c r="C7" s="4">
        <v>210</v>
      </c>
      <c r="D7" s="5">
        <f t="shared" si="0"/>
        <v>144</v>
      </c>
      <c r="E7" s="5">
        <f t="shared" si="1"/>
        <v>576</v>
      </c>
      <c r="F7" s="5">
        <f t="shared" si="2"/>
        <v>0</v>
      </c>
    </row>
    <row r="8" spans="1:6">
      <c r="A8" s="4">
        <v>300</v>
      </c>
      <c r="B8" s="4">
        <v>270</v>
      </c>
      <c r="C8" s="4">
        <v>240</v>
      </c>
      <c r="D8" s="5">
        <f t="shared" si="0"/>
        <v>1764</v>
      </c>
      <c r="E8" s="5">
        <f t="shared" si="1"/>
        <v>576</v>
      </c>
      <c r="F8" s="5">
        <f t="shared" si="2"/>
        <v>900</v>
      </c>
    </row>
    <row r="9" spans="1:6">
      <c r="A9" s="6" t="s">
        <v>18</v>
      </c>
      <c r="B9" s="6" t="s">
        <v>19</v>
      </c>
      <c r="C9" s="6" t="s">
        <v>20</v>
      </c>
      <c r="D9" s="10" t="s">
        <v>28</v>
      </c>
      <c r="E9" s="10" t="s">
        <v>28</v>
      </c>
      <c r="F9" s="10" t="s">
        <v>28</v>
      </c>
    </row>
    <row r="10" spans="1:6">
      <c r="A10" s="6">
        <f>AVERAGE(A4:A8)</f>
        <v>258</v>
      </c>
      <c r="B10" s="6">
        <f t="shared" ref="B10:C10" si="3">AVERAGE(B4:B8)</f>
        <v>246</v>
      </c>
      <c r="C10" s="6">
        <f t="shared" si="3"/>
        <v>210</v>
      </c>
      <c r="D10" s="5">
        <f>SUM(D4:D8)</f>
        <v>4680</v>
      </c>
      <c r="E10" s="5">
        <f t="shared" ref="E10:F10" si="4">SUM(E4:E8)</f>
        <v>2520</v>
      </c>
      <c r="F10" s="5">
        <f t="shared" si="4"/>
        <v>1800</v>
      </c>
    </row>
    <row r="11" spans="1:6">
      <c r="A11" s="7" t="s">
        <v>9</v>
      </c>
      <c r="B11" s="5">
        <f>AVERAGE(A4:C8)</f>
        <v>238</v>
      </c>
      <c r="C11" s="5"/>
      <c r="D11" s="5"/>
      <c r="E11" s="5"/>
      <c r="F11" s="5"/>
    </row>
    <row r="12" spans="1:6" ht="33" customHeight="1">
      <c r="A12" s="7" t="s">
        <v>21</v>
      </c>
      <c r="B12" s="5">
        <v>5</v>
      </c>
      <c r="C12" s="5" t="s">
        <v>29</v>
      </c>
      <c r="D12" s="5">
        <f>(210-238)^2+(210-238)^2+(180-238)^2+(240-238)^2+(240-238)^2+(210-238)^2+(270-238)^2+(240-238)^2+(210-238)^2+(270-238)^2+(270-238)^2+(210-238)^2+(300-238)^2+(270-238)^2+(240-238)^2</f>
        <v>15240</v>
      </c>
      <c r="E12" s="5" t="s">
        <v>35</v>
      </c>
      <c r="F12" s="5">
        <v>14</v>
      </c>
    </row>
    <row r="13" spans="1:6" ht="45">
      <c r="A13" s="7" t="s">
        <v>22</v>
      </c>
      <c r="B13" s="5">
        <v>5</v>
      </c>
      <c r="C13" s="5" t="s">
        <v>31</v>
      </c>
      <c r="D13" s="5">
        <f>5*(258-238)^2+5*(246-238)^2+5*(210-238)^2</f>
        <v>6240</v>
      </c>
      <c r="E13" s="5" t="s">
        <v>34</v>
      </c>
      <c r="F13" s="5">
        <v>2</v>
      </c>
    </row>
    <row r="14" spans="1:6" ht="45">
      <c r="A14" s="7" t="s">
        <v>23</v>
      </c>
      <c r="B14" s="5">
        <v>5</v>
      </c>
      <c r="C14" s="5" t="s">
        <v>30</v>
      </c>
      <c r="D14" s="5">
        <f>D10+E10+F10</f>
        <v>9000</v>
      </c>
      <c r="E14" s="5" t="s">
        <v>33</v>
      </c>
      <c r="F14" s="5">
        <v>12</v>
      </c>
    </row>
    <row r="15" spans="1:6" ht="30">
      <c r="A15" s="8" t="s">
        <v>24</v>
      </c>
      <c r="B15" s="9">
        <v>15</v>
      </c>
      <c r="C15" s="5"/>
      <c r="D15" s="5"/>
      <c r="E15" s="5"/>
      <c r="F15" s="5"/>
    </row>
    <row r="16" spans="1:6" ht="30">
      <c r="A16" s="8" t="s">
        <v>32</v>
      </c>
      <c r="B16" s="9">
        <v>3</v>
      </c>
      <c r="C16" s="5" t="s">
        <v>36</v>
      </c>
      <c r="D16" s="5">
        <f>D14/F14</f>
        <v>750</v>
      </c>
      <c r="E16" s="5" t="s">
        <v>37</v>
      </c>
      <c r="F16" s="5">
        <f>D13/F13</f>
        <v>3120</v>
      </c>
    </row>
    <row r="17" spans="1:6">
      <c r="A17" s="5"/>
      <c r="B17" s="5"/>
      <c r="C17" s="5"/>
      <c r="D17" s="5"/>
      <c r="E17" s="5"/>
      <c r="F17" s="5"/>
    </row>
    <row r="18" spans="1:6">
      <c r="A18" s="5"/>
      <c r="B18" s="5" t="s">
        <v>38</v>
      </c>
      <c r="C18" s="5">
        <f>F16/D16</f>
        <v>4.16</v>
      </c>
      <c r="D18" s="5"/>
      <c r="E18" s="5"/>
      <c r="F18" s="5"/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E19" sqref="A1:E19"/>
    </sheetView>
  </sheetViews>
  <sheetFormatPr defaultRowHeight="15"/>
  <cols>
    <col min="1" max="1" width="21.85546875" customWidth="1"/>
    <col min="2" max="2" width="11.28515625" customWidth="1"/>
    <col min="7" max="7" width="26.5703125" customWidth="1"/>
    <col min="8" max="8" width="21.28515625" customWidth="1"/>
    <col min="10" max="10" width="13" customWidth="1"/>
    <col min="11" max="11" width="14" customWidth="1"/>
  </cols>
  <sheetData>
    <row r="1" spans="1:13" ht="30" customHeight="1">
      <c r="A1" s="11"/>
      <c r="B1" s="12" t="s">
        <v>40</v>
      </c>
      <c r="C1" s="12"/>
      <c r="D1" s="12"/>
      <c r="E1" s="12"/>
      <c r="F1" s="13"/>
      <c r="G1" s="13"/>
      <c r="H1" s="13"/>
    </row>
    <row r="2" spans="1:13">
      <c r="A2" s="11" t="s">
        <v>39</v>
      </c>
      <c r="B2" s="11" t="s">
        <v>41</v>
      </c>
      <c r="C2" s="11" t="s">
        <v>42</v>
      </c>
      <c r="D2" s="11" t="s">
        <v>43</v>
      </c>
      <c r="E2" s="11" t="s">
        <v>44</v>
      </c>
      <c r="F2" s="13"/>
      <c r="G2" s="13"/>
      <c r="H2" s="13"/>
    </row>
    <row r="3" spans="1:13">
      <c r="A3" s="12" t="s">
        <v>45</v>
      </c>
      <c r="B3" s="11">
        <v>4.8</v>
      </c>
      <c r="C3" s="11">
        <v>5</v>
      </c>
      <c r="D3" s="11">
        <v>6.4</v>
      </c>
      <c r="E3" s="11">
        <v>6.3</v>
      </c>
      <c r="F3" s="13"/>
      <c r="G3" s="14" t="s">
        <v>52</v>
      </c>
      <c r="H3" s="14">
        <v>1.512</v>
      </c>
      <c r="J3" s="5" t="s">
        <v>66</v>
      </c>
      <c r="K3" s="5" t="s">
        <v>67</v>
      </c>
      <c r="L3" s="5" t="s">
        <v>73</v>
      </c>
      <c r="M3" s="5"/>
    </row>
    <row r="4" spans="1:13">
      <c r="A4" s="12"/>
      <c r="B4" s="11">
        <v>4.4000000000000004</v>
      </c>
      <c r="C4" s="11">
        <v>5.2</v>
      </c>
      <c r="D4" s="11">
        <v>6.2</v>
      </c>
      <c r="E4" s="11">
        <v>6.4</v>
      </c>
      <c r="F4" s="13"/>
      <c r="G4" s="14" t="s">
        <v>53</v>
      </c>
      <c r="H4" s="15">
        <v>0.92800000000000005</v>
      </c>
      <c r="J4" s="5" t="s">
        <v>68</v>
      </c>
      <c r="K4" s="5" t="s">
        <v>69</v>
      </c>
      <c r="L4" s="5" t="s">
        <v>74</v>
      </c>
      <c r="M4" s="5"/>
    </row>
    <row r="5" spans="1:13">
      <c r="A5" s="12"/>
      <c r="B5" s="11">
        <v>3.2</v>
      </c>
      <c r="C5" s="11">
        <v>5.6</v>
      </c>
      <c r="D5" s="11">
        <v>4.7</v>
      </c>
      <c r="E5" s="11">
        <v>5.6</v>
      </c>
      <c r="F5" s="13"/>
      <c r="G5" s="14" t="s">
        <v>54</v>
      </c>
      <c r="H5" s="15">
        <v>1.788</v>
      </c>
      <c r="J5" s="5" t="s">
        <v>70</v>
      </c>
      <c r="K5" s="5" t="s">
        <v>71</v>
      </c>
      <c r="L5" s="5" t="s">
        <v>75</v>
      </c>
      <c r="M5" s="5"/>
    </row>
    <row r="6" spans="1:13">
      <c r="A6" s="12"/>
      <c r="B6" s="11">
        <v>3.9</v>
      </c>
      <c r="C6" s="11">
        <v>4.3</v>
      </c>
      <c r="D6" s="11">
        <v>5.5</v>
      </c>
      <c r="E6" s="11">
        <v>4.8</v>
      </c>
      <c r="F6" s="13"/>
      <c r="G6" s="14" t="s">
        <v>55</v>
      </c>
      <c r="H6" s="15">
        <v>1.6479999999999999</v>
      </c>
      <c r="J6" s="5" t="s">
        <v>72</v>
      </c>
      <c r="K6" s="5" t="s">
        <v>77</v>
      </c>
      <c r="L6" s="5" t="s">
        <v>76</v>
      </c>
      <c r="M6" s="5"/>
    </row>
    <row r="7" spans="1:13">
      <c r="A7" s="12"/>
      <c r="B7" s="11">
        <v>4.4000000000000004</v>
      </c>
      <c r="C7" s="11">
        <v>4.8</v>
      </c>
      <c r="D7" s="11">
        <v>5.8</v>
      </c>
      <c r="E7" s="11">
        <v>5.8</v>
      </c>
      <c r="F7" s="13"/>
      <c r="G7" s="14" t="s">
        <v>56</v>
      </c>
      <c r="H7" s="15">
        <v>0.34</v>
      </c>
      <c r="J7" s="5"/>
      <c r="K7" s="5"/>
      <c r="L7" s="5"/>
      <c r="M7" s="5"/>
    </row>
    <row r="8" spans="1:13">
      <c r="A8" s="12" t="s">
        <v>46</v>
      </c>
      <c r="B8" s="11">
        <v>4.4000000000000004</v>
      </c>
      <c r="C8" s="11">
        <v>4.9000000000000004</v>
      </c>
      <c r="D8" s="11">
        <v>5.8</v>
      </c>
      <c r="E8" s="11">
        <v>6</v>
      </c>
      <c r="F8" s="13"/>
      <c r="G8" s="14" t="s">
        <v>57</v>
      </c>
      <c r="H8" s="15">
        <v>0.54800000000000004</v>
      </c>
      <c r="J8" s="5" t="s">
        <v>78</v>
      </c>
      <c r="K8" s="5" t="s">
        <v>79</v>
      </c>
      <c r="L8" s="5"/>
      <c r="M8" s="5">
        <f>0.0025/8.684</f>
        <v>2.8788576692768313E-4</v>
      </c>
    </row>
    <row r="9" spans="1:13">
      <c r="A9" s="12"/>
      <c r="B9" s="11">
        <v>4.2</v>
      </c>
      <c r="C9" s="11">
        <v>5.3</v>
      </c>
      <c r="D9" s="11">
        <v>6.2</v>
      </c>
      <c r="E9" s="11">
        <v>4.9000000000000004</v>
      </c>
      <c r="F9" s="13"/>
      <c r="G9" s="14" t="s">
        <v>58</v>
      </c>
      <c r="H9" s="15">
        <v>0.65200000000000002</v>
      </c>
      <c r="J9" s="5" t="s">
        <v>80</v>
      </c>
      <c r="K9" s="5" t="s">
        <v>81</v>
      </c>
      <c r="L9" s="5"/>
      <c r="M9" s="5">
        <f>18.76475/8.684</f>
        <v>2.1608417779824967</v>
      </c>
    </row>
    <row r="10" spans="1:13">
      <c r="A10" s="12"/>
      <c r="B10" s="11">
        <v>3.8</v>
      </c>
      <c r="C10" s="11">
        <v>5.7</v>
      </c>
      <c r="D10" s="11">
        <v>6.3</v>
      </c>
      <c r="E10" s="11">
        <v>4.5999999999999996</v>
      </c>
      <c r="F10" s="13"/>
      <c r="G10" s="14" t="s">
        <v>59</v>
      </c>
      <c r="H10" s="15">
        <v>1.268</v>
      </c>
      <c r="J10" s="5" t="s">
        <v>82</v>
      </c>
      <c r="K10" s="5" t="s">
        <v>83</v>
      </c>
      <c r="L10" s="5"/>
      <c r="M10" s="5">
        <f>1.01075/8.684</f>
        <v>0.11639221556886228</v>
      </c>
    </row>
    <row r="11" spans="1:13">
      <c r="A11" s="12"/>
      <c r="B11" s="11">
        <v>3.7</v>
      </c>
      <c r="C11" s="11">
        <v>5.4</v>
      </c>
      <c r="D11" s="11">
        <v>6.5</v>
      </c>
      <c r="E11" s="11">
        <v>5.6</v>
      </c>
      <c r="F11" s="13"/>
      <c r="G11" s="14" t="s">
        <v>63</v>
      </c>
      <c r="H11" s="14">
        <f>SUM(H3:H10)</f>
        <v>8.6839999999999993</v>
      </c>
    </row>
    <row r="12" spans="1:13">
      <c r="A12" s="12"/>
      <c r="B12" s="11">
        <v>3.9</v>
      </c>
      <c r="C12" s="11">
        <v>4.8</v>
      </c>
      <c r="D12" s="11">
        <v>5.5</v>
      </c>
      <c r="E12" s="11">
        <v>5.5</v>
      </c>
      <c r="F12" s="13"/>
      <c r="G12" s="13"/>
      <c r="H12" s="13"/>
    </row>
    <row r="13" spans="1:13">
      <c r="A13" s="14" t="s">
        <v>64</v>
      </c>
      <c r="B13" s="11">
        <f>AVERAGE(B3:B12)</f>
        <v>4.0699999999999994</v>
      </c>
      <c r="C13" s="11">
        <f>AVERAGE(C3:C12)</f>
        <v>5.0999999999999996</v>
      </c>
      <c r="D13" s="11">
        <f>AVERAGE(D3:D12)</f>
        <v>5.89</v>
      </c>
      <c r="E13" s="11">
        <f>AVERAGE(E3:E12)</f>
        <v>5.55</v>
      </c>
      <c r="F13" s="13"/>
      <c r="H13" s="13"/>
    </row>
    <row r="14" spans="1:13" ht="15" customHeight="1">
      <c r="A14" s="21" t="s">
        <v>47</v>
      </c>
      <c r="B14" s="22">
        <f>AVERAGE(B3:E12)</f>
        <v>5.1525000000000007</v>
      </c>
      <c r="C14" s="17"/>
      <c r="D14" s="18"/>
      <c r="E14" s="19"/>
      <c r="F14" s="13"/>
      <c r="G14" s="23" t="s">
        <v>65</v>
      </c>
      <c r="H14" s="23"/>
      <c r="I14" s="23"/>
      <c r="J14" s="23"/>
      <c r="K14" s="23"/>
      <c r="L14" s="23"/>
    </row>
    <row r="15" spans="1:13" ht="30">
      <c r="A15" s="11" t="s">
        <v>48</v>
      </c>
      <c r="B15" s="14">
        <f>AVERAGE(B3:E7)</f>
        <v>5.1550000000000002</v>
      </c>
      <c r="G15" s="23"/>
      <c r="H15" s="23"/>
      <c r="I15" s="23"/>
      <c r="J15" s="23"/>
      <c r="K15" s="23"/>
      <c r="L15" s="23"/>
    </row>
    <row r="16" spans="1:13" ht="30">
      <c r="A16" s="11" t="s">
        <v>49</v>
      </c>
      <c r="B16" s="24">
        <f>AVERAGE(B8:E12)</f>
        <v>5.15</v>
      </c>
      <c r="C16" s="17"/>
      <c r="D16" s="18"/>
      <c r="E16" s="19"/>
      <c r="F16" s="13"/>
      <c r="G16" s="13"/>
      <c r="H16" s="13"/>
    </row>
    <row r="17" spans="1:8" ht="30">
      <c r="A17" s="11" t="s">
        <v>50</v>
      </c>
      <c r="B17" s="25" t="s">
        <v>61</v>
      </c>
      <c r="C17" s="25"/>
      <c r="D17" s="25"/>
      <c r="E17" s="19"/>
      <c r="F17" s="13"/>
      <c r="G17" s="13"/>
      <c r="H17" s="13"/>
    </row>
    <row r="18" spans="1:8" ht="63" customHeight="1">
      <c r="A18" s="11" t="s">
        <v>51</v>
      </c>
      <c r="B18" s="26" t="s">
        <v>60</v>
      </c>
      <c r="C18" s="26"/>
      <c r="D18" s="26"/>
    </row>
    <row r="19" spans="1:8">
      <c r="A19" s="20" t="s">
        <v>62</v>
      </c>
      <c r="B19" s="16">
        <v>28.45975</v>
      </c>
    </row>
  </sheetData>
  <mergeCells count="6">
    <mergeCell ref="B18:D18"/>
    <mergeCell ref="B1:E1"/>
    <mergeCell ref="A3:A7"/>
    <mergeCell ref="A8:A12"/>
    <mergeCell ref="G14:L15"/>
    <mergeCell ref="B17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2022-11-01T14:57:21Z</dcterms:created>
  <dcterms:modified xsi:type="dcterms:W3CDTF">2022-11-22T17:18:14Z</dcterms:modified>
</cp:coreProperties>
</file>