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Продажа" sheetId="1" r:id="rId1"/>
    <sheet name="Цены" sheetId="2" r:id="rId2"/>
    <sheet name="ГПР" sheetId="3" r:id="rId3"/>
    <sheet name="Прайс 2008 г." sheetId="4" r:id="rId4"/>
    <sheet name="Прайс 2013 г." sheetId="5" r:id="rId5"/>
    <sheet name="Прайс 2018 г." sheetId="6" r:id="rId6"/>
    <sheet name="Прайс 2022 г." sheetId="7" r:id="rId7"/>
  </sheets>
  <definedNames>
    <definedName name="OLE_LINK1" localSheetId="2">ГПР!$G$1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C12" i="7" l="1"/>
  <c r="C12" i="6"/>
  <c r="D4" i="6"/>
  <c r="D5" i="6"/>
  <c r="D6" i="6"/>
  <c r="D7" i="6"/>
  <c r="D8" i="6"/>
  <c r="D9" i="6"/>
  <c r="D10" i="6"/>
  <c r="D3" i="6"/>
  <c r="D12" i="6" l="1"/>
  <c r="D4" i="4"/>
  <c r="D5" i="4"/>
  <c r="D6" i="4"/>
  <c r="D7" i="4"/>
  <c r="D8" i="4"/>
  <c r="D9" i="4"/>
  <c r="D3" i="4" l="1"/>
  <c r="Q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B26" i="3"/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B25" i="3"/>
  <c r="D29" i="1" l="1"/>
</calcChain>
</file>

<file path=xl/sharedStrings.xml><?xml version="1.0" encoding="utf-8"?>
<sst xmlns="http://schemas.openxmlformats.org/spreadsheetml/2006/main" count="211" uniqueCount="73">
  <si>
    <t>Продажа товаров</t>
  </si>
  <si>
    <t xml:space="preserve">Товар </t>
  </si>
  <si>
    <t>Кол-во, ед.</t>
  </si>
  <si>
    <t>Цена, руб.</t>
  </si>
  <si>
    <t>Стоимость, руб.</t>
  </si>
  <si>
    <t>Ведро</t>
  </si>
  <si>
    <t>Стол</t>
  </si>
  <si>
    <t>Ершик</t>
  </si>
  <si>
    <t>Губка</t>
  </si>
  <si>
    <t>Контейнер</t>
  </si>
  <si>
    <t>Лента</t>
  </si>
  <si>
    <t>Ковер</t>
  </si>
  <si>
    <t>Степлер</t>
  </si>
  <si>
    <t>Карандаш</t>
  </si>
  <si>
    <t>Точилка</t>
  </si>
  <si>
    <t>Цены товаров</t>
  </si>
  <si>
    <t>Артикул</t>
  </si>
  <si>
    <t>Веник</t>
  </si>
  <si>
    <t>Стул</t>
  </si>
  <si>
    <t>Табурет</t>
  </si>
  <si>
    <t>Изолента</t>
  </si>
  <si>
    <t>Указатель</t>
  </si>
  <si>
    <t>Ежедневник</t>
  </si>
  <si>
    <t>Корзина</t>
  </si>
  <si>
    <t>Метла</t>
  </si>
  <si>
    <t>A</t>
  </si>
  <si>
    <t>B</t>
  </si>
  <si>
    <t>С</t>
  </si>
  <si>
    <t>D</t>
  </si>
  <si>
    <t>Продажа фруктов</t>
  </si>
  <si>
    <t>Наименование</t>
  </si>
  <si>
    <t>Вес, кг</t>
  </si>
  <si>
    <t>Цена, р.</t>
  </si>
  <si>
    <t>Стоимость, р.</t>
  </si>
  <si>
    <t>Яблоки</t>
  </si>
  <si>
    <t>Груши</t>
  </si>
  <si>
    <t>Мандарины</t>
  </si>
  <si>
    <t>Киви</t>
  </si>
  <si>
    <t>Ананас</t>
  </si>
  <si>
    <t>Манго</t>
  </si>
  <si>
    <t>Грейпфрут</t>
  </si>
  <si>
    <t>Банан</t>
  </si>
  <si>
    <t>Персик</t>
  </si>
  <si>
    <t>Абрикос</t>
  </si>
  <si>
    <t>Нектарин</t>
  </si>
  <si>
    <t>G</t>
  </si>
  <si>
    <t>H</t>
  </si>
  <si>
    <t>Цены фруктов</t>
  </si>
  <si>
    <t>Баклажан</t>
  </si>
  <si>
    <t>Прайс 2008 г.</t>
  </si>
  <si>
    <t>Новая стоимость, р.</t>
  </si>
  <si>
    <t>123-432</t>
  </si>
  <si>
    <t>Корпус редуктора</t>
  </si>
  <si>
    <t>332-554</t>
  </si>
  <si>
    <t>Шестерня 1 передачи</t>
  </si>
  <si>
    <t>642-443</t>
  </si>
  <si>
    <t>Привод вала</t>
  </si>
  <si>
    <t>322-341</t>
  </si>
  <si>
    <t>Шестерня 2 передачи</t>
  </si>
  <si>
    <t>444-321</t>
  </si>
  <si>
    <t>Накладка корпуса</t>
  </si>
  <si>
    <t>664-313</t>
  </si>
  <si>
    <t>Коробка передач в сборе</t>
  </si>
  <si>
    <t>Сцепление</t>
  </si>
  <si>
    <t>Прайс 2013 г.</t>
  </si>
  <si>
    <t>785-567</t>
  </si>
  <si>
    <t>986-334</t>
  </si>
  <si>
    <t>Тормозной цилиндр</t>
  </si>
  <si>
    <t>Прайс 2018 г.</t>
  </si>
  <si>
    <t>Прайс 2022 г.</t>
  </si>
  <si>
    <t>Итоговая стоимость:</t>
  </si>
  <si>
    <t>Итоговая стоимость</t>
  </si>
  <si>
    <t>Курс доллара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</si>
</sst>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right" vertical="center" wrapText="1"/>
    </xf>
    <xf numFmtId="0" fontId="1" fillId="0" borderId="13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2" borderId="1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indent="1"/>
    </xf>
    <xf numFmtId="0" fontId="2" fillId="0" borderId="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right" vertical="center"/>
    </xf>
    <xf numFmtId="0" fontId="2" fillId="0" borderId="13" xfId="0" applyFont="1" applyBorder="1" applyAlignment="1">
      <alignment vertical="center"/>
    </xf>
    <xf numFmtId="0" fontId="2" fillId="0" borderId="12" xfId="0" applyFont="1" applyBorder="1" applyAlignment="1">
      <alignment horizontal="right" vertical="center"/>
    </xf>
    <xf numFmtId="0" fontId="0" fillId="0" borderId="0" xfId="0" applyBorder="1"/>
    <xf numFmtId="0" fontId="1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 vertical="center" indent="1"/>
    </xf>
    <xf numFmtId="0" fontId="0" fillId="0" borderId="18" xfId="0" applyBorder="1"/>
    <xf numFmtId="0" fontId="2" fillId="0" borderId="18" xfId="0" applyFont="1" applyBorder="1" applyAlignment="1">
      <alignment horizontal="right" vertical="center"/>
    </xf>
    <xf numFmtId="0" fontId="2" fillId="0" borderId="18" xfId="0" applyFont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right" vertical="center"/>
    </xf>
    <xf numFmtId="0" fontId="5" fillId="0" borderId="15" xfId="0" applyFont="1" applyBorder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3" xfId="0" applyFont="1" applyBorder="1" applyAlignment="1">
      <alignment horizontal="right" vertical="center"/>
    </xf>
    <xf numFmtId="0" fontId="5" fillId="0" borderId="12" xfId="0" applyFont="1" applyBorder="1" applyAlignment="1">
      <alignment horizontal="right" vertical="center"/>
    </xf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18" xfId="0" applyFont="1" applyFill="1" applyBorder="1" applyAlignment="1">
      <alignment vertical="center"/>
    </xf>
    <xf numFmtId="0" fontId="2" fillId="0" borderId="18" xfId="0" applyFont="1" applyFill="1" applyBorder="1" applyAlignment="1">
      <alignment vertical="center"/>
    </xf>
    <xf numFmtId="0" fontId="2" fillId="0" borderId="18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F10" sqref="F10"/>
    </sheetView>
  </sheetViews>
  <sheetFormatPr defaultRowHeight="15" x14ac:dyDescent="0.25"/>
  <cols>
    <col min="3" max="3" width="20.140625" customWidth="1"/>
    <col min="6" max="6" width="12.85546875" customWidth="1"/>
  </cols>
  <sheetData>
    <row r="1" spans="1:6" ht="16.5" thickBot="1" x14ac:dyDescent="0.3">
      <c r="A1" s="51" t="s">
        <v>0</v>
      </c>
      <c r="B1" s="52"/>
      <c r="C1" s="52"/>
      <c r="D1" s="53"/>
      <c r="F1" s="27" t="s">
        <v>72</v>
      </c>
    </row>
    <row r="2" spans="1:6" ht="48" thickBot="1" x14ac:dyDescent="0.3">
      <c r="A2" s="1" t="s">
        <v>1</v>
      </c>
      <c r="B2" s="2" t="s">
        <v>2</v>
      </c>
      <c r="C2" s="3" t="s">
        <v>3</v>
      </c>
      <c r="D2" s="3" t="s">
        <v>4</v>
      </c>
      <c r="F2" s="27">
        <v>75</v>
      </c>
    </row>
    <row r="3" spans="1:6" ht="16.5" thickBot="1" x14ac:dyDescent="0.3">
      <c r="A3" s="4" t="s">
        <v>5</v>
      </c>
      <c r="B3" s="5">
        <v>2</v>
      </c>
      <c r="C3" s="6">
        <f>IFERROR(VLOOKUP(A3,Цены!$A$1:$C$20,3,0),FALSE)</f>
        <v>120</v>
      </c>
      <c r="D3" s="6">
        <f>C3*B3</f>
        <v>240</v>
      </c>
    </row>
    <row r="4" spans="1:6" ht="16.5" thickBot="1" x14ac:dyDescent="0.3">
      <c r="A4" s="4" t="s">
        <v>6</v>
      </c>
      <c r="B4" s="5">
        <v>1</v>
      </c>
      <c r="C4" s="6">
        <f>IFERROR(VLOOKUP(A4,Цены!$A$1:$C$20,3,0),FALSE)</f>
        <v>1522</v>
      </c>
      <c r="D4" s="6">
        <f t="shared" ref="D4:D27" si="0">C4*B4</f>
        <v>1522</v>
      </c>
    </row>
    <row r="5" spans="1:6" ht="16.5" thickBot="1" x14ac:dyDescent="0.3">
      <c r="A5" s="4" t="s">
        <v>7</v>
      </c>
      <c r="B5" s="5">
        <v>2</v>
      </c>
      <c r="C5" s="6">
        <f>IFERROR(VLOOKUP(A5,Цены!$A$1:$C$20,3,0),FALSE)</f>
        <v>70</v>
      </c>
      <c r="D5" s="6">
        <f t="shared" si="0"/>
        <v>140</v>
      </c>
    </row>
    <row r="6" spans="1:6" ht="16.5" thickBot="1" x14ac:dyDescent="0.3">
      <c r="A6" s="4" t="s">
        <v>8</v>
      </c>
      <c r="B6" s="5">
        <v>5</v>
      </c>
      <c r="C6" s="6">
        <f>IFERROR(VLOOKUP(A6,Цены!$A$1:$C$20,3,0),FALSE)</f>
        <v>33</v>
      </c>
      <c r="D6" s="6">
        <f t="shared" si="0"/>
        <v>165</v>
      </c>
    </row>
    <row r="7" spans="1:6" ht="16.5" thickBot="1" x14ac:dyDescent="0.3">
      <c r="A7" s="4" t="s">
        <v>5</v>
      </c>
      <c r="B7" s="5">
        <v>5</v>
      </c>
      <c r="C7" s="6">
        <f>IFERROR(VLOOKUP(A7,Цены!$A$1:$C$20,3,0),FALSE)</f>
        <v>120</v>
      </c>
      <c r="D7" s="6">
        <f t="shared" si="0"/>
        <v>600</v>
      </c>
    </row>
    <row r="8" spans="1:6" ht="16.5" thickBot="1" x14ac:dyDescent="0.3">
      <c r="A8" s="4" t="s">
        <v>5</v>
      </c>
      <c r="B8" s="5">
        <v>4</v>
      </c>
      <c r="C8" s="6">
        <f>IFERROR(VLOOKUP(A8,Цены!$A$1:$C$20,3,0),FALSE)</f>
        <v>120</v>
      </c>
      <c r="D8" s="6">
        <f t="shared" si="0"/>
        <v>480</v>
      </c>
    </row>
    <row r="9" spans="1:6" ht="16.5" thickBot="1" x14ac:dyDescent="0.3">
      <c r="A9" s="4" t="s">
        <v>8</v>
      </c>
      <c r="B9" s="5">
        <v>10</v>
      </c>
      <c r="C9" s="6">
        <f>IFERROR(VLOOKUP(A9,Цены!$A$1:$C$20,3,0),FALSE)</f>
        <v>33</v>
      </c>
      <c r="D9" s="6">
        <f t="shared" si="0"/>
        <v>330</v>
      </c>
    </row>
    <row r="10" spans="1:6" ht="16.5" thickBot="1" x14ac:dyDescent="0.3">
      <c r="A10" s="4" t="s">
        <v>6</v>
      </c>
      <c r="B10" s="5">
        <v>1</v>
      </c>
      <c r="C10" s="6">
        <f>IFERROR(VLOOKUP(A10,Цены!$A$1:$C$20,3,0),FALSE)</f>
        <v>1522</v>
      </c>
      <c r="D10" s="6">
        <f t="shared" si="0"/>
        <v>1522</v>
      </c>
    </row>
    <row r="11" spans="1:6" ht="32.25" thickBot="1" x14ac:dyDescent="0.3">
      <c r="A11" s="4" t="s">
        <v>9</v>
      </c>
      <c r="B11" s="5">
        <v>2</v>
      </c>
      <c r="C11" s="6">
        <f>IFERROR(VLOOKUP(A11,Цены!$A$1:$C$20,3,0),FALSE)</f>
        <v>214</v>
      </c>
      <c r="D11" s="6">
        <f t="shared" si="0"/>
        <v>428</v>
      </c>
    </row>
    <row r="12" spans="1:6" ht="32.25" thickBot="1" x14ac:dyDescent="0.3">
      <c r="A12" s="4" t="s">
        <v>9</v>
      </c>
      <c r="B12" s="5">
        <v>5</v>
      </c>
      <c r="C12" s="6">
        <f>IFERROR(VLOOKUP(A12,Цены!$A$1:$C$20,3,0),FALSE)</f>
        <v>214</v>
      </c>
      <c r="D12" s="6">
        <f t="shared" si="0"/>
        <v>1070</v>
      </c>
    </row>
    <row r="13" spans="1:6" ht="16.5" thickBot="1" x14ac:dyDescent="0.3">
      <c r="A13" s="4" t="s">
        <v>7</v>
      </c>
      <c r="B13" s="5">
        <v>20</v>
      </c>
      <c r="C13" s="6">
        <f>IFERROR(VLOOKUP(A13,Цены!$A$1:$C$20,3,0),FALSE)</f>
        <v>70</v>
      </c>
      <c r="D13" s="6">
        <f t="shared" si="0"/>
        <v>1400</v>
      </c>
    </row>
    <row r="14" spans="1:6" ht="16.5" thickBot="1" x14ac:dyDescent="0.3">
      <c r="A14" s="4" t="s">
        <v>10</v>
      </c>
      <c r="B14" s="5">
        <v>1</v>
      </c>
      <c r="C14" s="6">
        <f>IFERROR(VLOOKUP(A14,Цены!$A$1:$C$20,3,0),FALSE)</f>
        <v>561</v>
      </c>
      <c r="D14" s="6">
        <f t="shared" si="0"/>
        <v>561</v>
      </c>
    </row>
    <row r="15" spans="1:6" ht="16.5" thickBot="1" x14ac:dyDescent="0.3">
      <c r="A15" s="4" t="s">
        <v>10</v>
      </c>
      <c r="B15" s="5">
        <v>2</v>
      </c>
      <c r="C15" s="6">
        <f>IFERROR(VLOOKUP(A15,Цены!$A$1:$C$20,3,0),FALSE)</f>
        <v>561</v>
      </c>
      <c r="D15" s="6">
        <f t="shared" si="0"/>
        <v>1122</v>
      </c>
    </row>
    <row r="16" spans="1:6" ht="16.5" thickBot="1" x14ac:dyDescent="0.3">
      <c r="A16" s="4" t="s">
        <v>7</v>
      </c>
      <c r="B16" s="5">
        <v>1</v>
      </c>
      <c r="C16" s="6">
        <f>IFERROR(VLOOKUP(A16,Цены!$A$1:$C$20,3,0),FALSE)</f>
        <v>70</v>
      </c>
      <c r="D16" s="6">
        <f t="shared" si="0"/>
        <v>70</v>
      </c>
    </row>
    <row r="17" spans="1:4" ht="16.5" thickBot="1" x14ac:dyDescent="0.3">
      <c r="A17" s="4" t="s">
        <v>11</v>
      </c>
      <c r="B17" s="5">
        <v>2</v>
      </c>
      <c r="C17" s="6">
        <f>IFERROR(VLOOKUP(A17,Цены!$A$1:$C$20,3,0),FALSE)</f>
        <v>1962</v>
      </c>
      <c r="D17" s="6">
        <f t="shared" si="0"/>
        <v>3924</v>
      </c>
    </row>
    <row r="18" spans="1:4" ht="16.5" thickBot="1" x14ac:dyDescent="0.3">
      <c r="A18" s="4" t="s">
        <v>12</v>
      </c>
      <c r="B18" s="5">
        <v>5</v>
      </c>
      <c r="C18" s="6">
        <f>IFERROR(VLOOKUP(A18,Цены!$A$1:$C$20,3,0),FALSE)</f>
        <v>195</v>
      </c>
      <c r="D18" s="6">
        <f t="shared" si="0"/>
        <v>975</v>
      </c>
    </row>
    <row r="19" spans="1:4" ht="32.25" thickBot="1" x14ac:dyDescent="0.3">
      <c r="A19" s="4" t="s">
        <v>9</v>
      </c>
      <c r="B19" s="5">
        <v>15</v>
      </c>
      <c r="C19" s="6">
        <f>IFERROR(VLOOKUP(A19,Цены!$A$1:$C$20,3,0),FALSE)</f>
        <v>214</v>
      </c>
      <c r="D19" s="6">
        <f t="shared" si="0"/>
        <v>3210</v>
      </c>
    </row>
    <row r="20" spans="1:4" ht="16.5" thickBot="1" x14ac:dyDescent="0.3">
      <c r="A20" s="4" t="s">
        <v>5</v>
      </c>
      <c r="B20" s="5">
        <v>22</v>
      </c>
      <c r="C20" s="6">
        <f>IFERROR(VLOOKUP(A20,Цены!$A$1:$C$20,3,0),FALSE)</f>
        <v>120</v>
      </c>
      <c r="D20" s="6">
        <f t="shared" si="0"/>
        <v>2640</v>
      </c>
    </row>
    <row r="21" spans="1:4" ht="16.5" thickBot="1" x14ac:dyDescent="0.3">
      <c r="A21" s="4" t="s">
        <v>11</v>
      </c>
      <c r="B21" s="5">
        <v>1</v>
      </c>
      <c r="C21" s="6">
        <f>IFERROR(VLOOKUP(A21,Цены!$A$1:$C$20,3,0),FALSE)</f>
        <v>1962</v>
      </c>
      <c r="D21" s="6">
        <f t="shared" si="0"/>
        <v>1962</v>
      </c>
    </row>
    <row r="22" spans="1:4" ht="16.5" thickBot="1" x14ac:dyDescent="0.3">
      <c r="A22" s="4" t="s">
        <v>12</v>
      </c>
      <c r="B22" s="5">
        <v>22</v>
      </c>
      <c r="C22" s="6">
        <f>IFERROR(VLOOKUP(A22,Цены!$A$1:$C$20,3,0),FALSE)</f>
        <v>195</v>
      </c>
      <c r="D22" s="6">
        <f t="shared" si="0"/>
        <v>4290</v>
      </c>
    </row>
    <row r="23" spans="1:4" ht="32.25" thickBot="1" x14ac:dyDescent="0.3">
      <c r="A23" s="4" t="s">
        <v>13</v>
      </c>
      <c r="B23" s="5">
        <v>15</v>
      </c>
      <c r="C23" s="6">
        <f>IFERROR(VLOOKUP(A23,Цены!$A$1:$C$20,3,0),FALSE)</f>
        <v>186</v>
      </c>
      <c r="D23" s="6">
        <f t="shared" si="0"/>
        <v>2790</v>
      </c>
    </row>
    <row r="24" spans="1:4" ht="16.5" thickBot="1" x14ac:dyDescent="0.3">
      <c r="A24" s="4" t="s">
        <v>11</v>
      </c>
      <c r="B24" s="5">
        <v>3</v>
      </c>
      <c r="C24" s="6">
        <f>IFERROR(VLOOKUP(A24,Цены!$A$1:$C$20,3,0),FALSE)</f>
        <v>1962</v>
      </c>
      <c r="D24" s="6">
        <f t="shared" si="0"/>
        <v>5886</v>
      </c>
    </row>
    <row r="25" spans="1:4" ht="32.25" thickBot="1" x14ac:dyDescent="0.3">
      <c r="A25" s="4" t="s">
        <v>9</v>
      </c>
      <c r="B25" s="5">
        <v>4</v>
      </c>
      <c r="C25" s="6">
        <f>IFERROR(VLOOKUP(A25,Цены!$A$1:$C$20,3,0),FALSE)</f>
        <v>214</v>
      </c>
      <c r="D25" s="6">
        <f t="shared" si="0"/>
        <v>856</v>
      </c>
    </row>
    <row r="26" spans="1:4" ht="16.5" thickBot="1" x14ac:dyDescent="0.3">
      <c r="A26" s="4" t="s">
        <v>14</v>
      </c>
      <c r="B26" s="5">
        <v>7</v>
      </c>
      <c r="C26" s="6">
        <f>IFERROR(VLOOKUP(A26,Цены!$A$1:$C$20,3,0),FALSE)</f>
        <v>30</v>
      </c>
      <c r="D26" s="6">
        <f t="shared" si="0"/>
        <v>210</v>
      </c>
    </row>
    <row r="27" spans="1:4" ht="32.25" thickBot="1" x14ac:dyDescent="0.3">
      <c r="A27" s="4" t="s">
        <v>13</v>
      </c>
      <c r="B27" s="5">
        <v>6</v>
      </c>
      <c r="C27" s="6">
        <f>IFERROR(VLOOKUP(A27,Цены!$A$1:$C$20,3,0),FALSE)</f>
        <v>186</v>
      </c>
      <c r="D27" s="6">
        <f t="shared" si="0"/>
        <v>1116</v>
      </c>
    </row>
    <row r="29" spans="1:4" ht="15.75" x14ac:dyDescent="0.25">
      <c r="C29" s="27" t="s">
        <v>71</v>
      </c>
      <c r="D29" s="65">
        <f>SUM(D3:D27)</f>
        <v>37509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I18" sqref="I18"/>
    </sheetView>
  </sheetViews>
  <sheetFormatPr defaultRowHeight="15" x14ac:dyDescent="0.25"/>
  <sheetData>
    <row r="1" spans="1:3" ht="16.5" thickBot="1" x14ac:dyDescent="0.3">
      <c r="A1" s="51" t="s">
        <v>15</v>
      </c>
      <c r="B1" s="52"/>
      <c r="C1" s="53"/>
    </row>
    <row r="2" spans="1:3" ht="32.25" thickBot="1" x14ac:dyDescent="0.3">
      <c r="A2" s="1" t="s">
        <v>1</v>
      </c>
      <c r="B2" s="2" t="s">
        <v>16</v>
      </c>
      <c r="C2" s="3" t="s">
        <v>3</v>
      </c>
    </row>
    <row r="3" spans="1:3" ht="16.5" thickBot="1" x14ac:dyDescent="0.3">
      <c r="A3" s="4" t="s">
        <v>5</v>
      </c>
      <c r="B3" s="5">
        <v>8048</v>
      </c>
      <c r="C3" s="5">
        <v>120</v>
      </c>
    </row>
    <row r="4" spans="1:3" ht="16.5" thickBot="1" x14ac:dyDescent="0.3">
      <c r="A4" s="4" t="s">
        <v>17</v>
      </c>
      <c r="B4" s="5">
        <v>17985</v>
      </c>
      <c r="C4" s="5">
        <v>52</v>
      </c>
    </row>
    <row r="5" spans="1:3" ht="16.5" thickBot="1" x14ac:dyDescent="0.3">
      <c r="A5" s="4" t="s">
        <v>8</v>
      </c>
      <c r="B5" s="5">
        <v>6085</v>
      </c>
      <c r="C5" s="5">
        <v>33</v>
      </c>
    </row>
    <row r="6" spans="1:3" ht="16.5" thickBot="1" x14ac:dyDescent="0.3">
      <c r="A6" s="4" t="s">
        <v>6</v>
      </c>
      <c r="B6" s="5">
        <v>78104</v>
      </c>
      <c r="C6" s="5">
        <v>1522</v>
      </c>
    </row>
    <row r="7" spans="1:3" ht="16.5" thickBot="1" x14ac:dyDescent="0.3">
      <c r="A7" s="4" t="s">
        <v>18</v>
      </c>
      <c r="B7" s="5">
        <v>444</v>
      </c>
      <c r="C7" s="5">
        <v>525</v>
      </c>
    </row>
    <row r="8" spans="1:3" ht="16.5" thickBot="1" x14ac:dyDescent="0.3">
      <c r="A8" s="4" t="s">
        <v>19</v>
      </c>
      <c r="B8" s="5">
        <v>105580</v>
      </c>
      <c r="C8" s="5">
        <v>185</v>
      </c>
    </row>
    <row r="9" spans="1:3" ht="16.5" thickBot="1" x14ac:dyDescent="0.3">
      <c r="A9" s="4" t="s">
        <v>7</v>
      </c>
      <c r="B9" s="5">
        <v>3130</v>
      </c>
      <c r="C9" s="5">
        <v>70</v>
      </c>
    </row>
    <row r="10" spans="1:3" ht="32.25" thickBot="1" x14ac:dyDescent="0.3">
      <c r="A10" s="4" t="s">
        <v>20</v>
      </c>
      <c r="B10" s="5">
        <v>78144</v>
      </c>
      <c r="C10" s="5">
        <v>254</v>
      </c>
    </row>
    <row r="11" spans="1:3" ht="32.25" thickBot="1" x14ac:dyDescent="0.3">
      <c r="A11" s="4" t="s">
        <v>21</v>
      </c>
      <c r="B11" s="5">
        <v>132691</v>
      </c>
      <c r="C11" s="5">
        <v>302</v>
      </c>
    </row>
    <row r="12" spans="1:3" ht="16.5" thickBot="1" x14ac:dyDescent="0.3">
      <c r="A12" s="4" t="s">
        <v>10</v>
      </c>
      <c r="B12" s="5">
        <v>107521</v>
      </c>
      <c r="C12" s="5">
        <v>561</v>
      </c>
    </row>
    <row r="13" spans="1:3" ht="16.5" thickBot="1" x14ac:dyDescent="0.3">
      <c r="A13" s="4" t="s">
        <v>11</v>
      </c>
      <c r="B13" s="5">
        <v>44949</v>
      </c>
      <c r="C13" s="5">
        <v>1962</v>
      </c>
    </row>
    <row r="14" spans="1:3" ht="32.25" thickBot="1" x14ac:dyDescent="0.3">
      <c r="A14" s="4" t="s">
        <v>9</v>
      </c>
      <c r="B14" s="5">
        <v>78099</v>
      </c>
      <c r="C14" s="5">
        <v>214</v>
      </c>
    </row>
    <row r="15" spans="1:3" ht="16.5" thickBot="1" x14ac:dyDescent="0.3">
      <c r="A15" s="4" t="s">
        <v>12</v>
      </c>
      <c r="B15" s="5">
        <v>144344</v>
      </c>
      <c r="C15" s="5">
        <v>195</v>
      </c>
    </row>
    <row r="16" spans="1:3" ht="32.25" thickBot="1" x14ac:dyDescent="0.3">
      <c r="A16" s="4" t="s">
        <v>22</v>
      </c>
      <c r="B16" s="5">
        <v>144343</v>
      </c>
      <c r="C16" s="5">
        <v>2305</v>
      </c>
    </row>
    <row r="17" spans="1:3" ht="32.25" thickBot="1" x14ac:dyDescent="0.3">
      <c r="A17" s="4" t="s">
        <v>23</v>
      </c>
      <c r="B17" s="5">
        <v>1835</v>
      </c>
      <c r="C17" s="5">
        <v>67</v>
      </c>
    </row>
    <row r="18" spans="1:3" ht="16.5" thickBot="1" x14ac:dyDescent="0.3">
      <c r="A18" s="4" t="s">
        <v>24</v>
      </c>
      <c r="B18" s="5">
        <v>78095</v>
      </c>
      <c r="C18" s="5">
        <v>273</v>
      </c>
    </row>
    <row r="19" spans="1:3" ht="16.5" thickBot="1" x14ac:dyDescent="0.3">
      <c r="A19" s="4" t="s">
        <v>14</v>
      </c>
      <c r="B19" s="7">
        <v>87423</v>
      </c>
      <c r="C19" s="5">
        <v>30</v>
      </c>
    </row>
    <row r="20" spans="1:3" ht="32.25" thickBot="1" x14ac:dyDescent="0.3">
      <c r="A20" s="4" t="s">
        <v>13</v>
      </c>
      <c r="B20" s="5">
        <v>87421</v>
      </c>
      <c r="C20" s="5">
        <v>186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Q33" sqref="Q33"/>
    </sheetView>
  </sheetViews>
  <sheetFormatPr defaultRowHeight="15" x14ac:dyDescent="0.25"/>
  <cols>
    <col min="1" max="1" width="17.28515625" customWidth="1"/>
    <col min="2" max="2" width="18" customWidth="1"/>
    <col min="4" max="4" width="9.140625" customWidth="1"/>
    <col min="5" max="5" width="15.28515625" customWidth="1"/>
    <col min="6" max="6" width="9.140625" customWidth="1"/>
    <col min="8" max="8" width="16.85546875" customWidth="1"/>
    <col min="9" max="11" width="9.140625" customWidth="1"/>
    <col min="13" max="14" width="9.140625" customWidth="1"/>
    <col min="15" max="15" width="11.42578125" customWidth="1"/>
    <col min="17" max="17" width="19.42578125" customWidth="1"/>
  </cols>
  <sheetData>
    <row r="1" spans="1:9" ht="17.25" thickTop="1" thickBot="1" x14ac:dyDescent="0.3">
      <c r="A1" s="8"/>
      <c r="B1" s="9" t="s">
        <v>25</v>
      </c>
      <c r="C1" s="9" t="s">
        <v>26</v>
      </c>
      <c r="D1" s="9" t="s">
        <v>27</v>
      </c>
      <c r="E1" s="10" t="s">
        <v>28</v>
      </c>
      <c r="G1" s="18"/>
      <c r="H1" s="9" t="s">
        <v>45</v>
      </c>
      <c r="I1" s="10" t="s">
        <v>46</v>
      </c>
    </row>
    <row r="2" spans="1:9" ht="17.25" thickTop="1" thickBot="1" x14ac:dyDescent="0.3">
      <c r="A2" s="11">
        <v>1</v>
      </c>
      <c r="B2" s="54" t="s">
        <v>29</v>
      </c>
      <c r="C2" s="55"/>
      <c r="D2" s="55"/>
      <c r="E2" s="56"/>
      <c r="G2" s="11">
        <v>1</v>
      </c>
      <c r="H2" s="19" t="s">
        <v>47</v>
      </c>
      <c r="I2" s="20"/>
    </row>
    <row r="3" spans="1:9" ht="17.25" thickTop="1" thickBot="1" x14ac:dyDescent="0.3">
      <c r="A3" s="11">
        <v>2</v>
      </c>
      <c r="B3" s="12" t="s">
        <v>30</v>
      </c>
      <c r="C3" s="12" t="s">
        <v>31</v>
      </c>
      <c r="D3" s="12" t="s">
        <v>32</v>
      </c>
      <c r="E3" s="13" t="s">
        <v>33</v>
      </c>
      <c r="G3" s="14">
        <v>2</v>
      </c>
      <c r="H3" s="19" t="s">
        <v>30</v>
      </c>
      <c r="I3" s="20" t="s">
        <v>32</v>
      </c>
    </row>
    <row r="4" spans="1:9" ht="17.25" thickTop="1" thickBot="1" x14ac:dyDescent="0.3">
      <c r="A4" s="14">
        <v>3</v>
      </c>
      <c r="B4" s="15" t="s">
        <v>34</v>
      </c>
      <c r="C4" s="7">
        <v>60</v>
      </c>
      <c r="D4" s="16"/>
      <c r="E4" s="17"/>
      <c r="G4" s="14">
        <v>3</v>
      </c>
      <c r="H4" s="16" t="s">
        <v>43</v>
      </c>
      <c r="I4" s="21">
        <v>40</v>
      </c>
    </row>
    <row r="5" spans="1:9" ht="16.5" thickBot="1" x14ac:dyDescent="0.3">
      <c r="A5" s="14">
        <v>4</v>
      </c>
      <c r="B5" s="15" t="s">
        <v>35</v>
      </c>
      <c r="C5" s="7">
        <v>40</v>
      </c>
      <c r="D5" s="16"/>
      <c r="E5" s="17"/>
      <c r="G5" s="14">
        <v>4</v>
      </c>
      <c r="H5" s="16" t="s">
        <v>38</v>
      </c>
      <c r="I5" s="21">
        <v>120</v>
      </c>
    </row>
    <row r="6" spans="1:9" ht="16.5" thickBot="1" x14ac:dyDescent="0.3">
      <c r="A6" s="14">
        <v>5</v>
      </c>
      <c r="B6" s="15" t="s">
        <v>36</v>
      </c>
      <c r="C6" s="7">
        <v>45</v>
      </c>
      <c r="D6" s="16"/>
      <c r="E6" s="17"/>
      <c r="G6" s="14">
        <v>5</v>
      </c>
      <c r="H6" s="16" t="s">
        <v>48</v>
      </c>
      <c r="I6" s="21">
        <v>29</v>
      </c>
    </row>
    <row r="7" spans="1:9" ht="16.5" thickBot="1" x14ac:dyDescent="0.3">
      <c r="A7" s="14">
        <v>6</v>
      </c>
      <c r="B7" s="15" t="s">
        <v>37</v>
      </c>
      <c r="C7" s="7">
        <v>23</v>
      </c>
      <c r="D7" s="16"/>
      <c r="E7" s="17"/>
      <c r="G7" s="14">
        <v>6</v>
      </c>
      <c r="H7" s="16" t="s">
        <v>41</v>
      </c>
      <c r="I7" s="21">
        <v>22</v>
      </c>
    </row>
    <row r="8" spans="1:9" ht="16.5" thickBot="1" x14ac:dyDescent="0.3">
      <c r="A8" s="14">
        <v>7</v>
      </c>
      <c r="B8" s="15" t="s">
        <v>37</v>
      </c>
      <c r="C8" s="7">
        <v>60</v>
      </c>
      <c r="D8" s="16"/>
      <c r="E8" s="17"/>
      <c r="G8" s="14">
        <v>7</v>
      </c>
      <c r="H8" s="16" t="s">
        <v>40</v>
      </c>
      <c r="I8" s="21">
        <v>45</v>
      </c>
    </row>
    <row r="9" spans="1:9" ht="16.5" thickBot="1" x14ac:dyDescent="0.3">
      <c r="A9" s="14">
        <v>8</v>
      </c>
      <c r="B9" s="15" t="s">
        <v>38</v>
      </c>
      <c r="C9" s="7">
        <v>10</v>
      </c>
      <c r="D9" s="16"/>
      <c r="E9" s="17"/>
      <c r="G9" s="14">
        <v>8</v>
      </c>
      <c r="H9" s="16" t="s">
        <v>35</v>
      </c>
      <c r="I9" s="21">
        <v>38</v>
      </c>
    </row>
    <row r="10" spans="1:9" ht="16.5" thickBot="1" x14ac:dyDescent="0.3">
      <c r="A10" s="14">
        <v>9</v>
      </c>
      <c r="B10" s="15" t="s">
        <v>39</v>
      </c>
      <c r="C10" s="7">
        <v>15</v>
      </c>
      <c r="D10" s="16"/>
      <c r="E10" s="17"/>
      <c r="G10" s="14">
        <v>9</v>
      </c>
      <c r="H10" s="16" t="s">
        <v>37</v>
      </c>
      <c r="I10" s="21">
        <v>60</v>
      </c>
    </row>
    <row r="11" spans="1:9" ht="16.5" thickBot="1" x14ac:dyDescent="0.3">
      <c r="A11" s="14">
        <v>10</v>
      </c>
      <c r="B11" s="15" t="s">
        <v>40</v>
      </c>
      <c r="C11" s="7">
        <v>14</v>
      </c>
      <c r="D11" s="16"/>
      <c r="E11" s="17"/>
      <c r="G11" s="14">
        <v>10</v>
      </c>
      <c r="H11" s="16" t="s">
        <v>39</v>
      </c>
      <c r="I11" s="21">
        <v>80</v>
      </c>
    </row>
    <row r="12" spans="1:9" ht="16.5" thickBot="1" x14ac:dyDescent="0.3">
      <c r="A12" s="14">
        <v>11</v>
      </c>
      <c r="B12" s="15" t="s">
        <v>41</v>
      </c>
      <c r="C12" s="7">
        <v>48</v>
      </c>
      <c r="D12" s="16"/>
      <c r="E12" s="17"/>
      <c r="G12" s="14">
        <v>11</v>
      </c>
      <c r="H12" s="16" t="s">
        <v>36</v>
      </c>
      <c r="I12" s="21">
        <v>45</v>
      </c>
    </row>
    <row r="13" spans="1:9" ht="16.5" thickBot="1" x14ac:dyDescent="0.3">
      <c r="A13" s="14">
        <v>12</v>
      </c>
      <c r="B13" s="15" t="s">
        <v>37</v>
      </c>
      <c r="C13" s="7">
        <v>15</v>
      </c>
      <c r="D13" s="16"/>
      <c r="E13" s="17"/>
      <c r="G13" s="14">
        <v>12</v>
      </c>
      <c r="H13" s="16" t="s">
        <v>44</v>
      </c>
      <c r="I13" s="21">
        <v>40</v>
      </c>
    </row>
    <row r="14" spans="1:9" ht="16.5" thickBot="1" x14ac:dyDescent="0.3">
      <c r="A14" s="14">
        <v>13</v>
      </c>
      <c r="B14" s="15" t="s">
        <v>37</v>
      </c>
      <c r="C14" s="7">
        <v>13</v>
      </c>
      <c r="D14" s="16"/>
      <c r="E14" s="17"/>
      <c r="G14" s="14">
        <v>13</v>
      </c>
      <c r="H14" s="16" t="s">
        <v>42</v>
      </c>
      <c r="I14" s="21">
        <v>45</v>
      </c>
    </row>
    <row r="15" spans="1:9" ht="16.5" thickBot="1" x14ac:dyDescent="0.3">
      <c r="A15" s="14">
        <v>14</v>
      </c>
      <c r="B15" s="15" t="s">
        <v>42</v>
      </c>
      <c r="C15" s="7">
        <v>42</v>
      </c>
      <c r="D15" s="16"/>
      <c r="E15" s="17"/>
      <c r="G15" s="14">
        <v>14</v>
      </c>
      <c r="H15" s="16" t="s">
        <v>34</v>
      </c>
      <c r="I15" s="21">
        <v>23</v>
      </c>
    </row>
    <row r="16" spans="1:9" ht="16.5" thickBot="1" x14ac:dyDescent="0.3">
      <c r="A16" s="14">
        <v>15</v>
      </c>
      <c r="B16" s="15" t="s">
        <v>43</v>
      </c>
      <c r="C16" s="7">
        <v>26</v>
      </c>
      <c r="D16" s="16"/>
      <c r="E16" s="17"/>
      <c r="G16" s="11">
        <v>15</v>
      </c>
      <c r="H16" s="22" t="s">
        <v>43</v>
      </c>
      <c r="I16" s="23">
        <v>40</v>
      </c>
    </row>
    <row r="17" spans="1:17" ht="16.5" thickBot="1" x14ac:dyDescent="0.3">
      <c r="A17" s="11">
        <v>16</v>
      </c>
      <c r="B17" s="15" t="s">
        <v>44</v>
      </c>
      <c r="C17" s="7">
        <v>14</v>
      </c>
      <c r="D17" s="16"/>
      <c r="E17" s="17"/>
    </row>
    <row r="18" spans="1:17" ht="15.75" thickTop="1" x14ac:dyDescent="0.25"/>
    <row r="23" spans="1:17" ht="15.75" x14ac:dyDescent="0.25">
      <c r="A23" s="25" t="s">
        <v>30</v>
      </c>
      <c r="B23" s="26" t="s">
        <v>34</v>
      </c>
      <c r="C23" s="26" t="s">
        <v>35</v>
      </c>
      <c r="D23" s="26" t="s">
        <v>36</v>
      </c>
      <c r="E23" s="26" t="s">
        <v>37</v>
      </c>
      <c r="F23" s="26" t="s">
        <v>37</v>
      </c>
      <c r="G23" s="26" t="s">
        <v>38</v>
      </c>
      <c r="H23" s="26" t="s">
        <v>39</v>
      </c>
      <c r="I23" s="26" t="s">
        <v>40</v>
      </c>
      <c r="J23" s="26" t="s">
        <v>41</v>
      </c>
      <c r="K23" s="26" t="s">
        <v>37</v>
      </c>
      <c r="L23" s="26" t="s">
        <v>37</v>
      </c>
      <c r="M23" s="26" t="s">
        <v>42</v>
      </c>
      <c r="N23" s="26" t="s">
        <v>43</v>
      </c>
      <c r="O23" s="26" t="s">
        <v>44</v>
      </c>
      <c r="P23" s="24"/>
    </row>
    <row r="24" spans="1:17" ht="15.75" x14ac:dyDescent="0.25">
      <c r="A24" s="25" t="s">
        <v>31</v>
      </c>
      <c r="B24" s="28">
        <v>60</v>
      </c>
      <c r="C24" s="28">
        <v>40</v>
      </c>
      <c r="D24" s="28">
        <v>45</v>
      </c>
      <c r="E24" s="28">
        <v>23</v>
      </c>
      <c r="F24" s="28">
        <v>60</v>
      </c>
      <c r="G24" s="28">
        <v>10</v>
      </c>
      <c r="H24" s="28">
        <v>15</v>
      </c>
      <c r="I24" s="28">
        <v>14</v>
      </c>
      <c r="J24" s="28">
        <v>48</v>
      </c>
      <c r="K24" s="28">
        <v>15</v>
      </c>
      <c r="L24" s="28">
        <v>13</v>
      </c>
      <c r="M24" s="28">
        <v>42</v>
      </c>
      <c r="N24" s="28">
        <v>26</v>
      </c>
      <c r="O24" s="28">
        <v>14</v>
      </c>
      <c r="P24" s="24"/>
    </row>
    <row r="25" spans="1:17" ht="15.75" x14ac:dyDescent="0.25">
      <c r="A25" s="25" t="s">
        <v>32</v>
      </c>
      <c r="B25" s="29">
        <f>HLOOKUP(B23,$A$30:$M$31,2,0)</f>
        <v>23</v>
      </c>
      <c r="C25" s="29">
        <f t="shared" ref="C25:O25" si="0">HLOOKUP(C23,$A$30:$M$31,2,0)</f>
        <v>38</v>
      </c>
      <c r="D25" s="29">
        <f t="shared" si="0"/>
        <v>45</v>
      </c>
      <c r="E25" s="29">
        <f t="shared" si="0"/>
        <v>60</v>
      </c>
      <c r="F25" s="29">
        <f t="shared" si="0"/>
        <v>60</v>
      </c>
      <c r="G25" s="29">
        <f t="shared" si="0"/>
        <v>120</v>
      </c>
      <c r="H25" s="29">
        <f t="shared" si="0"/>
        <v>80</v>
      </c>
      <c r="I25" s="29">
        <f t="shared" si="0"/>
        <v>45</v>
      </c>
      <c r="J25" s="29">
        <f t="shared" si="0"/>
        <v>22</v>
      </c>
      <c r="K25" s="29">
        <f t="shared" si="0"/>
        <v>60</v>
      </c>
      <c r="L25" s="29">
        <f t="shared" si="0"/>
        <v>60</v>
      </c>
      <c r="M25" s="29">
        <f t="shared" si="0"/>
        <v>45</v>
      </c>
      <c r="N25" s="29">
        <f t="shared" si="0"/>
        <v>40</v>
      </c>
      <c r="O25" s="29">
        <f t="shared" si="0"/>
        <v>40</v>
      </c>
      <c r="P25" s="24"/>
      <c r="Q25" s="27" t="s">
        <v>71</v>
      </c>
    </row>
    <row r="26" spans="1:17" ht="15.75" x14ac:dyDescent="0.25">
      <c r="A26" s="25" t="s">
        <v>33</v>
      </c>
      <c r="B26" s="29">
        <f>B24*B25</f>
        <v>1380</v>
      </c>
      <c r="C26" s="29">
        <f t="shared" ref="C26:O26" si="1">C24*C25</f>
        <v>1520</v>
      </c>
      <c r="D26" s="29">
        <f t="shared" si="1"/>
        <v>2025</v>
      </c>
      <c r="E26" s="29">
        <f t="shared" si="1"/>
        <v>1380</v>
      </c>
      <c r="F26" s="29">
        <f t="shared" si="1"/>
        <v>3600</v>
      </c>
      <c r="G26" s="29">
        <f t="shared" si="1"/>
        <v>1200</v>
      </c>
      <c r="H26" s="29">
        <f t="shared" si="1"/>
        <v>1200</v>
      </c>
      <c r="I26" s="29">
        <f t="shared" si="1"/>
        <v>630</v>
      </c>
      <c r="J26" s="29">
        <f t="shared" si="1"/>
        <v>1056</v>
      </c>
      <c r="K26" s="29">
        <f t="shared" si="1"/>
        <v>900</v>
      </c>
      <c r="L26" s="29">
        <f t="shared" si="1"/>
        <v>780</v>
      </c>
      <c r="M26" s="29">
        <f t="shared" si="1"/>
        <v>1890</v>
      </c>
      <c r="N26" s="29">
        <f t="shared" si="1"/>
        <v>1040</v>
      </c>
      <c r="O26" s="29">
        <f t="shared" si="1"/>
        <v>560</v>
      </c>
      <c r="Q26" s="64">
        <f>SUM(B26:O26)</f>
        <v>19161</v>
      </c>
    </row>
    <row r="27" spans="1:17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4"/>
    </row>
    <row r="28" spans="1:17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4"/>
    </row>
    <row r="29" spans="1:17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4"/>
    </row>
    <row r="30" spans="1:17" ht="15.75" x14ac:dyDescent="0.25">
      <c r="A30" s="30" t="s">
        <v>30</v>
      </c>
      <c r="B30" s="29" t="s">
        <v>43</v>
      </c>
      <c r="C30" s="29" t="s">
        <v>38</v>
      </c>
      <c r="D30" s="29" t="s">
        <v>48</v>
      </c>
      <c r="E30" s="29" t="s">
        <v>41</v>
      </c>
      <c r="F30" s="29" t="s">
        <v>40</v>
      </c>
      <c r="G30" s="29" t="s">
        <v>35</v>
      </c>
      <c r="H30" s="29" t="s">
        <v>37</v>
      </c>
      <c r="I30" s="29" t="s">
        <v>39</v>
      </c>
      <c r="J30" s="29" t="s">
        <v>36</v>
      </c>
      <c r="K30" s="29" t="s">
        <v>44</v>
      </c>
      <c r="L30" s="29" t="s">
        <v>42</v>
      </c>
      <c r="M30" s="29" t="s">
        <v>34</v>
      </c>
      <c r="N30" s="29" t="s">
        <v>43</v>
      </c>
      <c r="O30" s="27"/>
      <c r="P30" s="24"/>
    </row>
    <row r="31" spans="1:17" ht="15.75" x14ac:dyDescent="0.25">
      <c r="A31" s="30" t="s">
        <v>32</v>
      </c>
      <c r="B31" s="28">
        <v>40</v>
      </c>
      <c r="C31" s="28">
        <v>120</v>
      </c>
      <c r="D31" s="28">
        <v>29</v>
      </c>
      <c r="E31" s="28">
        <v>22</v>
      </c>
      <c r="F31" s="28">
        <v>45</v>
      </c>
      <c r="G31" s="28">
        <v>38</v>
      </c>
      <c r="H31" s="28">
        <v>60</v>
      </c>
      <c r="I31" s="28">
        <v>80</v>
      </c>
      <c r="J31" s="28">
        <v>45</v>
      </c>
      <c r="K31" s="28">
        <v>40</v>
      </c>
      <c r="L31" s="28">
        <v>45</v>
      </c>
      <c r="M31" s="28">
        <v>23</v>
      </c>
      <c r="N31" s="28">
        <v>40</v>
      </c>
      <c r="O31" s="27"/>
      <c r="P31" s="24"/>
    </row>
  </sheetData>
  <mergeCells count="1">
    <mergeCell ref="B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7" sqref="D16:D17"/>
    </sheetView>
  </sheetViews>
  <sheetFormatPr defaultRowHeight="15" x14ac:dyDescent="0.25"/>
  <cols>
    <col min="1" max="1" width="14.42578125" customWidth="1"/>
    <col min="2" max="2" width="15.85546875" customWidth="1"/>
    <col min="3" max="3" width="17.28515625" customWidth="1"/>
    <col min="4" max="4" width="20.7109375" customWidth="1"/>
  </cols>
  <sheetData>
    <row r="1" spans="1:4" ht="16.5" thickBot="1" x14ac:dyDescent="0.3">
      <c r="A1" s="57" t="s">
        <v>49</v>
      </c>
      <c r="B1" s="58"/>
      <c r="C1" s="58"/>
      <c r="D1" s="59"/>
    </row>
    <row r="2" spans="1:4" ht="16.5" thickBot="1" x14ac:dyDescent="0.3">
      <c r="A2" s="31" t="s">
        <v>16</v>
      </c>
      <c r="B2" s="32" t="s">
        <v>30</v>
      </c>
      <c r="C2" s="32" t="s">
        <v>33</v>
      </c>
      <c r="D2" s="33" t="s">
        <v>50</v>
      </c>
    </row>
    <row r="3" spans="1:4" ht="16.5" thickBot="1" x14ac:dyDescent="0.3">
      <c r="A3" s="34" t="s">
        <v>51</v>
      </c>
      <c r="B3" s="35" t="s">
        <v>52</v>
      </c>
      <c r="C3" s="36">
        <v>200</v>
      </c>
      <c r="D3" s="37">
        <f>VLOOKUP(A3,'Прайс 2013 г.'!$A$1:$C$10,3,0)</f>
        <v>250</v>
      </c>
    </row>
    <row r="4" spans="1:4" ht="16.5" thickBot="1" x14ac:dyDescent="0.3">
      <c r="A4" s="34" t="s">
        <v>53</v>
      </c>
      <c r="B4" s="35" t="s">
        <v>54</v>
      </c>
      <c r="C4" s="36">
        <v>43</v>
      </c>
      <c r="D4" s="37">
        <f>VLOOKUP(A4,'Прайс 2013 г.'!$A$1:$C$10,3,0)</f>
        <v>50</v>
      </c>
    </row>
    <row r="5" spans="1:4" ht="16.5" thickBot="1" x14ac:dyDescent="0.3">
      <c r="A5" s="34" t="s">
        <v>55</v>
      </c>
      <c r="B5" s="35" t="s">
        <v>56</v>
      </c>
      <c r="C5" s="36">
        <v>75</v>
      </c>
      <c r="D5" s="37">
        <f>VLOOKUP(A5,'Прайс 2013 г.'!$A$1:$C$10,3,0)</f>
        <v>85</v>
      </c>
    </row>
    <row r="6" spans="1:4" ht="16.5" thickBot="1" x14ac:dyDescent="0.3">
      <c r="A6" s="34" t="s">
        <v>57</v>
      </c>
      <c r="B6" s="35" t="s">
        <v>58</v>
      </c>
      <c r="C6" s="36">
        <v>55</v>
      </c>
      <c r="D6" s="37">
        <f>VLOOKUP(A6,'Прайс 2013 г.'!$A$1:$C$10,3,0)</f>
        <v>60</v>
      </c>
    </row>
    <row r="7" spans="1:4" ht="16.5" thickBot="1" x14ac:dyDescent="0.3">
      <c r="A7" s="34" t="s">
        <v>59</v>
      </c>
      <c r="B7" s="35" t="s">
        <v>60</v>
      </c>
      <c r="C7" s="36">
        <v>76</v>
      </c>
      <c r="D7" s="37">
        <f>VLOOKUP(A7,'Прайс 2013 г.'!$A$1:$C$10,3,0)</f>
        <v>80</v>
      </c>
    </row>
    <row r="8" spans="1:4" ht="16.5" thickBot="1" x14ac:dyDescent="0.3">
      <c r="A8" s="34" t="s">
        <v>61</v>
      </c>
      <c r="B8" s="35" t="s">
        <v>62</v>
      </c>
      <c r="C8" s="36">
        <v>435</v>
      </c>
      <c r="D8" s="37">
        <f>VLOOKUP(A8,'Прайс 2013 г.'!$A$1:$C$10,3,0)</f>
        <v>450</v>
      </c>
    </row>
    <row r="9" spans="1:4" ht="16.5" thickBot="1" x14ac:dyDescent="0.3">
      <c r="A9" s="38" t="s">
        <v>65</v>
      </c>
      <c r="B9" s="39" t="s">
        <v>63</v>
      </c>
      <c r="C9" s="40">
        <v>500</v>
      </c>
      <c r="D9" s="37">
        <f>VLOOKUP(A9,'Прайс 2013 г.'!$A$1:$C$10,3,0)</f>
        <v>500</v>
      </c>
    </row>
    <row r="10" spans="1:4" ht="15.75" thickTop="1" x14ac:dyDescent="0.25"/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25.5703125" customWidth="1"/>
    <col min="3" max="3" width="21" customWidth="1"/>
  </cols>
  <sheetData>
    <row r="1" spans="1:3" ht="17.25" thickTop="1" thickBot="1" x14ac:dyDescent="0.3">
      <c r="A1" s="60" t="s">
        <v>64</v>
      </c>
      <c r="B1" s="61"/>
      <c r="C1" s="62"/>
    </row>
    <row r="2" spans="1:3" ht="16.5" thickBot="1" x14ac:dyDescent="0.3">
      <c r="A2" s="31" t="s">
        <v>16</v>
      </c>
      <c r="B2" s="32" t="s">
        <v>30</v>
      </c>
      <c r="C2" s="33" t="s">
        <v>50</v>
      </c>
    </row>
    <row r="3" spans="1:3" ht="16.5" thickBot="1" x14ac:dyDescent="0.3">
      <c r="A3" s="34" t="s">
        <v>53</v>
      </c>
      <c r="B3" s="35" t="s">
        <v>54</v>
      </c>
      <c r="C3" s="37">
        <v>50</v>
      </c>
    </row>
    <row r="4" spans="1:3" ht="16.5" thickBot="1" x14ac:dyDescent="0.3">
      <c r="A4" s="34" t="s">
        <v>51</v>
      </c>
      <c r="B4" s="35" t="s">
        <v>52</v>
      </c>
      <c r="C4" s="37">
        <v>250</v>
      </c>
    </row>
    <row r="5" spans="1:3" ht="16.5" thickBot="1" x14ac:dyDescent="0.3">
      <c r="A5" s="34" t="s">
        <v>59</v>
      </c>
      <c r="B5" s="35" t="s">
        <v>60</v>
      </c>
      <c r="C5" s="37">
        <v>80</v>
      </c>
    </row>
    <row r="6" spans="1:3" ht="16.5" thickBot="1" x14ac:dyDescent="0.3">
      <c r="A6" s="34" t="s">
        <v>55</v>
      </c>
      <c r="B6" s="35" t="s">
        <v>56</v>
      </c>
      <c r="C6" s="37">
        <v>85</v>
      </c>
    </row>
    <row r="7" spans="1:3" ht="16.5" thickBot="1" x14ac:dyDescent="0.3">
      <c r="A7" s="34" t="s">
        <v>57</v>
      </c>
      <c r="B7" s="35" t="s">
        <v>58</v>
      </c>
      <c r="C7" s="37">
        <v>60</v>
      </c>
    </row>
    <row r="8" spans="1:3" ht="16.5" thickBot="1" x14ac:dyDescent="0.3">
      <c r="A8" s="34" t="s">
        <v>61</v>
      </c>
      <c r="B8" s="35" t="s">
        <v>62</v>
      </c>
      <c r="C8" s="37">
        <v>450</v>
      </c>
    </row>
    <row r="9" spans="1:3" ht="16.5" thickBot="1" x14ac:dyDescent="0.3">
      <c r="A9" s="34" t="s">
        <v>65</v>
      </c>
      <c r="B9" s="35" t="s">
        <v>63</v>
      </c>
      <c r="C9" s="37">
        <v>500</v>
      </c>
    </row>
    <row r="10" spans="1:3" ht="16.5" thickBot="1" x14ac:dyDescent="0.3">
      <c r="A10" s="38" t="s">
        <v>66</v>
      </c>
      <c r="B10" s="39" t="s">
        <v>67</v>
      </c>
      <c r="C10" s="41">
        <v>280</v>
      </c>
    </row>
    <row r="11" spans="1:3" ht="15.75" thickTop="1" x14ac:dyDescent="0.25"/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2" sqref="D22"/>
    </sheetView>
  </sheetViews>
  <sheetFormatPr defaultRowHeight="15" x14ac:dyDescent="0.25"/>
  <cols>
    <col min="1" max="1" width="15.85546875" customWidth="1"/>
    <col min="2" max="2" width="29.140625" customWidth="1"/>
    <col min="3" max="3" width="15" customWidth="1"/>
    <col min="4" max="4" width="24.7109375" customWidth="1"/>
  </cols>
  <sheetData>
    <row r="1" spans="1:4" ht="16.5" thickBot="1" x14ac:dyDescent="0.3">
      <c r="A1" s="57" t="s">
        <v>68</v>
      </c>
      <c r="B1" s="58"/>
      <c r="C1" s="58"/>
      <c r="D1" s="59"/>
    </row>
    <row r="2" spans="1:4" ht="16.5" thickBot="1" x14ac:dyDescent="0.3">
      <c r="A2" s="47" t="s">
        <v>16</v>
      </c>
      <c r="B2" s="48" t="s">
        <v>30</v>
      </c>
      <c r="C2" s="48" t="s">
        <v>33</v>
      </c>
      <c r="D2" s="48" t="s">
        <v>50</v>
      </c>
    </row>
    <row r="3" spans="1:4" ht="16.5" thickBot="1" x14ac:dyDescent="0.3">
      <c r="A3" s="49" t="s">
        <v>53</v>
      </c>
      <c r="B3" s="35" t="s">
        <v>52</v>
      </c>
      <c r="C3" s="36">
        <v>300</v>
      </c>
      <c r="D3" s="36">
        <f>VLOOKUP(A3,'Прайс 2022 г.'!A3:C10,3,0)</f>
        <v>50</v>
      </c>
    </row>
    <row r="4" spans="1:4" ht="16.5" thickBot="1" x14ac:dyDescent="0.3">
      <c r="A4" s="49" t="s">
        <v>51</v>
      </c>
      <c r="B4" s="35" t="s">
        <v>54</v>
      </c>
      <c r="C4" s="36">
        <v>150</v>
      </c>
      <c r="D4" s="36">
        <f>VLOOKUP(A4,'Прайс 2022 г.'!A4:C11,3,0)</f>
        <v>250</v>
      </c>
    </row>
    <row r="5" spans="1:4" ht="16.5" thickBot="1" x14ac:dyDescent="0.3">
      <c r="A5" s="49" t="s">
        <v>59</v>
      </c>
      <c r="B5" s="35" t="s">
        <v>56</v>
      </c>
      <c r="C5" s="36">
        <v>250</v>
      </c>
      <c r="D5" s="36">
        <f>VLOOKUP(A5,'Прайс 2022 г.'!A5:C12,3,0)</f>
        <v>80</v>
      </c>
    </row>
    <row r="6" spans="1:4" ht="16.5" thickBot="1" x14ac:dyDescent="0.3">
      <c r="A6" s="49" t="s">
        <v>55</v>
      </c>
      <c r="B6" s="35" t="s">
        <v>58</v>
      </c>
      <c r="C6" s="36">
        <v>150</v>
      </c>
      <c r="D6" s="36">
        <f>VLOOKUP(A6,'Прайс 2022 г.'!A6:C13,3,0)</f>
        <v>85</v>
      </c>
    </row>
    <row r="7" spans="1:4" ht="16.5" thickBot="1" x14ac:dyDescent="0.3">
      <c r="A7" s="49" t="s">
        <v>57</v>
      </c>
      <c r="B7" s="35" t="s">
        <v>60</v>
      </c>
      <c r="C7" s="36">
        <v>100</v>
      </c>
      <c r="D7" s="36">
        <f>VLOOKUP(A7,'Прайс 2022 г.'!A7:C14,3,0)</f>
        <v>60</v>
      </c>
    </row>
    <row r="8" spans="1:4" ht="16.5" thickBot="1" x14ac:dyDescent="0.3">
      <c r="A8" s="49" t="s">
        <v>61</v>
      </c>
      <c r="B8" s="35" t="s">
        <v>62</v>
      </c>
      <c r="C8" s="36">
        <v>700</v>
      </c>
      <c r="D8" s="36">
        <f>VLOOKUP(A8,'Прайс 2022 г.'!A8:C15,3,0)</f>
        <v>450</v>
      </c>
    </row>
    <row r="9" spans="1:4" ht="16.5" thickBot="1" x14ac:dyDescent="0.3">
      <c r="A9" s="50" t="s">
        <v>65</v>
      </c>
      <c r="B9" s="42" t="s">
        <v>63</v>
      </c>
      <c r="C9" s="43">
        <v>500</v>
      </c>
      <c r="D9" s="36">
        <f>VLOOKUP(A9,'Прайс 2022 г.'!A9:C16,3,0)</f>
        <v>500</v>
      </c>
    </row>
    <row r="10" spans="1:4" ht="16.5" thickBot="1" x14ac:dyDescent="0.3">
      <c r="A10" s="44" t="s">
        <v>66</v>
      </c>
      <c r="B10" s="45" t="s">
        <v>67</v>
      </c>
      <c r="C10" s="46">
        <v>900</v>
      </c>
      <c r="D10" s="36">
        <f>VLOOKUP(A10,'Прайс 2022 г.'!A10:C17,3,0)</f>
        <v>280</v>
      </c>
    </row>
    <row r="12" spans="1:4" ht="15.75" x14ac:dyDescent="0.25">
      <c r="B12" s="63" t="s">
        <v>70</v>
      </c>
      <c r="C12" s="27">
        <f>SUM(C3:C10)</f>
        <v>3050</v>
      </c>
      <c r="D12" s="27">
        <f>SUM(D3:D10)</f>
        <v>1755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1" sqref="C21:C22"/>
    </sheetView>
  </sheetViews>
  <sheetFormatPr defaultRowHeight="15" x14ac:dyDescent="0.25"/>
  <cols>
    <col min="1" max="1" width="18" customWidth="1"/>
    <col min="2" max="2" width="23.5703125" customWidth="1"/>
    <col min="3" max="3" width="26.140625" customWidth="1"/>
  </cols>
  <sheetData>
    <row r="1" spans="1:3" ht="17.25" thickTop="1" thickBot="1" x14ac:dyDescent="0.3">
      <c r="A1" s="60" t="s">
        <v>69</v>
      </c>
      <c r="B1" s="61"/>
      <c r="C1" s="62"/>
    </row>
    <row r="2" spans="1:3" ht="16.5" thickBot="1" x14ac:dyDescent="0.3">
      <c r="A2" s="31" t="s">
        <v>16</v>
      </c>
      <c r="B2" s="32" t="s">
        <v>30</v>
      </c>
      <c r="C2" s="33" t="s">
        <v>50</v>
      </c>
    </row>
    <row r="3" spans="1:3" ht="16.5" thickBot="1" x14ac:dyDescent="0.3">
      <c r="A3" s="34" t="s">
        <v>53</v>
      </c>
      <c r="B3" s="35" t="s">
        <v>54</v>
      </c>
      <c r="C3" s="37">
        <v>50</v>
      </c>
    </row>
    <row r="4" spans="1:3" ht="16.5" thickBot="1" x14ac:dyDescent="0.3">
      <c r="A4" s="34" t="s">
        <v>51</v>
      </c>
      <c r="B4" s="35" t="s">
        <v>52</v>
      </c>
      <c r="C4" s="37">
        <v>250</v>
      </c>
    </row>
    <row r="5" spans="1:3" ht="16.5" thickBot="1" x14ac:dyDescent="0.3">
      <c r="A5" s="34" t="s">
        <v>59</v>
      </c>
      <c r="B5" s="35" t="s">
        <v>60</v>
      </c>
      <c r="C5" s="37">
        <v>80</v>
      </c>
    </row>
    <row r="6" spans="1:3" ht="16.5" thickBot="1" x14ac:dyDescent="0.3">
      <c r="A6" s="34" t="s">
        <v>55</v>
      </c>
      <c r="B6" s="35" t="s">
        <v>56</v>
      </c>
      <c r="C6" s="37">
        <v>85</v>
      </c>
    </row>
    <row r="7" spans="1:3" ht="16.5" thickBot="1" x14ac:dyDescent="0.3">
      <c r="A7" s="34" t="s">
        <v>57</v>
      </c>
      <c r="B7" s="35" t="s">
        <v>58</v>
      </c>
      <c r="C7" s="37">
        <v>60</v>
      </c>
    </row>
    <row r="8" spans="1:3" ht="16.5" thickBot="1" x14ac:dyDescent="0.3">
      <c r="A8" s="34" t="s">
        <v>61</v>
      </c>
      <c r="B8" s="35" t="s">
        <v>62</v>
      </c>
      <c r="C8" s="37">
        <v>450</v>
      </c>
    </row>
    <row r="9" spans="1:3" ht="16.5" thickBot="1" x14ac:dyDescent="0.3">
      <c r="A9" s="34" t="s">
        <v>65</v>
      </c>
      <c r="B9" s="35" t="s">
        <v>63</v>
      </c>
      <c r="C9" s="37">
        <v>500</v>
      </c>
    </row>
    <row r="10" spans="1:3" ht="16.5" thickBot="1" x14ac:dyDescent="0.3">
      <c r="A10" s="38" t="s">
        <v>66</v>
      </c>
      <c r="B10" s="39" t="s">
        <v>67</v>
      </c>
      <c r="C10" s="41">
        <v>280</v>
      </c>
    </row>
    <row r="11" spans="1:3" ht="15.75" thickTop="1" x14ac:dyDescent="0.25"/>
    <row r="12" spans="1:3" ht="15.75" x14ac:dyDescent="0.25">
      <c r="A12" s="24"/>
      <c r="B12" s="63" t="s">
        <v>70</v>
      </c>
      <c r="C12" s="27">
        <f>SUM(C3:C10)</f>
        <v>1755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Продажа</vt:lpstr>
      <vt:lpstr>Цены</vt:lpstr>
      <vt:lpstr>ГПР</vt:lpstr>
      <vt:lpstr>Прайс 2008 г.</vt:lpstr>
      <vt:lpstr>Прайс 2013 г.</vt:lpstr>
      <vt:lpstr>Прайс 2018 г.</vt:lpstr>
      <vt:lpstr>Прайс 2022 г.</vt:lpstr>
      <vt:lpstr>ГПР!OLE_LINK1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2022-02-19T11:41:11Z</dcterms:modified>
</cp:coreProperties>
</file>