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.dubyna\Google Диск\Robots\Spyder\SpyderFPV\"/>
    </mc:Choice>
  </mc:AlternateContent>
  <xr:revisionPtr revIDLastSave="0" documentId="13_ncr:1_{4F7E9645-0462-48FA-A9E5-1E946697FB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" i="1" l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V3" i="1"/>
  <c r="U3" i="1"/>
  <c r="J14" i="1"/>
  <c r="J13" i="1"/>
  <c r="J12" i="1"/>
  <c r="I14" i="1" l="1"/>
  <c r="H8" i="1"/>
  <c r="H9" i="1" s="1"/>
  <c r="I9" i="1" s="1"/>
  <c r="I13" i="1"/>
  <c r="I12" i="1"/>
  <c r="H20" i="1" l="1"/>
  <c r="H16" i="1"/>
  <c r="H22" i="1" l="1"/>
  <c r="H21" i="1"/>
  <c r="H17" i="1"/>
  <c r="H18" i="1" s="1"/>
  <c r="H19" i="1"/>
  <c r="H28" i="1" l="1"/>
  <c r="M14" i="1" s="1"/>
  <c r="H23" i="1"/>
  <c r="H27" i="1" s="1"/>
  <c r="M13" i="1" s="1"/>
  <c r="H26" i="1" l="1"/>
  <c r="M12" i="1" l="1"/>
  <c r="M16" i="1" s="1"/>
  <c r="M17" i="1" l="1"/>
  <c r="M18" i="1" s="1"/>
  <c r="N26" i="1"/>
  <c r="M26" i="1" s="1"/>
  <c r="O26" i="1" s="1"/>
  <c r="M20" i="1" l="1"/>
  <c r="N20" i="1"/>
  <c r="M21" i="1"/>
  <c r="M19" i="1"/>
  <c r="N27" i="1" l="1"/>
  <c r="M27" i="1" s="1"/>
  <c r="O27" i="1" s="1"/>
  <c r="N28" i="1"/>
  <c r="M28" i="1" s="1"/>
  <c r="O28" i="1" s="1"/>
</calcChain>
</file>

<file path=xl/sharedStrings.xml><?xml version="1.0" encoding="utf-8"?>
<sst xmlns="http://schemas.openxmlformats.org/spreadsheetml/2006/main" count="52" uniqueCount="36">
  <si>
    <t>AB</t>
  </si>
  <si>
    <t>BC</t>
  </si>
  <si>
    <t>CD</t>
  </si>
  <si>
    <t>DE</t>
  </si>
  <si>
    <t>alfa</t>
  </si>
  <si>
    <t>beta</t>
  </si>
  <si>
    <t>gamma</t>
  </si>
  <si>
    <t>mm</t>
  </si>
  <si>
    <t>deg</t>
  </si>
  <si>
    <t>rad</t>
  </si>
  <si>
    <t>BD</t>
  </si>
  <si>
    <t>CBD</t>
  </si>
  <si>
    <t>GBD</t>
  </si>
  <si>
    <t>BG</t>
  </si>
  <si>
    <t>AG</t>
  </si>
  <si>
    <t>X</t>
  </si>
  <si>
    <t>Y</t>
  </si>
  <si>
    <t>Z</t>
  </si>
  <si>
    <t>DG</t>
  </si>
  <si>
    <t>HDE</t>
  </si>
  <si>
    <t>DH</t>
  </si>
  <si>
    <t>HE</t>
  </si>
  <si>
    <t>FE</t>
  </si>
  <si>
    <t>BE</t>
  </si>
  <si>
    <t>JE</t>
  </si>
  <si>
    <t>JBE</t>
  </si>
  <si>
    <t>EBD</t>
  </si>
  <si>
    <t>BDE</t>
  </si>
  <si>
    <t>steps</t>
  </si>
  <si>
    <t>Min</t>
  </si>
  <si>
    <t>Max</t>
  </si>
  <si>
    <t>Diff</t>
  </si>
  <si>
    <t>Limit diiff</t>
  </si>
  <si>
    <t>Limit</t>
  </si>
  <si>
    <t>Experimental</t>
  </si>
  <si>
    <t>GND - 34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</si>
</sst>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5" xfId="0" applyNumberFormat="1" applyBorder="1"/>
    <xf numFmtId="2" fontId="0" fillId="0" borderId="3" xfId="0" applyNumberFormat="1" applyBorder="1" applyAlignment="1">
      <alignment horizontal="center"/>
    </xf>
    <xf numFmtId="2" fontId="0" fillId="0" borderId="3" xfId="0" applyNumberFormat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/>
    <xf numFmtId="2" fontId="0" fillId="0" borderId="5" xfId="0" applyNumberFormat="1" applyBorder="1" applyAlignment="1"/>
    <xf numFmtId="2" fontId="0" fillId="0" borderId="6" xfId="0" applyNumberFormat="1" applyBorder="1" applyAlignment="1"/>
    <xf numFmtId="1" fontId="0" fillId="0" borderId="5" xfId="0" applyNumberFormat="1" applyBorder="1"/>
    <xf numFmtId="1" fontId="0" fillId="0" borderId="9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5</xdr:row>
      <xdr:rowOff>165100</xdr:rowOff>
    </xdr:from>
    <xdr:to>
      <xdr:col>1</xdr:col>
      <xdr:colOff>69850</xdr:colOff>
      <xdr:row>6</xdr:row>
      <xdr:rowOff>101600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id="{11BD6DE2-CE47-4855-B8A1-96EF004F4125}"/>
            </a:ext>
          </a:extLst>
        </xdr:cNvPr>
        <xdr:cNvSpPr/>
      </xdr:nvSpPr>
      <xdr:spPr>
        <a:xfrm>
          <a:off x="565150" y="108585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298450</xdr:colOff>
      <xdr:row>5</xdr:row>
      <xdr:rowOff>152400</xdr:rowOff>
    </xdr:from>
    <xdr:to>
      <xdr:col>2</xdr:col>
      <xdr:colOff>412750</xdr:colOff>
      <xdr:row>6</xdr:row>
      <xdr:rowOff>88900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331370FE-A9B9-4399-A1B6-4813CC0009FB}"/>
            </a:ext>
          </a:extLst>
        </xdr:cNvPr>
        <xdr:cNvSpPr/>
      </xdr:nvSpPr>
      <xdr:spPr>
        <a:xfrm>
          <a:off x="1517650" y="107315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565150</xdr:colOff>
      <xdr:row>2</xdr:row>
      <xdr:rowOff>127000</xdr:rowOff>
    </xdr:from>
    <xdr:to>
      <xdr:col>4</xdr:col>
      <xdr:colOff>69850</xdr:colOff>
      <xdr:row>3</xdr:row>
      <xdr:rowOff>63500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253DBF7-9CAD-4AB3-87C0-C91DF4E75787}"/>
            </a:ext>
          </a:extLst>
        </xdr:cNvPr>
        <xdr:cNvSpPr/>
      </xdr:nvSpPr>
      <xdr:spPr>
        <a:xfrm>
          <a:off x="2393950" y="49530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69850</xdr:colOff>
      <xdr:row>6</xdr:row>
      <xdr:rowOff>28575</xdr:rowOff>
    </xdr:from>
    <xdr:to>
      <xdr:col>2</xdr:col>
      <xdr:colOff>298450</xdr:colOff>
      <xdr:row>6</xdr:row>
      <xdr:rowOff>41275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8DA320BE-5A3F-4AED-94BB-3E82DA819B39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679450" y="1133475"/>
          <a:ext cx="83820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396011</xdr:colOff>
      <xdr:row>3</xdr:row>
      <xdr:rowOff>45831</xdr:rowOff>
    </xdr:from>
    <xdr:to>
      <xdr:col>3</xdr:col>
      <xdr:colOff>581889</xdr:colOff>
      <xdr:row>5</xdr:row>
      <xdr:rowOff>170069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7C1D631A-0F07-4AD2-9000-A8E10B4B17FD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1615211" y="598281"/>
          <a:ext cx="795478" cy="49253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3</xdr:row>
      <xdr:rowOff>63500</xdr:rowOff>
    </xdr:from>
    <xdr:to>
      <xdr:col>4</xdr:col>
      <xdr:colOff>584200</xdr:colOff>
      <xdr:row>16</xdr:row>
      <xdr:rowOff>6350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A9295DC2-77EE-4EB2-AD9C-085BE2FE87AA}"/>
            </a:ext>
          </a:extLst>
        </xdr:cNvPr>
        <xdr:cNvCxnSpPr/>
      </xdr:nvCxnSpPr>
      <xdr:spPr>
        <a:xfrm flipH="1" flipV="1">
          <a:off x="2463053" y="631265"/>
          <a:ext cx="571500" cy="241561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593687</xdr:colOff>
      <xdr:row>24</xdr:row>
      <xdr:rowOff>103050</xdr:rowOff>
    </xdr:from>
    <xdr:to>
      <xdr:col>1</xdr:col>
      <xdr:colOff>98387</xdr:colOff>
      <xdr:row>25</xdr:row>
      <xdr:rowOff>38684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AD2FB07C-21E1-4813-A8F0-4F6FA6335B03}"/>
            </a:ext>
          </a:extLst>
        </xdr:cNvPr>
        <xdr:cNvSpPr/>
      </xdr:nvSpPr>
      <xdr:spPr>
        <a:xfrm rot="20131803">
          <a:off x="593687" y="4579800"/>
          <a:ext cx="114300" cy="1261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235933</xdr:colOff>
      <xdr:row>22</xdr:row>
      <xdr:rowOff>71075</xdr:rowOff>
    </xdr:from>
    <xdr:to>
      <xdr:col>2</xdr:col>
      <xdr:colOff>350233</xdr:colOff>
      <xdr:row>23</xdr:row>
      <xdr:rowOff>6709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83421BC4-AC82-44CB-AE96-80AB20177254}"/>
            </a:ext>
          </a:extLst>
        </xdr:cNvPr>
        <xdr:cNvSpPr/>
      </xdr:nvSpPr>
      <xdr:spPr>
        <a:xfrm rot="20131803">
          <a:off x="1455133" y="4173175"/>
          <a:ext cx="114300" cy="1261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52860</xdr:colOff>
      <xdr:row>23</xdr:row>
      <xdr:rowOff>140316</xdr:rowOff>
    </xdr:from>
    <xdr:to>
      <xdr:col>2</xdr:col>
      <xdr:colOff>281460</xdr:colOff>
      <xdr:row>23</xdr:row>
      <xdr:rowOff>153593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CA9A6D01-15B4-4B25-9C8B-C5702ABA0319}"/>
            </a:ext>
          </a:extLst>
        </xdr:cNvPr>
        <xdr:cNvCxnSpPr>
          <a:stCxn id="18" idx="6"/>
          <a:endCxn id="19" idx="2"/>
        </xdr:cNvCxnSpPr>
      </xdr:nvCxnSpPr>
      <xdr:spPr>
        <a:xfrm rot="20131803" flipV="1">
          <a:off x="662460" y="4432916"/>
          <a:ext cx="838200" cy="1327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345100</xdr:colOff>
      <xdr:row>19</xdr:row>
      <xdr:rowOff>152400</xdr:rowOff>
    </xdr:from>
    <xdr:to>
      <xdr:col>4</xdr:col>
      <xdr:colOff>177800</xdr:colOff>
      <xdr:row>22</xdr:row>
      <xdr:rowOff>110470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88AF938E-BA8E-4766-8388-E69205174E35}"/>
            </a:ext>
          </a:extLst>
        </xdr:cNvPr>
        <xdr:cNvCxnSpPr>
          <a:stCxn id="19" idx="6"/>
        </xdr:cNvCxnSpPr>
      </xdr:nvCxnSpPr>
      <xdr:spPr>
        <a:xfrm flipV="1">
          <a:off x="1564300" y="3695700"/>
          <a:ext cx="1051900" cy="5168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2</xdr:row>
      <xdr:rowOff>19050</xdr:rowOff>
    </xdr:from>
    <xdr:to>
      <xdr:col>3</xdr:col>
      <xdr:colOff>450850</xdr:colOff>
      <xdr:row>5</xdr:row>
      <xdr:rowOff>152400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12257FC5-F18A-48C7-9F61-0E418062E784}"/>
            </a:ext>
          </a:extLst>
        </xdr:cNvPr>
        <xdr:cNvCxnSpPr>
          <a:stCxn id="3" idx="0"/>
        </xdr:cNvCxnSpPr>
      </xdr:nvCxnSpPr>
      <xdr:spPr>
        <a:xfrm flipV="1">
          <a:off x="1574800" y="387350"/>
          <a:ext cx="704850" cy="685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463550</xdr:colOff>
      <xdr:row>2</xdr:row>
      <xdr:rowOff>19050</xdr:rowOff>
    </xdr:from>
    <xdr:to>
      <xdr:col>3</xdr:col>
      <xdr:colOff>581889</xdr:colOff>
      <xdr:row>2</xdr:row>
      <xdr:rowOff>144669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AE8E72DD-17F7-4650-B97A-E16FECFF6A99}"/>
            </a:ext>
          </a:extLst>
        </xdr:cNvPr>
        <xdr:cNvCxnSpPr>
          <a:endCxn id="4" idx="1"/>
        </xdr:cNvCxnSpPr>
      </xdr:nvCxnSpPr>
      <xdr:spPr>
        <a:xfrm>
          <a:off x="2292350" y="387350"/>
          <a:ext cx="118339" cy="1256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44450</xdr:colOff>
      <xdr:row>3</xdr:row>
      <xdr:rowOff>57150</xdr:rowOff>
    </xdr:from>
    <xdr:to>
      <xdr:col>4</xdr:col>
      <xdr:colOff>406400</xdr:colOff>
      <xdr:row>5</xdr:row>
      <xdr:rowOff>101600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E3595AD3-301D-4B04-9DA7-D7FBBE8FBE73}"/>
            </a:ext>
          </a:extLst>
        </xdr:cNvPr>
        <xdr:cNvCxnSpPr/>
      </xdr:nvCxnSpPr>
      <xdr:spPr>
        <a:xfrm>
          <a:off x="2482850" y="615950"/>
          <a:ext cx="361950" cy="412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6</xdr:row>
      <xdr:rowOff>19050</xdr:rowOff>
    </xdr:from>
    <xdr:to>
      <xdr:col>4</xdr:col>
      <xdr:colOff>6350</xdr:colOff>
      <xdr:row>6</xdr:row>
      <xdr:rowOff>25400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:a16="http://schemas.microsoft.com/office/drawing/2014/main" id="{E99293BD-48B0-4DBE-870D-A5A91A17FF05}"/>
            </a:ext>
          </a:extLst>
        </xdr:cNvPr>
        <xdr:cNvCxnSpPr/>
      </xdr:nvCxnSpPr>
      <xdr:spPr>
        <a:xfrm flipV="1">
          <a:off x="1600200" y="1136650"/>
          <a:ext cx="8445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24</xdr:row>
      <xdr:rowOff>158750</xdr:rowOff>
    </xdr:from>
    <xdr:to>
      <xdr:col>4</xdr:col>
      <xdr:colOff>152400</xdr:colOff>
      <xdr:row>24</xdr:row>
      <xdr:rowOff>177800</xdr:rowOff>
    </xdr:to>
    <xdr:cxnSp macro="">
      <xdr:nvCxnSpPr>
        <xdr:cNvPr id="42" name="Прямая соединительная линия 41">
          <a:extLst>
            <a:ext uri="{FF2B5EF4-FFF2-40B4-BE49-F238E27FC236}">
              <a16:creationId xmlns:a16="http://schemas.microsoft.com/office/drawing/2014/main" id="{1DB4C400-32D8-40CE-8381-F30440102687}"/>
            </a:ext>
          </a:extLst>
        </xdr:cNvPr>
        <xdr:cNvCxnSpPr/>
      </xdr:nvCxnSpPr>
      <xdr:spPr>
        <a:xfrm flipV="1">
          <a:off x="660400" y="4578350"/>
          <a:ext cx="19304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476250</xdr:colOff>
      <xdr:row>6</xdr:row>
      <xdr:rowOff>76200</xdr:rowOff>
    </xdr:from>
    <xdr:ext cx="26629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076E407-3289-4F74-AE8E-91282801D8D9}"/>
            </a:ext>
          </a:extLst>
        </xdr:cNvPr>
        <xdr:cNvSpPr txBox="1"/>
      </xdr:nvSpPr>
      <xdr:spPr>
        <a:xfrm>
          <a:off x="476250" y="118110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  <a:endParaRPr lang="ru-RU" sz="1100"/>
        </a:p>
      </xdr:txBody>
    </xdr:sp>
    <xdr:clientData/>
  </xdr:oneCellAnchor>
  <xdr:oneCellAnchor>
    <xdr:from>
      <xdr:col>2</xdr:col>
      <xdr:colOff>209550</xdr:colOff>
      <xdr:row>6</xdr:row>
      <xdr:rowOff>76200</xdr:rowOff>
    </xdr:from>
    <xdr:ext cx="273050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434A098-8E10-4741-963F-00EDF30C3B03}"/>
            </a:ext>
          </a:extLst>
        </xdr:cNvPr>
        <xdr:cNvSpPr txBox="1"/>
      </xdr:nvSpPr>
      <xdr:spPr>
        <a:xfrm>
          <a:off x="1428750" y="11811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</a:t>
          </a:r>
          <a:endParaRPr lang="ru-RU" sz="1100"/>
        </a:p>
      </xdr:txBody>
    </xdr:sp>
    <xdr:clientData/>
  </xdr:oneCellAnchor>
  <xdr:oneCellAnchor>
    <xdr:from>
      <xdr:col>3</xdr:col>
      <xdr:colOff>292100</xdr:colOff>
      <xdr:row>0</xdr:row>
      <xdr:rowOff>127000</xdr:rowOff>
    </xdr:from>
    <xdr:ext cx="273050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F72106D-468C-483B-9BAA-3684A4202432}"/>
            </a:ext>
          </a:extLst>
        </xdr:cNvPr>
        <xdr:cNvSpPr txBox="1"/>
      </xdr:nvSpPr>
      <xdr:spPr>
        <a:xfrm>
          <a:off x="2120900" y="1270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</a:t>
          </a:r>
          <a:endParaRPr lang="ru-RU" sz="1100"/>
        </a:p>
      </xdr:txBody>
    </xdr:sp>
    <xdr:clientData/>
  </xdr:oneCellAnchor>
  <xdr:oneCellAnchor>
    <xdr:from>
      <xdr:col>4</xdr:col>
      <xdr:colOff>38100</xdr:colOff>
      <xdr:row>2</xdr:row>
      <xdr:rowOff>50800</xdr:rowOff>
    </xdr:from>
    <xdr:ext cx="27305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955F33-F337-4164-98FA-142499BCB22F}"/>
            </a:ext>
          </a:extLst>
        </xdr:cNvPr>
        <xdr:cNvSpPr txBox="1"/>
      </xdr:nvSpPr>
      <xdr:spPr>
        <a:xfrm>
          <a:off x="2476500" y="4191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</a:t>
          </a:r>
          <a:endParaRPr lang="ru-RU" sz="1100"/>
        </a:p>
      </xdr:txBody>
    </xdr:sp>
    <xdr:clientData/>
  </xdr:oneCellAnchor>
  <xdr:oneCellAnchor>
    <xdr:from>
      <xdr:col>4</xdr:col>
      <xdr:colOff>603250</xdr:colOff>
      <xdr:row>15</xdr:row>
      <xdr:rowOff>0</xdr:rowOff>
    </xdr:from>
    <xdr:ext cx="27305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D73A22C-2C2E-43DC-9445-ACD5A3C9AE84}"/>
            </a:ext>
          </a:extLst>
        </xdr:cNvPr>
        <xdr:cNvSpPr txBox="1"/>
      </xdr:nvSpPr>
      <xdr:spPr>
        <a:xfrm>
          <a:off x="3041650" y="28130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</a:t>
          </a:r>
          <a:endParaRPr lang="ru-RU" sz="1100"/>
        </a:p>
      </xdr:txBody>
    </xdr:sp>
    <xdr:clientData/>
  </xdr:oneCellAnchor>
  <xdr:oneCellAnchor>
    <xdr:from>
      <xdr:col>1</xdr:col>
      <xdr:colOff>330200</xdr:colOff>
      <xdr:row>23</xdr:row>
      <xdr:rowOff>146050</xdr:rowOff>
    </xdr:from>
    <xdr:ext cx="48260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F940A1F-6F8A-4B91-8A5F-4AA377B3AD2D}"/>
            </a:ext>
          </a:extLst>
        </xdr:cNvPr>
        <xdr:cNvSpPr txBox="1"/>
      </xdr:nvSpPr>
      <xdr:spPr>
        <a:xfrm>
          <a:off x="939800" y="4381500"/>
          <a:ext cx="482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alfa</a:t>
          </a:r>
          <a:endParaRPr lang="ru-RU" sz="1100"/>
        </a:p>
      </xdr:txBody>
    </xdr:sp>
    <xdr:clientData/>
  </xdr:oneCellAnchor>
  <xdr:oneCellAnchor>
    <xdr:from>
      <xdr:col>2</xdr:col>
      <xdr:colOff>400050</xdr:colOff>
      <xdr:row>4</xdr:row>
      <xdr:rowOff>158750</xdr:rowOff>
    </xdr:from>
    <xdr:ext cx="48260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D2AA22F-596E-4CE9-9582-5EB45A726650}"/>
            </a:ext>
          </a:extLst>
        </xdr:cNvPr>
        <xdr:cNvSpPr txBox="1"/>
      </xdr:nvSpPr>
      <xdr:spPr>
        <a:xfrm>
          <a:off x="1619250" y="901700"/>
          <a:ext cx="482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beta</a:t>
          </a:r>
          <a:endParaRPr lang="ru-RU" sz="1100"/>
        </a:p>
      </xdr:txBody>
    </xdr:sp>
    <xdr:clientData/>
  </xdr:oneCellAnchor>
  <xdr:oneCellAnchor>
    <xdr:from>
      <xdr:col>4</xdr:col>
      <xdr:colOff>19050</xdr:colOff>
      <xdr:row>3</xdr:row>
      <xdr:rowOff>171450</xdr:rowOff>
    </xdr:from>
    <xdr:ext cx="762000" cy="436786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278A78F-F032-4042-8F4D-A45BED60BB96}"/>
            </a:ext>
          </a:extLst>
        </xdr:cNvPr>
        <xdr:cNvSpPr txBox="1"/>
      </xdr:nvSpPr>
      <xdr:spPr>
        <a:xfrm>
          <a:off x="2457450" y="730250"/>
          <a:ext cx="7620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gamma</a:t>
          </a:r>
        </a:p>
        <a:p>
          <a:endParaRPr lang="ru-RU" sz="1100"/>
        </a:p>
      </xdr:txBody>
    </xdr:sp>
    <xdr:clientData/>
  </xdr:oneCellAnchor>
  <xdr:twoCellAnchor>
    <xdr:from>
      <xdr:col>1</xdr:col>
      <xdr:colOff>31750</xdr:colOff>
      <xdr:row>19</xdr:row>
      <xdr:rowOff>44450</xdr:rowOff>
    </xdr:from>
    <xdr:to>
      <xdr:col>1</xdr:col>
      <xdr:colOff>38100</xdr:colOff>
      <xdr:row>24</xdr:row>
      <xdr:rowOff>82550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C2C61540-F035-455E-8747-4E0F8DE0B827}"/>
            </a:ext>
          </a:extLst>
        </xdr:cNvPr>
        <xdr:cNvCxnSpPr/>
      </xdr:nvCxnSpPr>
      <xdr:spPr>
        <a:xfrm flipH="1">
          <a:off x="641350" y="3543300"/>
          <a:ext cx="6350" cy="958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3573</xdr:colOff>
      <xdr:row>6</xdr:row>
      <xdr:rowOff>82241</xdr:rowOff>
    </xdr:from>
    <xdr:to>
      <xdr:col>1</xdr:col>
      <xdr:colOff>19050</xdr:colOff>
      <xdr:row>16</xdr:row>
      <xdr:rowOff>152400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37AB7465-24F3-4301-A91B-173462EF4035}"/>
            </a:ext>
          </a:extLst>
        </xdr:cNvPr>
        <xdr:cNvCxnSpPr/>
      </xdr:nvCxnSpPr>
      <xdr:spPr>
        <a:xfrm>
          <a:off x="613173" y="1199841"/>
          <a:ext cx="15477" cy="1949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349250</xdr:colOff>
      <xdr:row>13</xdr:row>
      <xdr:rowOff>177800</xdr:rowOff>
    </xdr:from>
    <xdr:ext cx="27305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82DF6B0-B0E4-4048-B1BD-253E31EC707E}"/>
            </a:ext>
          </a:extLst>
        </xdr:cNvPr>
        <xdr:cNvSpPr txBox="1"/>
      </xdr:nvSpPr>
      <xdr:spPr>
        <a:xfrm>
          <a:off x="349250" y="25717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Z</a:t>
          </a:r>
          <a:endParaRPr lang="ru-RU" sz="1100"/>
        </a:p>
      </xdr:txBody>
    </xdr:sp>
    <xdr:clientData/>
  </xdr:oneCellAnchor>
  <xdr:oneCellAnchor>
    <xdr:from>
      <xdr:col>3</xdr:col>
      <xdr:colOff>514350</xdr:colOff>
      <xdr:row>24</xdr:row>
      <xdr:rowOff>171450</xdr:rowOff>
    </xdr:from>
    <xdr:ext cx="29210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A05071B-A4FE-4D2C-99CB-E361A4A5DDF7}"/>
            </a:ext>
          </a:extLst>
        </xdr:cNvPr>
        <xdr:cNvSpPr txBox="1"/>
      </xdr:nvSpPr>
      <xdr:spPr>
        <a:xfrm>
          <a:off x="2343150" y="4591050"/>
          <a:ext cx="292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X</a:t>
          </a:r>
          <a:endParaRPr lang="ru-RU" sz="1100"/>
        </a:p>
      </xdr:txBody>
    </xdr:sp>
    <xdr:clientData/>
  </xdr:oneCellAnchor>
  <xdr:oneCellAnchor>
    <xdr:from>
      <xdr:col>1</xdr:col>
      <xdr:colOff>12700</xdr:colOff>
      <xdr:row>18</xdr:row>
      <xdr:rowOff>177800</xdr:rowOff>
    </xdr:from>
    <xdr:ext cx="273050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58B07170-72D6-488B-899E-337FFAA83667}"/>
            </a:ext>
          </a:extLst>
        </xdr:cNvPr>
        <xdr:cNvSpPr txBox="1"/>
      </xdr:nvSpPr>
      <xdr:spPr>
        <a:xfrm>
          <a:off x="622300" y="34925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Y</a:t>
          </a:r>
          <a:endParaRPr lang="ru-RU" sz="1100"/>
        </a:p>
      </xdr:txBody>
    </xdr:sp>
    <xdr:clientData/>
  </xdr:oneCellAnchor>
  <xdr:oneCellAnchor>
    <xdr:from>
      <xdr:col>3</xdr:col>
      <xdr:colOff>514350</xdr:colOff>
      <xdr:row>5</xdr:row>
      <xdr:rowOff>74060</xdr:rowOff>
    </xdr:from>
    <xdr:ext cx="18415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6074A80-27B0-4641-82C9-773501BC17A5}"/>
            </a:ext>
          </a:extLst>
        </xdr:cNvPr>
        <xdr:cNvSpPr txBox="1"/>
      </xdr:nvSpPr>
      <xdr:spPr>
        <a:xfrm rot="10800000" flipH="1" flipV="1">
          <a:off x="2343150" y="1001160"/>
          <a:ext cx="184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</a:t>
          </a:r>
          <a:endParaRPr lang="ru-RU" sz="1100"/>
        </a:p>
      </xdr:txBody>
    </xdr:sp>
    <xdr:clientData/>
  </xdr:oneCellAnchor>
  <xdr:twoCellAnchor>
    <xdr:from>
      <xdr:col>1</xdr:col>
      <xdr:colOff>12700</xdr:colOff>
      <xdr:row>15</xdr:row>
      <xdr:rowOff>177800</xdr:rowOff>
    </xdr:from>
    <xdr:to>
      <xdr:col>4</xdr:col>
      <xdr:colOff>488950</xdr:colOff>
      <xdr:row>16</xdr:row>
      <xdr:rowOff>6350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:a16="http://schemas.microsoft.com/office/drawing/2014/main" id="{29D14563-786D-421B-9300-029D49577DDA}"/>
            </a:ext>
          </a:extLst>
        </xdr:cNvPr>
        <xdr:cNvCxnSpPr/>
      </xdr:nvCxnSpPr>
      <xdr:spPr>
        <a:xfrm flipH="1">
          <a:off x="622300" y="2990850"/>
          <a:ext cx="23050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</xdr:colOff>
      <xdr:row>15</xdr:row>
      <xdr:rowOff>171450</xdr:rowOff>
    </xdr:from>
    <xdr:ext cx="273050" cy="43678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B4F1ABE-39C3-4FD2-BFD0-B2FF1B05F2F6}"/>
            </a:ext>
          </a:extLst>
        </xdr:cNvPr>
        <xdr:cNvSpPr txBox="1"/>
      </xdr:nvSpPr>
      <xdr:spPr>
        <a:xfrm>
          <a:off x="666750" y="2984500"/>
          <a:ext cx="2730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</a:t>
          </a:r>
        </a:p>
        <a:p>
          <a:endParaRPr lang="ru-RU" sz="1100"/>
        </a:p>
      </xdr:txBody>
    </xdr:sp>
    <xdr:clientData/>
  </xdr:oneCellAnchor>
  <xdr:twoCellAnchor>
    <xdr:from>
      <xdr:col>4</xdr:col>
      <xdr:colOff>3573</xdr:colOff>
      <xdr:row>3</xdr:row>
      <xdr:rowOff>37791</xdr:rowOff>
    </xdr:from>
    <xdr:to>
      <xdr:col>4</xdr:col>
      <xdr:colOff>25400</xdr:colOff>
      <xdr:row>16</xdr:row>
      <xdr:rowOff>25400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53F05D4A-FD64-4460-B5E8-5908D3161E71}"/>
            </a:ext>
          </a:extLst>
        </xdr:cNvPr>
        <xdr:cNvCxnSpPr/>
      </xdr:nvCxnSpPr>
      <xdr:spPr>
        <a:xfrm>
          <a:off x="2441973" y="596591"/>
          <a:ext cx="21827" cy="24260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14</xdr:row>
      <xdr:rowOff>152400</xdr:rowOff>
    </xdr:from>
    <xdr:ext cx="27305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01617E6-0226-42DC-B715-329CDB580AA9}"/>
            </a:ext>
          </a:extLst>
        </xdr:cNvPr>
        <xdr:cNvSpPr txBox="1"/>
      </xdr:nvSpPr>
      <xdr:spPr>
        <a:xfrm>
          <a:off x="2438400" y="27749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</a:t>
          </a:r>
          <a:endParaRPr lang="ru-RU" sz="1100"/>
        </a:p>
      </xdr:txBody>
    </xdr:sp>
    <xdr:clientData/>
  </xdr:oneCellAnchor>
  <xdr:twoCellAnchor>
    <xdr:from>
      <xdr:col>3</xdr:col>
      <xdr:colOff>409613</xdr:colOff>
      <xdr:row>20</xdr:row>
      <xdr:rowOff>81966</xdr:rowOff>
    </xdr:from>
    <xdr:to>
      <xdr:col>3</xdr:col>
      <xdr:colOff>523913</xdr:colOff>
      <xdr:row>21</xdr:row>
      <xdr:rowOff>23950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4475D51B-90B0-47FC-9210-30E722166401}"/>
            </a:ext>
          </a:extLst>
        </xdr:cNvPr>
        <xdr:cNvSpPr/>
      </xdr:nvSpPr>
      <xdr:spPr>
        <a:xfrm rot="20131803">
          <a:off x="2238413" y="3809416"/>
          <a:ext cx="114300" cy="1261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298450</xdr:colOff>
      <xdr:row>6</xdr:row>
      <xdr:rowOff>24626</xdr:rowOff>
    </xdr:from>
    <xdr:to>
      <xdr:col>4</xdr:col>
      <xdr:colOff>557561</xdr:colOff>
      <xdr:row>16</xdr:row>
      <xdr:rowOff>3098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E23F4E19-50C0-42DD-89BD-4981FB7AE21D}"/>
            </a:ext>
          </a:extLst>
        </xdr:cNvPr>
        <xdr:cNvCxnSpPr>
          <a:stCxn id="3" idx="2"/>
        </xdr:cNvCxnSpPr>
      </xdr:nvCxnSpPr>
      <xdr:spPr>
        <a:xfrm>
          <a:off x="1518889" y="1139748"/>
          <a:ext cx="1479550" cy="18524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345496</xdr:colOff>
      <xdr:row>5</xdr:row>
      <xdr:rowOff>184818</xdr:rowOff>
    </xdr:from>
    <xdr:to>
      <xdr:col>2</xdr:col>
      <xdr:colOff>360973</xdr:colOff>
      <xdr:row>16</xdr:row>
      <xdr:rowOff>64477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646DB72-1EC8-4F25-A1A4-2AE43E416655}"/>
            </a:ext>
          </a:extLst>
        </xdr:cNvPr>
        <xdr:cNvCxnSpPr/>
      </xdr:nvCxnSpPr>
      <xdr:spPr>
        <a:xfrm>
          <a:off x="1566650" y="1117780"/>
          <a:ext cx="15477" cy="19507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356577</xdr:colOff>
      <xdr:row>14</xdr:row>
      <xdr:rowOff>147515</xdr:rowOff>
    </xdr:from>
    <xdr:ext cx="273050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81515D7-73C2-41C3-9A16-FD9DD3E54200}"/>
            </a:ext>
          </a:extLst>
        </xdr:cNvPr>
        <xdr:cNvSpPr txBox="1"/>
      </xdr:nvSpPr>
      <xdr:spPr>
        <a:xfrm>
          <a:off x="1577731" y="2775438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J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AB28"/>
  <sheetViews>
    <sheetView tabSelected="1" zoomScale="85" zoomScaleNormal="85" workbookViewId="0">
      <selection activeCell="H13" sqref="H13"/>
    </sheetView>
  </sheetViews>
  <sheetFormatPr defaultRowHeight="14.5" x14ac:dyDescent="0.35"/>
  <sheetData>
    <row r="1" spans="7:28" x14ac:dyDescent="0.35">
      <c r="R1" t="s">
        <v>34</v>
      </c>
      <c r="U1" t="s">
        <v>31</v>
      </c>
      <c r="X1" t="s">
        <v>32</v>
      </c>
      <c r="AA1" t="s">
        <v>33</v>
      </c>
    </row>
    <row r="2" spans="7:28" ht="15" thickBot="1" x14ac:dyDescent="0.4">
      <c r="G2" s="4"/>
      <c r="H2" s="4" t="s">
        <v>7</v>
      </c>
      <c r="I2" s="4"/>
      <c r="R2" t="s">
        <v>29</v>
      </c>
      <c r="S2" t="s">
        <v>30</v>
      </c>
      <c r="U2" t="s">
        <v>29</v>
      </c>
      <c r="V2" t="s">
        <v>30</v>
      </c>
      <c r="X2" t="s">
        <v>29</v>
      </c>
      <c r="Y2" t="s">
        <v>30</v>
      </c>
      <c r="AA2" t="s">
        <v>29</v>
      </c>
      <c r="AB2" t="s">
        <v>30</v>
      </c>
    </row>
    <row r="3" spans="7:28" x14ac:dyDescent="0.35">
      <c r="G3" s="5" t="s">
        <v>0</v>
      </c>
      <c r="H3" s="28">
        <v>53.05</v>
      </c>
      <c r="I3" s="4"/>
      <c r="K3" s="46" t="s">
        <v>35</v>
      </c>
      <c r="L3" s="46"/>
      <c r="Q3" s="43">
        <v>1</v>
      </c>
      <c r="R3" s="43">
        <v>250</v>
      </c>
      <c r="S3" s="43">
        <v>800</v>
      </c>
      <c r="T3" s="43"/>
      <c r="U3" s="43">
        <f>R3-512</f>
        <v>-262</v>
      </c>
      <c r="V3" s="43">
        <f>S3-512</f>
        <v>288</v>
      </c>
      <c r="W3" s="43"/>
      <c r="X3" s="43">
        <v>-205</v>
      </c>
      <c r="Y3" s="43">
        <v>205</v>
      </c>
      <c r="Z3" s="43"/>
      <c r="AA3" s="43">
        <f>X3+512</f>
        <v>307</v>
      </c>
      <c r="AB3" s="43">
        <f>Y3+512</f>
        <v>717</v>
      </c>
    </row>
    <row r="4" spans="7:28" x14ac:dyDescent="0.35">
      <c r="G4" s="6" t="s">
        <v>1</v>
      </c>
      <c r="H4" s="29">
        <v>60.64</v>
      </c>
      <c r="I4" s="4"/>
      <c r="K4" s="46"/>
      <c r="L4" s="46"/>
      <c r="Q4" s="44">
        <v>2</v>
      </c>
      <c r="R4" s="44">
        <v>512</v>
      </c>
      <c r="S4" s="44">
        <v>850</v>
      </c>
      <c r="T4" s="44"/>
      <c r="U4" s="44">
        <f t="shared" ref="U4:U20" si="0">R4-512</f>
        <v>0</v>
      </c>
      <c r="V4" s="44">
        <f t="shared" ref="V4:V20" si="1">S4-512</f>
        <v>338</v>
      </c>
      <c r="W4" s="44"/>
      <c r="X4" s="44">
        <v>0</v>
      </c>
      <c r="Y4" s="44">
        <v>338</v>
      </c>
      <c r="Z4" s="44"/>
      <c r="AA4" s="44">
        <f t="shared" ref="AA4:AA20" si="2">X4+512</f>
        <v>512</v>
      </c>
      <c r="AB4" s="44">
        <f t="shared" ref="AB4:AB20" si="3">Y4+512</f>
        <v>850</v>
      </c>
    </row>
    <row r="5" spans="7:28" x14ac:dyDescent="0.35">
      <c r="G5" s="6" t="s">
        <v>2</v>
      </c>
      <c r="H5" s="29">
        <v>14.18</v>
      </c>
      <c r="I5" s="4"/>
      <c r="Q5" s="45">
        <v>3</v>
      </c>
      <c r="R5" s="45">
        <v>500</v>
      </c>
      <c r="S5" s="45">
        <v>840</v>
      </c>
      <c r="T5" s="45"/>
      <c r="U5" s="45">
        <f t="shared" si="0"/>
        <v>-12</v>
      </c>
      <c r="V5" s="45">
        <f t="shared" si="1"/>
        <v>328</v>
      </c>
      <c r="W5" s="45"/>
      <c r="X5" s="45">
        <v>0</v>
      </c>
      <c r="Y5" s="45">
        <v>318</v>
      </c>
      <c r="Z5" s="45"/>
      <c r="AA5" s="45">
        <f t="shared" si="2"/>
        <v>512</v>
      </c>
      <c r="AB5" s="45">
        <f t="shared" si="3"/>
        <v>830</v>
      </c>
    </row>
    <row r="6" spans="7:28" ht="15" thickBot="1" x14ac:dyDescent="0.4">
      <c r="G6" s="7" t="s">
        <v>3</v>
      </c>
      <c r="H6" s="30">
        <v>136</v>
      </c>
      <c r="I6" s="4"/>
      <c r="Q6" s="43">
        <v>4</v>
      </c>
      <c r="R6" s="43">
        <v>220</v>
      </c>
      <c r="S6" s="43">
        <v>800</v>
      </c>
      <c r="T6" s="43"/>
      <c r="U6" s="43">
        <f t="shared" si="0"/>
        <v>-292</v>
      </c>
      <c r="V6" s="43">
        <f t="shared" si="1"/>
        <v>288</v>
      </c>
      <c r="W6" s="43"/>
      <c r="X6" s="43">
        <v>-205</v>
      </c>
      <c r="Y6" s="43">
        <v>205</v>
      </c>
      <c r="Z6" s="43"/>
      <c r="AA6" s="43">
        <f t="shared" si="2"/>
        <v>307</v>
      </c>
      <c r="AB6" s="43">
        <f t="shared" si="3"/>
        <v>717</v>
      </c>
    </row>
    <row r="7" spans="7:28" ht="15" thickBot="1" x14ac:dyDescent="0.4">
      <c r="Q7" s="44">
        <v>5</v>
      </c>
      <c r="R7" s="44">
        <v>512</v>
      </c>
      <c r="S7" s="44">
        <v>850</v>
      </c>
      <c r="T7" s="44"/>
      <c r="U7" s="44">
        <f t="shared" si="0"/>
        <v>0</v>
      </c>
      <c r="V7" s="44">
        <f t="shared" si="1"/>
        <v>338</v>
      </c>
      <c r="W7" s="44"/>
      <c r="X7" s="44">
        <v>0</v>
      </c>
      <c r="Y7" s="44">
        <v>338</v>
      </c>
      <c r="Z7" s="44"/>
      <c r="AA7" s="44">
        <f t="shared" si="2"/>
        <v>512</v>
      </c>
      <c r="AB7" s="44">
        <f t="shared" si="3"/>
        <v>850</v>
      </c>
    </row>
    <row r="8" spans="7:28" x14ac:dyDescent="0.35">
      <c r="G8" s="8" t="s">
        <v>10</v>
      </c>
      <c r="H8" s="16">
        <f>SQRT(H4*H4+H5*H5)</f>
        <v>62.275854068812258</v>
      </c>
      <c r="I8" s="17"/>
      <c r="Q8" s="45">
        <v>6</v>
      </c>
      <c r="R8" s="45">
        <v>501</v>
      </c>
      <c r="S8" s="45">
        <v>840</v>
      </c>
      <c r="T8" s="45"/>
      <c r="U8" s="45">
        <f t="shared" si="0"/>
        <v>-11</v>
      </c>
      <c r="V8" s="45">
        <f t="shared" si="1"/>
        <v>328</v>
      </c>
      <c r="W8" s="45"/>
      <c r="X8" s="45">
        <v>0</v>
      </c>
      <c r="Y8" s="45">
        <v>318</v>
      </c>
      <c r="Z8" s="45"/>
      <c r="AA8" s="45">
        <f t="shared" si="2"/>
        <v>512</v>
      </c>
      <c r="AB8" s="45">
        <f t="shared" si="3"/>
        <v>830</v>
      </c>
    </row>
    <row r="9" spans="7:28" ht="15" thickBot="1" x14ac:dyDescent="0.4">
      <c r="G9" s="9" t="s">
        <v>11</v>
      </c>
      <c r="H9" s="18">
        <f>ASIN(H5/H8)</f>
        <v>0.2297114845470119</v>
      </c>
      <c r="I9" s="17">
        <f>H9/PI()*180</f>
        <v>13.161498570228412</v>
      </c>
      <c r="Q9" s="43">
        <v>7</v>
      </c>
      <c r="R9" s="43">
        <v>300</v>
      </c>
      <c r="S9" s="43">
        <v>800</v>
      </c>
      <c r="T9" s="43"/>
      <c r="U9" s="43">
        <f t="shared" si="0"/>
        <v>-212</v>
      </c>
      <c r="V9" s="43">
        <f t="shared" si="1"/>
        <v>288</v>
      </c>
      <c r="W9" s="43"/>
      <c r="X9" s="43">
        <v>-205</v>
      </c>
      <c r="Y9" s="43">
        <v>205</v>
      </c>
      <c r="Z9" s="43"/>
      <c r="AA9" s="43">
        <f t="shared" si="2"/>
        <v>307</v>
      </c>
      <c r="AB9" s="43">
        <f t="shared" si="3"/>
        <v>717</v>
      </c>
    </row>
    <row r="10" spans="7:28" x14ac:dyDescent="0.35">
      <c r="Q10" s="44">
        <v>8</v>
      </c>
      <c r="R10" s="44">
        <v>512</v>
      </c>
      <c r="S10" s="44">
        <v>850</v>
      </c>
      <c r="T10" s="44"/>
      <c r="U10" s="44">
        <f t="shared" si="0"/>
        <v>0</v>
      </c>
      <c r="V10" s="44">
        <f t="shared" si="1"/>
        <v>338</v>
      </c>
      <c r="W10" s="44"/>
      <c r="X10" s="44">
        <v>0</v>
      </c>
      <c r="Y10" s="44">
        <v>338</v>
      </c>
      <c r="Z10" s="44"/>
      <c r="AA10" s="44">
        <f t="shared" si="2"/>
        <v>512</v>
      </c>
      <c r="AB10" s="44">
        <f t="shared" si="3"/>
        <v>850</v>
      </c>
    </row>
    <row r="11" spans="7:28" ht="15" thickBot="1" x14ac:dyDescent="0.4">
      <c r="G11" s="4"/>
      <c r="H11" s="4" t="s">
        <v>8</v>
      </c>
      <c r="I11" s="4" t="s">
        <v>9</v>
      </c>
      <c r="J11" s="4" t="s">
        <v>28</v>
      </c>
      <c r="Q11" s="45">
        <v>9</v>
      </c>
      <c r="R11" s="45">
        <v>506</v>
      </c>
      <c r="S11" s="45">
        <v>850</v>
      </c>
      <c r="T11" s="45"/>
      <c r="U11" s="45">
        <f t="shared" si="0"/>
        <v>-6</v>
      </c>
      <c r="V11" s="45">
        <f t="shared" si="1"/>
        <v>338</v>
      </c>
      <c r="W11" s="45"/>
      <c r="X11" s="45">
        <v>0</v>
      </c>
      <c r="Y11" s="45">
        <v>318</v>
      </c>
      <c r="Z11" s="45"/>
      <c r="AA11" s="45">
        <f t="shared" si="2"/>
        <v>512</v>
      </c>
      <c r="AB11" s="45">
        <f t="shared" si="3"/>
        <v>830</v>
      </c>
    </row>
    <row r="12" spans="7:28" x14ac:dyDescent="0.35">
      <c r="G12" s="5" t="s">
        <v>4</v>
      </c>
      <c r="H12" s="37">
        <v>0</v>
      </c>
      <c r="I12" s="13">
        <f>H12/180*PI()</f>
        <v>0</v>
      </c>
      <c r="J12" s="40">
        <f>H12/300*1024</f>
        <v>0</v>
      </c>
      <c r="K12" s="17"/>
      <c r="L12" s="20" t="s">
        <v>15</v>
      </c>
      <c r="M12" s="34">
        <f>H26</f>
        <v>202.65338180050782</v>
      </c>
      <c r="N12" s="17"/>
      <c r="Q12" s="43">
        <v>10</v>
      </c>
      <c r="R12" s="43">
        <v>220</v>
      </c>
      <c r="S12" s="43">
        <v>760</v>
      </c>
      <c r="T12" s="43"/>
      <c r="U12" s="43">
        <f t="shared" si="0"/>
        <v>-292</v>
      </c>
      <c r="V12" s="43">
        <f t="shared" si="1"/>
        <v>248</v>
      </c>
      <c r="W12" s="43"/>
      <c r="X12" s="43">
        <v>-205</v>
      </c>
      <c r="Y12" s="43">
        <v>205</v>
      </c>
      <c r="Z12" s="43"/>
      <c r="AA12" s="43">
        <f t="shared" si="2"/>
        <v>307</v>
      </c>
      <c r="AB12" s="43">
        <f t="shared" si="3"/>
        <v>717</v>
      </c>
    </row>
    <row r="13" spans="7:28" x14ac:dyDescent="0.35">
      <c r="G13" s="6" t="s">
        <v>5</v>
      </c>
      <c r="H13" s="38">
        <v>62</v>
      </c>
      <c r="I13" s="14">
        <f t="shared" ref="I13:I14" si="4">H13/180*PI()</f>
        <v>1.0821041362364843</v>
      </c>
      <c r="J13" s="41">
        <f t="shared" ref="J13:J14" si="5">H13/300*1024</f>
        <v>211.62666666666667</v>
      </c>
      <c r="K13" s="17"/>
      <c r="L13" s="22" t="s">
        <v>16</v>
      </c>
      <c r="M13" s="31">
        <f t="shared" ref="M13:M14" si="6">H27</f>
        <v>0</v>
      </c>
      <c r="N13" s="17"/>
      <c r="Q13" s="44">
        <v>11</v>
      </c>
      <c r="R13" s="44">
        <v>160</v>
      </c>
      <c r="S13" s="44">
        <v>512</v>
      </c>
      <c r="T13" s="44"/>
      <c r="U13" s="44">
        <f t="shared" si="0"/>
        <v>-352</v>
      </c>
      <c r="V13" s="44">
        <f t="shared" si="1"/>
        <v>0</v>
      </c>
      <c r="W13" s="44"/>
      <c r="X13" s="44">
        <v>-352</v>
      </c>
      <c r="Y13" s="44">
        <v>0</v>
      </c>
      <c r="Z13" s="44"/>
      <c r="AA13" s="44">
        <f t="shared" si="2"/>
        <v>160</v>
      </c>
      <c r="AB13" s="44">
        <f t="shared" si="3"/>
        <v>512</v>
      </c>
    </row>
    <row r="14" spans="7:28" ht="15" thickBot="1" x14ac:dyDescent="0.4">
      <c r="G14" s="7" t="s">
        <v>6</v>
      </c>
      <c r="H14" s="39">
        <v>9</v>
      </c>
      <c r="I14" s="15">
        <f t="shared" si="4"/>
        <v>0.15707963267948966</v>
      </c>
      <c r="J14" s="42">
        <f t="shared" si="5"/>
        <v>30.72</v>
      </c>
      <c r="K14" s="17"/>
      <c r="L14" s="25" t="s">
        <v>17</v>
      </c>
      <c r="M14" s="35">
        <f t="shared" si="6"/>
        <v>34.962007878017175</v>
      </c>
      <c r="N14" s="17"/>
      <c r="Q14" s="45">
        <v>12</v>
      </c>
      <c r="R14" s="45">
        <v>175</v>
      </c>
      <c r="S14" s="45">
        <v>513</v>
      </c>
      <c r="T14" s="45"/>
      <c r="U14" s="45">
        <f t="shared" si="0"/>
        <v>-337</v>
      </c>
      <c r="V14" s="45">
        <f t="shared" si="1"/>
        <v>1</v>
      </c>
      <c r="W14" s="45"/>
      <c r="X14" s="45">
        <v>-318</v>
      </c>
      <c r="Y14" s="45">
        <v>0</v>
      </c>
      <c r="Z14" s="45"/>
      <c r="AA14" s="45">
        <f t="shared" si="2"/>
        <v>194</v>
      </c>
      <c r="AB14" s="45">
        <f t="shared" si="3"/>
        <v>512</v>
      </c>
    </row>
    <row r="15" spans="7:28" ht="15" thickBot="1" x14ac:dyDescent="0.4">
      <c r="H15" s="26"/>
      <c r="I15" s="17"/>
      <c r="J15" s="17"/>
      <c r="K15" s="17"/>
      <c r="L15" s="17"/>
      <c r="M15" s="17"/>
      <c r="N15" s="17"/>
      <c r="Q15" s="43">
        <v>13</v>
      </c>
      <c r="R15" s="43">
        <v>220</v>
      </c>
      <c r="S15" s="43">
        <v>800</v>
      </c>
      <c r="T15" s="43"/>
      <c r="U15" s="43">
        <f t="shared" si="0"/>
        <v>-292</v>
      </c>
      <c r="V15" s="43">
        <f t="shared" si="1"/>
        <v>288</v>
      </c>
      <c r="W15" s="43"/>
      <c r="X15" s="43">
        <v>-205</v>
      </c>
      <c r="Y15" s="43">
        <v>205</v>
      </c>
      <c r="Z15" s="43"/>
      <c r="AA15" s="43">
        <f t="shared" si="2"/>
        <v>307</v>
      </c>
      <c r="AB15" s="43">
        <f t="shared" si="3"/>
        <v>717</v>
      </c>
    </row>
    <row r="16" spans="7:28" x14ac:dyDescent="0.35">
      <c r="G16" s="8" t="s">
        <v>12</v>
      </c>
      <c r="H16" s="16">
        <f>I13-H9</f>
        <v>0.85239265168947242</v>
      </c>
      <c r="I16" s="36"/>
      <c r="J16" s="17"/>
      <c r="K16" s="17"/>
      <c r="L16" s="20" t="s">
        <v>22</v>
      </c>
      <c r="M16" s="34">
        <f>SQRT(M12*M12+M13*M13)</f>
        <v>202.65338180050782</v>
      </c>
      <c r="N16" s="17"/>
      <c r="Q16" s="44">
        <v>14</v>
      </c>
      <c r="R16" s="44">
        <v>160</v>
      </c>
      <c r="S16" s="44">
        <v>512</v>
      </c>
      <c r="T16" s="44"/>
      <c r="U16" s="44">
        <f t="shared" si="0"/>
        <v>-352</v>
      </c>
      <c r="V16" s="44">
        <f t="shared" si="1"/>
        <v>0</v>
      </c>
      <c r="W16" s="44"/>
      <c r="X16" s="44">
        <v>-352</v>
      </c>
      <c r="Y16" s="44">
        <v>0</v>
      </c>
      <c r="Z16" s="44"/>
      <c r="AA16" s="44">
        <f t="shared" si="2"/>
        <v>160</v>
      </c>
      <c r="AB16" s="44">
        <f t="shared" si="3"/>
        <v>512</v>
      </c>
    </row>
    <row r="17" spans="7:28" x14ac:dyDescent="0.35">
      <c r="G17" s="10" t="s">
        <v>13</v>
      </c>
      <c r="H17" s="31">
        <f>H8*COS(H16)</f>
        <v>40.988952434075998</v>
      </c>
      <c r="I17" s="36"/>
      <c r="J17" s="17"/>
      <c r="K17" s="17"/>
      <c r="L17" s="22" t="s">
        <v>24</v>
      </c>
      <c r="M17" s="31">
        <f>M16-H3</f>
        <v>149.6033818005078</v>
      </c>
      <c r="N17" s="17"/>
      <c r="Q17" s="45">
        <v>15</v>
      </c>
      <c r="R17" s="45">
        <v>175</v>
      </c>
      <c r="S17" s="45">
        <v>514</v>
      </c>
      <c r="T17" s="45"/>
      <c r="U17" s="45">
        <f t="shared" si="0"/>
        <v>-337</v>
      </c>
      <c r="V17" s="45">
        <f t="shared" si="1"/>
        <v>2</v>
      </c>
      <c r="W17" s="45"/>
      <c r="X17" s="45">
        <v>-318</v>
      </c>
      <c r="Y17" s="45">
        <v>0</v>
      </c>
      <c r="Z17" s="45"/>
      <c r="AA17" s="45">
        <f t="shared" si="2"/>
        <v>194</v>
      </c>
      <c r="AB17" s="45">
        <f t="shared" si="3"/>
        <v>512</v>
      </c>
    </row>
    <row r="18" spans="7:28" x14ac:dyDescent="0.35">
      <c r="G18" s="10" t="s">
        <v>14</v>
      </c>
      <c r="H18" s="31">
        <f>H3+H17</f>
        <v>94.038952434075995</v>
      </c>
      <c r="I18" s="36"/>
      <c r="J18" s="17"/>
      <c r="K18" s="17"/>
      <c r="L18" s="22" t="s">
        <v>23</v>
      </c>
      <c r="M18" s="31">
        <f>SQRT(M17*M17+M14*M14)</f>
        <v>153.63435111006604</v>
      </c>
      <c r="N18" s="17"/>
      <c r="Q18" s="43">
        <v>16</v>
      </c>
      <c r="R18" s="43">
        <v>210</v>
      </c>
      <c r="S18" s="43">
        <v>800</v>
      </c>
      <c r="T18" s="43"/>
      <c r="U18" s="43">
        <f t="shared" si="0"/>
        <v>-302</v>
      </c>
      <c r="V18" s="43">
        <f t="shared" si="1"/>
        <v>288</v>
      </c>
      <c r="W18" s="43"/>
      <c r="X18" s="43">
        <v>-205</v>
      </c>
      <c r="Y18" s="43">
        <v>205</v>
      </c>
      <c r="Z18" s="43"/>
      <c r="AA18" s="43">
        <f t="shared" si="2"/>
        <v>307</v>
      </c>
      <c r="AB18" s="43">
        <f t="shared" si="3"/>
        <v>717</v>
      </c>
    </row>
    <row r="19" spans="7:28" x14ac:dyDescent="0.35">
      <c r="G19" s="10" t="s">
        <v>18</v>
      </c>
      <c r="H19" s="31">
        <f>H8*SIN(H16)</f>
        <v>46.884835270661398</v>
      </c>
      <c r="I19" s="36"/>
      <c r="J19" s="17"/>
      <c r="K19" s="17"/>
      <c r="L19" s="22" t="s">
        <v>25</v>
      </c>
      <c r="M19" s="23">
        <f>ASIN(M17/M18)</f>
        <v>1.3412186042614254</v>
      </c>
      <c r="N19" s="17"/>
      <c r="Q19" s="44">
        <v>17</v>
      </c>
      <c r="R19" s="44">
        <v>160</v>
      </c>
      <c r="S19" s="44">
        <v>512</v>
      </c>
      <c r="T19" s="44"/>
      <c r="U19" s="44">
        <f t="shared" si="0"/>
        <v>-352</v>
      </c>
      <c r="V19" s="44">
        <f t="shared" si="1"/>
        <v>0</v>
      </c>
      <c r="W19" s="44"/>
      <c r="X19" s="44">
        <v>-352</v>
      </c>
      <c r="Y19" s="44">
        <v>0</v>
      </c>
      <c r="Z19" s="44"/>
      <c r="AA19" s="44">
        <f t="shared" si="2"/>
        <v>160</v>
      </c>
      <c r="AB19" s="44">
        <f t="shared" si="3"/>
        <v>512</v>
      </c>
    </row>
    <row r="20" spans="7:28" x14ac:dyDescent="0.35">
      <c r="G20" s="10" t="s">
        <v>19</v>
      </c>
      <c r="H20" s="23">
        <f>I13-I14</f>
        <v>0.92502450355699462</v>
      </c>
      <c r="I20" s="36"/>
      <c r="J20" s="17"/>
      <c r="K20" s="17"/>
      <c r="L20" s="22" t="s">
        <v>26</v>
      </c>
      <c r="M20" s="23">
        <f>ACOS((M18*M18+H8*H8-H6*H6)/(2*M18*H8))</f>
        <v>1.081970374222943</v>
      </c>
      <c r="N20" s="17">
        <f>(M18*M18+H8*H8-H6*H6)/(2*M18*H8)</f>
        <v>0.46958966343345337</v>
      </c>
      <c r="Q20" s="45">
        <v>18</v>
      </c>
      <c r="R20" s="45">
        <v>175</v>
      </c>
      <c r="S20" s="45">
        <v>513</v>
      </c>
      <c r="T20" s="45"/>
      <c r="U20" s="45">
        <f t="shared" si="0"/>
        <v>-337</v>
      </c>
      <c r="V20" s="45">
        <f t="shared" si="1"/>
        <v>1</v>
      </c>
      <c r="W20" s="45"/>
      <c r="X20" s="45">
        <v>-318</v>
      </c>
      <c r="Y20" s="45">
        <v>0</v>
      </c>
      <c r="Z20" s="45"/>
      <c r="AA20" s="45">
        <f t="shared" si="2"/>
        <v>194</v>
      </c>
      <c r="AB20" s="45">
        <f t="shared" si="3"/>
        <v>512</v>
      </c>
    </row>
    <row r="21" spans="7:28" ht="15" thickBot="1" x14ac:dyDescent="0.4">
      <c r="G21" s="10" t="s">
        <v>20</v>
      </c>
      <c r="H21" s="31">
        <f>H6*COS(H20)</f>
        <v>81.846843148678573</v>
      </c>
      <c r="I21" s="17"/>
      <c r="J21" s="17"/>
      <c r="K21" s="17"/>
      <c r="L21" s="25" t="s">
        <v>27</v>
      </c>
      <c r="M21" s="18">
        <f>ACOS((H8*H8+H6*H6-M18*M18)/(2*H6*H8))</f>
        <v>1.6434281786624187</v>
      </c>
      <c r="N21" s="36"/>
    </row>
    <row r="22" spans="7:28" ht="15" thickBot="1" x14ac:dyDescent="0.4">
      <c r="G22" s="11" t="s">
        <v>21</v>
      </c>
      <c r="H22" s="32">
        <f>H6*SIN(H20)</f>
        <v>108.61442936643182</v>
      </c>
      <c r="I22" s="17"/>
      <c r="J22" s="17"/>
      <c r="K22" s="17"/>
      <c r="L22" s="17"/>
      <c r="M22" s="36"/>
      <c r="N22" s="17"/>
    </row>
    <row r="23" spans="7:28" ht="15" thickBot="1" x14ac:dyDescent="0.4">
      <c r="G23" s="12" t="s">
        <v>22</v>
      </c>
      <c r="H23" s="33">
        <f>H18+H22</f>
        <v>202.65338180050782</v>
      </c>
      <c r="I23" s="17"/>
      <c r="J23" s="17"/>
      <c r="K23" s="17"/>
      <c r="L23" s="17"/>
      <c r="M23" s="36"/>
      <c r="N23" s="17"/>
    </row>
    <row r="24" spans="7:28" x14ac:dyDescent="0.35">
      <c r="H24" s="17"/>
      <c r="I24" s="17"/>
      <c r="J24" s="17"/>
      <c r="K24" s="17"/>
      <c r="L24" s="17"/>
      <c r="M24" s="17"/>
      <c r="N24" s="17"/>
    </row>
    <row r="25" spans="7:28" ht="15" thickBot="1" x14ac:dyDescent="0.4">
      <c r="H25" s="17"/>
      <c r="I25" s="17"/>
      <c r="J25" s="17"/>
      <c r="K25" s="17"/>
      <c r="L25" s="27"/>
      <c r="M25" s="27" t="s">
        <v>8</v>
      </c>
      <c r="N25" s="27" t="s">
        <v>9</v>
      </c>
      <c r="O25" s="4" t="s">
        <v>28</v>
      </c>
    </row>
    <row r="26" spans="7:28" x14ac:dyDescent="0.35">
      <c r="G26" s="1" t="s">
        <v>15</v>
      </c>
      <c r="H26" s="34">
        <f>H23*COS(I12)</f>
        <v>202.65338180050782</v>
      </c>
      <c r="I26" s="17"/>
      <c r="J26" s="17"/>
      <c r="K26" s="17"/>
      <c r="L26" s="19" t="s">
        <v>4</v>
      </c>
      <c r="M26" s="37">
        <f>N26/PI()*180</f>
        <v>0</v>
      </c>
      <c r="N26" s="13">
        <f>ASIN(M13/M16)</f>
        <v>0</v>
      </c>
      <c r="O26" s="40">
        <f>M26/300*1024</f>
        <v>0</v>
      </c>
    </row>
    <row r="27" spans="7:28" x14ac:dyDescent="0.35">
      <c r="G27" s="2" t="s">
        <v>16</v>
      </c>
      <c r="H27" s="31">
        <f>H23*SIN(I12)</f>
        <v>0</v>
      </c>
      <c r="I27" s="17"/>
      <c r="J27" s="17"/>
      <c r="K27" s="17"/>
      <c r="L27" s="21" t="s">
        <v>5</v>
      </c>
      <c r="M27" s="38">
        <f t="shared" ref="M27:M28" si="7">N27/PI()*180</f>
        <v>61.999999999999957</v>
      </c>
      <c r="N27" s="14">
        <f>M19+M20+H9-PI()/2</f>
        <v>1.0821041362364836</v>
      </c>
      <c r="O27" s="41">
        <f t="shared" ref="O27:O28" si="8">M27/300*1024</f>
        <v>211.62666666666652</v>
      </c>
    </row>
    <row r="28" spans="7:28" ht="15" thickBot="1" x14ac:dyDescent="0.4">
      <c r="G28" s="3" t="s">
        <v>17</v>
      </c>
      <c r="H28" s="35">
        <f>H21-H19</f>
        <v>34.962007878017175</v>
      </c>
      <c r="I28" s="17"/>
      <c r="J28" s="17"/>
      <c r="K28" s="17"/>
      <c r="L28" s="24" t="s">
        <v>6</v>
      </c>
      <c r="M28" s="39">
        <f t="shared" si="7"/>
        <v>9</v>
      </c>
      <c r="N28" s="15">
        <f>PI()/2+H9-M21</f>
        <v>0.15707963267948966</v>
      </c>
      <c r="O28" s="42">
        <f t="shared" si="8"/>
        <v>30.72</v>
      </c>
    </row>
  </sheetData>
  <mergeCells count="1">
    <mergeCell ref="K3:L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Dubyna</dc:creator>
  <cp:lastModifiedBy>Denys Dubyna</cp:lastModifiedBy>
  <dcterms:created xsi:type="dcterms:W3CDTF">2015-06-05T18:19:34Z</dcterms:created>
  <dcterms:modified xsi:type="dcterms:W3CDTF">2021-06-24T06:52:39Z</dcterms:modified>
</cp:coreProperties>
</file>