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Kennis\Marks template for analysis\2nd exam\"/>
    </mc:Choice>
  </mc:AlternateContent>
  <xr:revisionPtr revIDLastSave="0" documentId="13_ncr:1_{6BE359FE-F13B-484F-8A9B-ED5DC96CF1E1}" xr6:coauthVersionLast="36" xr6:coauthVersionMax="47" xr10:uidLastSave="{00000000-0000-0000-0000-000000000000}"/>
  <bookViews>
    <workbookView xWindow="0" yWindow="0" windowWidth="21600" windowHeight="9480" activeTab="4" xr2:uid="{00000000-000D-0000-FFFF-FFFF00000000}"/>
  </bookViews>
  <sheets>
    <sheet name="S5_少康" sheetId="4" r:id="rId1"/>
    <sheet name="S5_Ling Ling" sheetId="10" r:id="rId2"/>
    <sheet name="S5_Kennis" sheetId="8" r:id="rId3"/>
    <sheet name="S5_Roy" sheetId="6" r:id="rId4"/>
    <sheet name="S5_沛權" sheetId="7" r:id="rId5"/>
  </sheets>
  <calcPr calcId="191029"/>
</workbook>
</file>

<file path=xl/calcChain.xml><?xml version="1.0" encoding="utf-8"?>
<calcChain xmlns="http://schemas.openxmlformats.org/spreadsheetml/2006/main">
  <c r="H23" i="4" l="1"/>
  <c r="H5" i="10" l="1"/>
  <c r="L5" i="7" l="1"/>
  <c r="M5" i="7"/>
  <c r="L6" i="7"/>
  <c r="M6" i="7"/>
  <c r="L7" i="7"/>
  <c r="M7" i="7"/>
  <c r="M8" i="7"/>
  <c r="L9" i="7"/>
  <c r="M9" i="7"/>
  <c r="L10" i="7"/>
  <c r="M10" i="7"/>
  <c r="M11" i="7"/>
  <c r="L12" i="7"/>
  <c r="M12" i="7"/>
  <c r="L13" i="7"/>
  <c r="M13" i="7"/>
  <c r="M14" i="7"/>
  <c r="L15" i="7"/>
  <c r="M15" i="7"/>
  <c r="M4" i="7"/>
  <c r="L4" i="7"/>
  <c r="L5" i="6"/>
  <c r="M5" i="6"/>
  <c r="L6" i="6"/>
  <c r="M6" i="6"/>
  <c r="L7" i="6"/>
  <c r="M7" i="6"/>
  <c r="L8" i="6"/>
  <c r="M8" i="6"/>
  <c r="L9" i="6"/>
  <c r="M9" i="6"/>
  <c r="L10" i="6"/>
  <c r="M10" i="6"/>
  <c r="L11" i="6"/>
  <c r="M11" i="6"/>
  <c r="M12" i="6"/>
  <c r="L13" i="6"/>
  <c r="M13" i="6"/>
  <c r="L14" i="6"/>
  <c r="M14" i="6"/>
  <c r="L15" i="6"/>
  <c r="M15" i="6"/>
  <c r="L16" i="6"/>
  <c r="M16" i="6"/>
  <c r="L17" i="6"/>
  <c r="M17" i="6"/>
  <c r="L18" i="6"/>
  <c r="M18" i="6"/>
  <c r="L19" i="6"/>
  <c r="M19" i="6"/>
  <c r="L20" i="6"/>
  <c r="M20" i="6"/>
  <c r="L21" i="6"/>
  <c r="M21" i="6"/>
  <c r="L22" i="6"/>
  <c r="M22" i="6"/>
  <c r="M4" i="6"/>
  <c r="L4" i="6"/>
  <c r="L5" i="8"/>
  <c r="M5" i="8"/>
  <c r="L6" i="8"/>
  <c r="M6" i="8"/>
  <c r="L7" i="8"/>
  <c r="M7" i="8"/>
  <c r="L8" i="8"/>
  <c r="M8" i="8"/>
  <c r="L9" i="8"/>
  <c r="M9" i="8"/>
  <c r="L10" i="8"/>
  <c r="M10" i="8"/>
  <c r="L11" i="8"/>
  <c r="M11" i="8"/>
  <c r="L12" i="8"/>
  <c r="M12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L21" i="8"/>
  <c r="M21" i="8"/>
  <c r="L22" i="8"/>
  <c r="M22" i="8"/>
  <c r="M23" i="8"/>
  <c r="L24" i="8"/>
  <c r="M24" i="8"/>
  <c r="L25" i="8"/>
  <c r="M25" i="8"/>
  <c r="L26" i="8"/>
  <c r="M26" i="8"/>
  <c r="M4" i="8"/>
  <c r="L4" i="8"/>
  <c r="L5" i="10"/>
  <c r="M5" i="10"/>
  <c r="M6" i="10"/>
  <c r="L7" i="10"/>
  <c r="M7" i="10"/>
  <c r="L8" i="10"/>
  <c r="M8" i="10"/>
  <c r="L9" i="10"/>
  <c r="M9" i="10"/>
  <c r="L10" i="10"/>
  <c r="M10" i="10"/>
  <c r="L11" i="10"/>
  <c r="M11" i="10"/>
  <c r="L12" i="10"/>
  <c r="M12" i="10"/>
  <c r="M13" i="10"/>
  <c r="L14" i="10"/>
  <c r="M14" i="10"/>
  <c r="L15" i="10"/>
  <c r="M15" i="10"/>
  <c r="L16" i="10"/>
  <c r="M16" i="10"/>
  <c r="L17" i="10"/>
  <c r="M17" i="10"/>
  <c r="L18" i="10"/>
  <c r="M18" i="10"/>
  <c r="L19" i="10"/>
  <c r="M19" i="10"/>
  <c r="L20" i="10"/>
  <c r="M20" i="10"/>
  <c r="L21" i="10"/>
  <c r="M21" i="10"/>
  <c r="L22" i="10"/>
  <c r="M22" i="10"/>
  <c r="L23" i="10"/>
  <c r="M23" i="10"/>
  <c r="L24" i="10"/>
  <c r="M24" i="10"/>
  <c r="L25" i="10"/>
  <c r="M25" i="10"/>
  <c r="L26" i="10"/>
  <c r="M26" i="10"/>
  <c r="M4" i="10"/>
  <c r="L4" i="10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4" i="4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F12" i="10" l="1"/>
  <c r="F6" i="10"/>
  <c r="L6" i="10" s="1"/>
  <c r="F5" i="4" l="1"/>
  <c r="L5" i="4" s="1"/>
  <c r="F6" i="4"/>
  <c r="L6" i="4" s="1"/>
  <c r="F7" i="4"/>
  <c r="L7" i="4" s="1"/>
  <c r="F8" i="4"/>
  <c r="L8" i="4" s="1"/>
  <c r="F9" i="4"/>
  <c r="L9" i="4" s="1"/>
  <c r="F10" i="4"/>
  <c r="L10" i="4" s="1"/>
  <c r="F11" i="4"/>
  <c r="L11" i="4" s="1"/>
  <c r="F12" i="4"/>
  <c r="L12" i="4" s="1"/>
  <c r="F13" i="4"/>
  <c r="L13" i="4" s="1"/>
  <c r="F14" i="4"/>
  <c r="L14" i="4" s="1"/>
  <c r="F15" i="4"/>
  <c r="L15" i="4" s="1"/>
  <c r="F16" i="4"/>
  <c r="L16" i="4" s="1"/>
  <c r="F17" i="4"/>
  <c r="L17" i="4" s="1"/>
  <c r="F18" i="4"/>
  <c r="L18" i="4" s="1"/>
  <c r="F19" i="4"/>
  <c r="L19" i="4" s="1"/>
  <c r="F20" i="4"/>
  <c r="L20" i="4" s="1"/>
  <c r="F21" i="4"/>
  <c r="L21" i="4" s="1"/>
  <c r="F4" i="4"/>
  <c r="L4" i="4" s="1"/>
  <c r="F5" i="10"/>
  <c r="F7" i="10"/>
  <c r="F8" i="10"/>
  <c r="F9" i="10"/>
  <c r="F10" i="10"/>
  <c r="F11" i="10"/>
  <c r="F13" i="10"/>
  <c r="L13" i="10" s="1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4" i="10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L23" i="8" s="1"/>
  <c r="F24" i="8"/>
  <c r="F25" i="8"/>
  <c r="F26" i="8"/>
  <c r="F4" i="8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4" i="6"/>
  <c r="F5" i="7"/>
  <c r="F6" i="7"/>
  <c r="F7" i="7"/>
  <c r="F8" i="7"/>
  <c r="L8" i="7" s="1"/>
  <c r="F9" i="7"/>
  <c r="F10" i="7"/>
  <c r="F11" i="7"/>
  <c r="L11" i="7" s="1"/>
  <c r="F12" i="7"/>
  <c r="F13" i="7"/>
  <c r="F14" i="7"/>
  <c r="L14" i="7" s="1"/>
  <c r="F15" i="7"/>
  <c r="F4" i="7"/>
  <c r="L12" i="6" l="1"/>
  <c r="F23" i="6"/>
  <c r="H16" i="10"/>
  <c r="H13" i="10"/>
  <c r="L23" i="4"/>
  <c r="N25" i="10"/>
  <c r="K22" i="10"/>
  <c r="K23" i="10"/>
  <c r="K24" i="10"/>
  <c r="K25" i="10"/>
  <c r="H18" i="10"/>
  <c r="H19" i="10"/>
  <c r="H20" i="10"/>
  <c r="H21" i="10"/>
  <c r="H22" i="10"/>
  <c r="H23" i="10"/>
  <c r="H24" i="10"/>
  <c r="H25" i="10"/>
  <c r="L28" i="10"/>
  <c r="K25" i="8"/>
  <c r="N25" i="8"/>
  <c r="H25" i="8"/>
  <c r="L28" i="8"/>
  <c r="L24" i="6"/>
  <c r="L17" i="7"/>
  <c r="H5" i="6" l="1"/>
  <c r="K5" i="6"/>
  <c r="N5" i="6"/>
  <c r="H6" i="6"/>
  <c r="K6" i="6"/>
  <c r="N6" i="6"/>
  <c r="H5" i="8" l="1"/>
  <c r="K5" i="8"/>
  <c r="N5" i="8"/>
  <c r="H6" i="8"/>
  <c r="K6" i="8"/>
  <c r="H7" i="8"/>
  <c r="K7" i="8"/>
  <c r="H8" i="8"/>
  <c r="K8" i="8"/>
  <c r="N8" i="8"/>
  <c r="H9" i="8"/>
  <c r="K9" i="8"/>
  <c r="N9" i="8"/>
  <c r="N7" i="8" l="1"/>
  <c r="N6" i="8"/>
  <c r="H12" i="8"/>
  <c r="K12" i="8"/>
  <c r="N12" i="8"/>
  <c r="H13" i="8"/>
  <c r="K13" i="8"/>
  <c r="N13" i="8"/>
  <c r="H14" i="8"/>
  <c r="K14" i="8"/>
  <c r="H15" i="8"/>
  <c r="K15" i="8"/>
  <c r="H16" i="8"/>
  <c r="K16" i="8"/>
  <c r="H12" i="4"/>
  <c r="K12" i="4"/>
  <c r="H13" i="4"/>
  <c r="K13" i="4"/>
  <c r="H14" i="4"/>
  <c r="K14" i="4"/>
  <c r="H15" i="4"/>
  <c r="K15" i="4"/>
  <c r="H16" i="4"/>
  <c r="K16" i="4"/>
  <c r="H17" i="4"/>
  <c r="K17" i="4"/>
  <c r="H18" i="4"/>
  <c r="K18" i="4"/>
  <c r="H19" i="4"/>
  <c r="K19" i="4"/>
  <c r="N19" i="4" l="1"/>
  <c r="N18" i="4"/>
  <c r="N17" i="4"/>
  <c r="N16" i="4"/>
  <c r="N13" i="4"/>
  <c r="N12" i="4"/>
  <c r="N15" i="8"/>
  <c r="N14" i="8"/>
  <c r="N16" i="8"/>
  <c r="N15" i="4"/>
  <c r="N14" i="4"/>
  <c r="H10" i="7" l="1"/>
  <c r="H5" i="4" l="1"/>
  <c r="H6" i="4"/>
  <c r="H7" i="4"/>
  <c r="H8" i="4"/>
  <c r="H9" i="4"/>
  <c r="H10" i="4"/>
  <c r="H11" i="4"/>
  <c r="H20" i="4"/>
  <c r="H21" i="4"/>
  <c r="H5" i="7"/>
  <c r="K5" i="7"/>
  <c r="N5" i="7"/>
  <c r="H6" i="7"/>
  <c r="K6" i="7"/>
  <c r="N6" i="7"/>
  <c r="H7" i="7"/>
  <c r="K7" i="7"/>
  <c r="N7" i="7"/>
  <c r="H8" i="7"/>
  <c r="K8" i="7"/>
  <c r="H9" i="7"/>
  <c r="K9" i="7"/>
  <c r="K10" i="7"/>
  <c r="N10" i="7"/>
  <c r="H11" i="7"/>
  <c r="K11" i="7"/>
  <c r="N11" i="7"/>
  <c r="H12" i="7"/>
  <c r="K12" i="7"/>
  <c r="N12" i="7"/>
  <c r="H13" i="7"/>
  <c r="K13" i="7"/>
  <c r="N13" i="7"/>
  <c r="H14" i="7"/>
  <c r="K14" i="7"/>
  <c r="N14" i="7"/>
  <c r="H15" i="7"/>
  <c r="K15" i="7"/>
  <c r="N15" i="7"/>
  <c r="H6" i="10"/>
  <c r="H7" i="10"/>
  <c r="N7" i="10"/>
  <c r="H8" i="10"/>
  <c r="H9" i="10"/>
  <c r="H10" i="10"/>
  <c r="N10" i="10"/>
  <c r="H11" i="10"/>
  <c r="N11" i="10"/>
  <c r="H12" i="10"/>
  <c r="N12" i="10"/>
  <c r="N13" i="10"/>
  <c r="H14" i="10"/>
  <c r="N14" i="10"/>
  <c r="H15" i="10"/>
  <c r="N15" i="10"/>
  <c r="H17" i="10"/>
  <c r="N18" i="10"/>
  <c r="N23" i="10"/>
  <c r="H26" i="10"/>
  <c r="K26" i="10"/>
  <c r="H10" i="8"/>
  <c r="K10" i="8"/>
  <c r="N10" i="8"/>
  <c r="H11" i="8"/>
  <c r="K11" i="8"/>
  <c r="N11" i="8"/>
  <c r="H17" i="8"/>
  <c r="K17" i="8"/>
  <c r="N17" i="8"/>
  <c r="H18" i="8"/>
  <c r="K18" i="8"/>
  <c r="H19" i="8"/>
  <c r="K19" i="8"/>
  <c r="H20" i="8"/>
  <c r="K20" i="8"/>
  <c r="N20" i="8"/>
  <c r="H21" i="8"/>
  <c r="K21" i="8"/>
  <c r="N21" i="8"/>
  <c r="H22" i="8"/>
  <c r="K22" i="8"/>
  <c r="N22" i="8"/>
  <c r="H23" i="8"/>
  <c r="H28" i="8" s="1"/>
  <c r="K23" i="8"/>
  <c r="N23" i="8"/>
  <c r="H24" i="8"/>
  <c r="K24" i="8"/>
  <c r="N24" i="8"/>
  <c r="H26" i="8"/>
  <c r="K26" i="8"/>
  <c r="N26" i="8"/>
  <c r="H17" i="7" l="1"/>
  <c r="H16" i="7"/>
  <c r="H28" i="10"/>
  <c r="H27" i="10"/>
  <c r="N19" i="8"/>
  <c r="N18" i="8"/>
  <c r="N22" i="10"/>
  <c r="N21" i="10"/>
  <c r="N20" i="10"/>
  <c r="N19" i="10"/>
  <c r="N6" i="10"/>
  <c r="N5" i="10"/>
  <c r="N9" i="7"/>
  <c r="N8" i="7"/>
  <c r="N26" i="10"/>
  <c r="N24" i="10"/>
  <c r="N17" i="10"/>
  <c r="N16" i="10"/>
  <c r="N9" i="10"/>
  <c r="N8" i="10"/>
  <c r="M28" i="10"/>
  <c r="H4" i="10"/>
  <c r="N4" i="10" l="1"/>
  <c r="N28" i="10" l="1"/>
  <c r="K4" i="7"/>
  <c r="H4" i="7"/>
  <c r="K4" i="8"/>
  <c r="H4" i="8"/>
  <c r="M28" i="8" l="1"/>
  <c r="N4" i="8" l="1"/>
  <c r="N28" i="8" l="1"/>
  <c r="H4" i="4" l="1"/>
  <c r="K4" i="4"/>
  <c r="K5" i="4"/>
  <c r="K6" i="4"/>
  <c r="K7" i="4"/>
  <c r="K8" i="4"/>
  <c r="K9" i="4"/>
  <c r="K10" i="4"/>
  <c r="K11" i="4"/>
  <c r="K20" i="4"/>
  <c r="K21" i="4"/>
  <c r="N11" i="4" l="1"/>
  <c r="N6" i="4"/>
  <c r="N21" i="4"/>
  <c r="N7" i="4"/>
  <c r="N8" i="4"/>
  <c r="N4" i="4"/>
  <c r="N10" i="4"/>
  <c r="N9" i="4"/>
  <c r="N20" i="4"/>
  <c r="N5" i="4"/>
  <c r="N23" i="4" l="1"/>
  <c r="M17" i="7" l="1"/>
  <c r="N4" i="7"/>
  <c r="N17" i="7" s="1"/>
  <c r="N7" i="6" l="1"/>
  <c r="N11" i="6"/>
  <c r="N14" i="6"/>
  <c r="N22" i="6"/>
  <c r="N21" i="6"/>
  <c r="N15" i="6"/>
  <c r="N16" i="6"/>
  <c r="N10" i="6"/>
  <c r="N20" i="6"/>
  <c r="N9" i="6"/>
  <c r="N13" i="6"/>
  <c r="N12" i="6"/>
  <c r="N18" i="6"/>
  <c r="N19" i="6"/>
  <c r="N17" i="6"/>
  <c r="N8" i="6"/>
  <c r="H7" i="6" l="1"/>
  <c r="H8" i="6"/>
  <c r="H9" i="6"/>
  <c r="H10" i="6"/>
  <c r="H11" i="6"/>
  <c r="H12" i="6"/>
  <c r="H24" i="6" s="1"/>
  <c r="H13" i="6"/>
  <c r="H14" i="6"/>
  <c r="H15" i="6"/>
  <c r="H16" i="6"/>
  <c r="H17" i="6"/>
  <c r="H18" i="6"/>
  <c r="H19" i="6"/>
  <c r="H20" i="6"/>
  <c r="H21" i="6"/>
  <c r="H22" i="6"/>
  <c r="H4" i="6"/>
  <c r="M23" i="4" l="1"/>
  <c r="N4" i="6" l="1"/>
  <c r="M24" i="6"/>
  <c r="N24" i="6" l="1"/>
  <c r="K7" i="6" l="1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4" i="6" l="1"/>
</calcChain>
</file>

<file path=xl/sharedStrings.xml><?xml version="1.0" encoding="utf-8"?>
<sst xmlns="http://schemas.openxmlformats.org/spreadsheetml/2006/main" count="377" uniqueCount="214">
  <si>
    <t>NO</t>
  </si>
  <si>
    <t>Name</t>
    <phoneticPr fontId="5" type="noConversion"/>
  </si>
  <si>
    <t>Comment</t>
    <phoneticPr fontId="5" type="noConversion"/>
  </si>
  <si>
    <t>只適合數學科分析用</t>
  </si>
  <si>
    <t>只適合數學科分析用</t>
    <phoneticPr fontId="5" type="noConversion"/>
  </si>
  <si>
    <r>
      <t xml:space="preserve">                </t>
    </r>
    <r>
      <rPr>
        <sz val="12"/>
        <rFont val="細明體"/>
        <family val="3"/>
        <charset val="136"/>
      </rPr>
      <t>卷二</t>
    </r>
    <phoneticPr fontId="5" type="noConversion"/>
  </si>
  <si>
    <t>A(60)</t>
  </si>
  <si>
    <t>B(40)</t>
  </si>
  <si>
    <t>Total(100)</t>
  </si>
  <si>
    <t>合格率</t>
  </si>
  <si>
    <r>
      <t xml:space="preserve"> </t>
    </r>
    <r>
      <rPr>
        <sz val="12"/>
        <rFont val="細明體"/>
        <family val="3"/>
        <charset val="136"/>
      </rPr>
      <t>卷一</t>
    </r>
  </si>
  <si>
    <t>卷一</t>
  </si>
  <si>
    <t>Class</t>
    <phoneticPr fontId="5" type="noConversion"/>
  </si>
  <si>
    <t>S5</t>
    <phoneticPr fontId="5" type="noConversion"/>
  </si>
  <si>
    <t>S5</t>
    <phoneticPr fontId="5" type="noConversion"/>
  </si>
  <si>
    <t>Class</t>
  </si>
  <si>
    <t>Name</t>
  </si>
  <si>
    <t>5A</t>
  </si>
  <si>
    <t>徐汶鎣</t>
  </si>
  <si>
    <t>李樂瑤</t>
  </si>
  <si>
    <t>鄭言希</t>
  </si>
  <si>
    <t>蘇梓峰</t>
  </si>
  <si>
    <t>5C</t>
  </si>
  <si>
    <t>錢美婷</t>
  </si>
  <si>
    <t>高創燁</t>
  </si>
  <si>
    <t>李俊鵬</t>
  </si>
  <si>
    <t>黎斯宇</t>
  </si>
  <si>
    <t>5D</t>
  </si>
  <si>
    <t>張俙汶</t>
  </si>
  <si>
    <t>張家琪</t>
  </si>
  <si>
    <t>呂皓琳</t>
  </si>
  <si>
    <t>蘇倩琳</t>
  </si>
  <si>
    <t>陳維德</t>
  </si>
  <si>
    <t>鄭皓天</t>
  </si>
  <si>
    <t>張家誠</t>
  </si>
  <si>
    <t>曹棕棠</t>
  </si>
  <si>
    <t>林子謙</t>
  </si>
  <si>
    <t>吳子文</t>
  </si>
  <si>
    <t>蘇耀淳</t>
  </si>
  <si>
    <t>譚家劻</t>
  </si>
  <si>
    <t>楊逸</t>
  </si>
  <si>
    <t>蔡惠琪</t>
  </si>
  <si>
    <t>陳寶兒</t>
  </si>
  <si>
    <t>陳丹莉</t>
  </si>
  <si>
    <t>薛美虹</t>
  </si>
  <si>
    <t>王翠滢</t>
  </si>
  <si>
    <t>楊曉澄</t>
  </si>
  <si>
    <t>葉智然</t>
  </si>
  <si>
    <t>李卓祺</t>
  </si>
  <si>
    <t>李文浩</t>
  </si>
  <si>
    <t>梁梓朗</t>
  </si>
  <si>
    <t>梁智杰</t>
  </si>
  <si>
    <t>勞浩榮</t>
  </si>
  <si>
    <t>盧子和</t>
  </si>
  <si>
    <t>馬阡駿</t>
  </si>
  <si>
    <t>楊智曦</t>
  </si>
  <si>
    <t>余沛熹</t>
  </si>
  <si>
    <t>鍾意浩</t>
  </si>
  <si>
    <t>5B</t>
  </si>
  <si>
    <t>龔瑞麒</t>
  </si>
  <si>
    <t>李柏弦</t>
  </si>
  <si>
    <t>楊梓鋒</t>
  </si>
  <si>
    <t>樊芷暚</t>
  </si>
  <si>
    <t>胡芝瑋</t>
  </si>
  <si>
    <t>江淑雯</t>
  </si>
  <si>
    <t>劉天樂</t>
  </si>
  <si>
    <t>劉宛琪</t>
  </si>
  <si>
    <t>曾慶珊</t>
  </si>
  <si>
    <t>歐培正</t>
  </si>
  <si>
    <t>鍾詠勤</t>
  </si>
  <si>
    <t>李沛熹</t>
  </si>
  <si>
    <t>譚越駿</t>
  </si>
  <si>
    <t>鄧皓廷</t>
  </si>
  <si>
    <t>黃冠杰</t>
  </si>
  <si>
    <t>鍾偉濠</t>
  </si>
  <si>
    <t>簡洛婷</t>
  </si>
  <si>
    <t>朱梓洋</t>
  </si>
  <si>
    <t>雷子正</t>
  </si>
  <si>
    <t>蘇希敏</t>
  </si>
  <si>
    <t>王浠雨</t>
  </si>
  <si>
    <t>梁焯泓</t>
  </si>
  <si>
    <t>譚皓文</t>
  </si>
  <si>
    <t>鄧皓庭</t>
  </si>
  <si>
    <t>張嘉桉</t>
  </si>
  <si>
    <t>許巧鈴</t>
  </si>
  <si>
    <t>金雪盈</t>
  </si>
  <si>
    <t>譚睿呈</t>
  </si>
  <si>
    <t>丘梓蓁</t>
  </si>
  <si>
    <t>陳卓鋒</t>
  </si>
  <si>
    <t>錢偉熙</t>
  </si>
  <si>
    <t>何瑋綨</t>
  </si>
  <si>
    <t>李子謙</t>
  </si>
  <si>
    <t>蘇俊愷</t>
  </si>
  <si>
    <t>方子晴</t>
  </si>
  <si>
    <t>羅芷茵</t>
  </si>
  <si>
    <t>譚渟</t>
  </si>
  <si>
    <t>吳彥穎</t>
  </si>
  <si>
    <t>陳子豪</t>
  </si>
  <si>
    <t>李子鵬</t>
  </si>
  <si>
    <t>潘正軒</t>
  </si>
  <si>
    <t>何佩宜</t>
  </si>
  <si>
    <t>戴曉彤</t>
  </si>
  <si>
    <t>杜亦朗</t>
  </si>
  <si>
    <t>譚穎朗</t>
  </si>
  <si>
    <t>張珈瑜</t>
  </si>
  <si>
    <t>古若漁</t>
  </si>
  <si>
    <t>林樂庭</t>
  </si>
  <si>
    <t>石心柔</t>
  </si>
  <si>
    <t>石婉芝</t>
  </si>
  <si>
    <t>岑夢晴</t>
  </si>
  <si>
    <t>鄧熙潼</t>
  </si>
  <si>
    <t>余沛霖</t>
  </si>
  <si>
    <t>李昌宏</t>
  </si>
  <si>
    <t>李志遠</t>
  </si>
  <si>
    <t>吳鎸浩</t>
  </si>
  <si>
    <t>杜浩鋒</t>
  </si>
  <si>
    <t>Core(70)</t>
  </si>
  <si>
    <t>Core(70)</t>
    <phoneticPr fontId="5" type="noConversion"/>
  </si>
  <si>
    <t>Non-core(35)</t>
  </si>
  <si>
    <t>Non-core(35)</t>
    <phoneticPr fontId="5" type="noConversion"/>
  </si>
  <si>
    <r>
      <rPr>
        <sz val="12"/>
        <rFont val="細明體"/>
        <family val="3"/>
        <charset val="136"/>
      </rPr>
      <t>卷一</t>
    </r>
    <r>
      <rPr>
        <sz val="12"/>
        <rFont val="Times New Roman"/>
        <family val="1"/>
      </rPr>
      <t>(105)</t>
    </r>
    <phoneticPr fontId="5" type="noConversion"/>
  </si>
  <si>
    <t>卷一(105)</t>
  </si>
  <si>
    <t>甲1 (35)</t>
  </si>
  <si>
    <t>甲2 (35)</t>
  </si>
  <si>
    <t>Q1. 非常好</t>
    <phoneticPr fontId="5" type="noConversion"/>
  </si>
  <si>
    <t>Q2. 好，只是少部分人忘記約簡</t>
    <phoneticPr fontId="5" type="noConversion"/>
  </si>
  <si>
    <t>Q3. 差，忘記在(b)抽出n</t>
    <phoneticPr fontId="5" type="noConversion"/>
  </si>
  <si>
    <t>Q4. 尚可</t>
    <phoneticPr fontId="5" type="noConversion"/>
  </si>
  <si>
    <t>Q5. 差，錯誤計算成本</t>
    <phoneticPr fontId="5" type="noConversion"/>
  </si>
  <si>
    <t>Q6. 尚可，但學生看漏題目的正整數</t>
    <phoneticPr fontId="5" type="noConversion"/>
  </si>
  <si>
    <t>Q7. 非常好</t>
    <phoneticPr fontId="5" type="noConversion"/>
  </si>
  <si>
    <t>Q8. 好</t>
    <phoneticPr fontId="5" type="noConversion"/>
  </si>
  <si>
    <t>Q9. 好</t>
    <phoneticPr fontId="5" type="noConversion"/>
  </si>
  <si>
    <t>Q10. 好</t>
    <phoneticPr fontId="5" type="noConversion"/>
  </si>
  <si>
    <t>Q11. 平平，學生用了a= 16及b=28作為答案</t>
    <phoneticPr fontId="5" type="noConversion"/>
  </si>
  <si>
    <t>Q12. 好</t>
    <phoneticPr fontId="5" type="noConversion"/>
  </si>
  <si>
    <t>Q13. 尚可</t>
    <phoneticPr fontId="5" type="noConversion"/>
  </si>
  <si>
    <t>Q14. 平平</t>
    <phoneticPr fontId="5" type="noConversion"/>
  </si>
  <si>
    <t>Q15. 好</t>
    <phoneticPr fontId="5" type="noConversion"/>
  </si>
  <si>
    <t>Q16.差。學生忘記了標準分公式</t>
    <phoneticPr fontId="5" type="noConversion"/>
  </si>
  <si>
    <t>Q17. 非常差，學生不懂用圖找坐標代入</t>
    <phoneticPr fontId="5" type="noConversion"/>
  </si>
  <si>
    <t>Q18. 非常差。</t>
    <phoneticPr fontId="5" type="noConversion"/>
  </si>
  <si>
    <t>Q19. 非常差，學生只懂用直除法</t>
    <phoneticPr fontId="5" type="noConversion"/>
  </si>
  <si>
    <t>Q20. 非常差</t>
    <phoneticPr fontId="5" type="noConversion"/>
  </si>
  <si>
    <t>Q21. 差，學生不懂三角公式</t>
    <phoneticPr fontId="5" type="noConversion"/>
  </si>
  <si>
    <t>Q22. 非常差，學生不懂三角公式。</t>
    <phoneticPr fontId="5" type="noConversion"/>
  </si>
  <si>
    <t>mean</t>
    <phoneticPr fontId="5" type="noConversion"/>
  </si>
  <si>
    <t>s.d</t>
    <phoneticPr fontId="5" type="noConversion"/>
  </si>
  <si>
    <t>Q2: 表現好。只有6人沒有做最後化簡和兩人誤把y做主項。</t>
    <phoneticPr fontId="5" type="noConversion"/>
  </si>
  <si>
    <t>Q3: (a) 表現出色,全班做對。</t>
    <phoneticPr fontId="5" type="noConversion"/>
  </si>
  <si>
    <t xml:space="preserve">      (b) 表現一般。有11人沒有抽 n。</t>
    <phoneticPr fontId="5" type="noConversion"/>
  </si>
  <si>
    <t xml:space="preserve">      (c)表現差。有20人誤寫答案為 (3m+2)(3m-2-n)(m-2)。</t>
    <phoneticPr fontId="5" type="noConversion"/>
  </si>
  <si>
    <t>Q4: 表現好。只有2人沒有做最後化簡。</t>
    <phoneticPr fontId="5" type="noConversion"/>
  </si>
  <si>
    <t>Q5: (a) 表現一般。有9人用了除。</t>
    <phoneticPr fontId="5" type="noConversion"/>
  </si>
  <si>
    <t xml:space="preserve">      (b) 表現一般。有12人因(a)錯而未能得出正確答案。</t>
    <phoneticPr fontId="5" type="noConversion"/>
  </si>
  <si>
    <t>Q6: (a) 表現好。只有3人不小心運算錯。</t>
    <phoneticPr fontId="5" type="noConversion"/>
  </si>
  <si>
    <t>Q1: 表現非常好。只有1人不小心運算錯。</t>
    <phoneticPr fontId="5" type="noConversion"/>
  </si>
  <si>
    <t xml:space="preserve">      (b) 非常不好。18人答了整數解。</t>
    <phoneticPr fontId="5" type="noConversion"/>
  </si>
  <si>
    <t>Q7: 表現出色,全班做對。</t>
    <phoneticPr fontId="5" type="noConversion"/>
  </si>
  <si>
    <t>Q8: 表現好,只有兩人用錯面積公式和6漏了單位。</t>
    <phoneticPr fontId="5" type="noConversion"/>
  </si>
  <si>
    <t>Q9: (a) 表現出色,全班做對。</t>
    <phoneticPr fontId="5" type="noConversion"/>
  </si>
  <si>
    <t xml:space="preserve">       (b) 表現一般。有7人忘記公式和兩人沒有取三位有效數字做答案。</t>
    <phoneticPr fontId="5" type="noConversion"/>
  </si>
  <si>
    <t>Q10: 表現一般。有8人錯。</t>
    <phoneticPr fontId="5" type="noConversion"/>
  </si>
  <si>
    <t>Q11: (a) 表現一般。有13沒有利用位值計出答案而只有兩分。只有5人計  錯平均分。</t>
    <phoneticPr fontId="5" type="noConversion"/>
  </si>
  <si>
    <t xml:space="preserve">         (b) 表現很差。 </t>
    <phoneticPr fontId="5" type="noConversion"/>
  </si>
  <si>
    <t>Q12: (a) 表現出色,全班做對。</t>
    <phoneticPr fontId="5" type="noConversion"/>
  </si>
  <si>
    <t xml:space="preserve">         (b) 表現好，但有6人誤寫 f(x)=0。 </t>
    <phoneticPr fontId="5" type="noConversion"/>
  </si>
  <si>
    <t xml:space="preserve">         © 表現好，只有2人做錯，但有12人沒有寫答案均是有理數而扣 f.t 分。</t>
    <phoneticPr fontId="5" type="noConversion"/>
  </si>
  <si>
    <t xml:space="preserve">        (b)  表現好，只有3人用錯方法。</t>
    <phoneticPr fontId="5" type="noConversion"/>
  </si>
  <si>
    <t>Q13: (a)  表現好，只有4人誤寫 判別式&gt;0。</t>
    <phoneticPr fontId="5" type="noConversion"/>
  </si>
  <si>
    <t>Q14: (a) 表現差。有9人用錯公式。</t>
    <phoneticPr fontId="5" type="noConversion"/>
  </si>
  <si>
    <t xml:space="preserve">        (b)  表現很一般，16人因(aii) 錯而出錯答案，但全班同學記得垂直線和斜率的關係。</t>
    <phoneticPr fontId="5" type="noConversion"/>
  </si>
  <si>
    <t>Q15:  表現一般。有7人列錯式。</t>
    <phoneticPr fontId="5" type="noConversion"/>
  </si>
  <si>
    <t xml:space="preserve">Q16: 表現一般。有6不懂公式。 </t>
    <phoneticPr fontId="5" type="noConversion"/>
  </si>
  <si>
    <t>Q17: (a) 表現一般。有10人代錯點。</t>
    <phoneticPr fontId="5" type="noConversion"/>
  </si>
  <si>
    <t xml:space="preserve">        (b) 表現差，有17人錯。</t>
    <phoneticPr fontId="5" type="noConversion"/>
  </si>
  <si>
    <t xml:space="preserve">        (c)表現很差，有19人完全不懂配方法。但這是正常，因為此組學生沒有教配方法。</t>
    <phoneticPr fontId="5" type="noConversion"/>
  </si>
  <si>
    <t>Q18: 表現差，有16人錯。但這是正常，因為此組學生這課題只教了底數為10的對數函數。</t>
    <phoneticPr fontId="5" type="noConversion"/>
  </si>
  <si>
    <t>Q19: (a) 表現好，只有4人不小心運算出錯。</t>
    <phoneticPr fontId="5" type="noConversion"/>
  </si>
  <si>
    <t xml:space="preserve">         (b)  表現一般。只有5人全對,其他同學展開時出錯。</t>
    <phoneticPr fontId="5" type="noConversion"/>
  </si>
  <si>
    <t>Q20: 表現差，有10人做錯。</t>
    <phoneticPr fontId="5" type="noConversion"/>
  </si>
  <si>
    <t>Q21 (a) 表現差，有16人只有一個答案。</t>
    <phoneticPr fontId="5" type="noConversion"/>
  </si>
  <si>
    <t xml:space="preserve">        (b) 表現很差，只有1人全題做對。</t>
    <phoneticPr fontId="5" type="noConversion"/>
  </si>
  <si>
    <t>Q22: (a) 表現一般。有5人變換錯，而有8人證明格式不對。</t>
    <phoneticPr fontId="5" type="noConversion"/>
  </si>
  <si>
    <t xml:space="preserve">        (b)  表現一般，有2人能運用(a)部解決問題,而9人未能得出最後答案。</t>
    <phoneticPr fontId="5" type="noConversion"/>
  </si>
  <si>
    <t>整體表現不錯，唯百分數、統計、直線方程、函數圖像和三角學表現仍需改善。</t>
    <phoneticPr fontId="5" type="noConversion"/>
  </si>
  <si>
    <t>Core(30)</t>
  </si>
  <si>
    <t>Core(30)</t>
    <phoneticPr fontId="5" type="noConversion"/>
  </si>
  <si>
    <t>Non-core(15)</t>
  </si>
  <si>
    <t>Non-core(15)</t>
    <phoneticPr fontId="5" type="noConversion"/>
  </si>
  <si>
    <r>
      <rPr>
        <sz val="12"/>
        <rFont val="新細明體"/>
        <family val="1"/>
        <charset val="136"/>
      </rPr>
      <t>卷二</t>
    </r>
    <r>
      <rPr>
        <sz val="12"/>
        <rFont val="Times New Roman"/>
        <family val="1"/>
      </rPr>
      <t>(45)</t>
    </r>
    <phoneticPr fontId="5" type="noConversion"/>
  </si>
  <si>
    <t>卷二(45)</t>
  </si>
  <si>
    <t>Q5百分率、Q21三角方程表現一般</t>
    <phoneticPr fontId="5" type="noConversion"/>
  </si>
  <si>
    <t>Q11統計表現差</t>
    <phoneticPr fontId="5" type="noConversion"/>
  </si>
  <si>
    <t>同學在題目理解及運算上表現良好</t>
    <phoneticPr fontId="5" type="noConversion"/>
  </si>
  <si>
    <t>同學跳過重要步驟並有較多手誤以致失分</t>
    <phoneticPr fontId="5" type="noConversion"/>
  </si>
  <si>
    <t>於表達上仍有待改善</t>
    <phoneticPr fontId="5" type="noConversion"/>
  </si>
  <si>
    <t>mean</t>
    <phoneticPr fontId="5" type="noConversion"/>
  </si>
  <si>
    <t>Q6不等式、Q14直線方程、Q17二次函數、Q19多項式、Q20三角學表現好</t>
    <phoneticPr fontId="5" type="noConversion"/>
  </si>
  <si>
    <t>其餘題目表現十分好</t>
    <phoneticPr fontId="5" type="noConversion"/>
  </si>
  <si>
    <t>Q1.少數同學計錯1-(-20)的指數</t>
    <phoneticPr fontId="5" type="noConversion"/>
  </si>
  <si>
    <t>Q2.未化到最簡</t>
    <phoneticPr fontId="5" type="noConversion"/>
  </si>
  <si>
    <t>Q3b只抽n，但未做因式分解，未能取分</t>
    <phoneticPr fontId="5" type="noConversion"/>
  </si>
  <si>
    <t>Q4.大部分同學做到通分母</t>
    <phoneticPr fontId="5" type="noConversion"/>
  </si>
  <si>
    <t>Q5b.部分同學計到+20%，但沒有回應題目是盈利還是虧蝕</t>
    <phoneticPr fontId="5" type="noConversion"/>
  </si>
  <si>
    <t>Q6.乘除負數轉方向，表現較差</t>
    <phoneticPr fontId="5" type="noConversion"/>
  </si>
  <si>
    <t>Q7.表現較好，列式正確，部分同學解聯立計錯加減數</t>
    <phoneticPr fontId="5" type="noConversion"/>
  </si>
  <si>
    <t>Q8.少部分同學背漏+2r</t>
    <phoneticPr fontId="5" type="noConversion"/>
  </si>
  <si>
    <t>Q9.部分同學忘記開方144</t>
    <phoneticPr fontId="5" type="noConversion"/>
  </si>
  <si>
    <t>Q10.旋轉變換較差(Q')</t>
    <phoneticPr fontId="5" type="noConversion"/>
  </si>
  <si>
    <t>Q14.部分同學能找到正確斜率，但未能寫到直線方程</t>
    <phoneticPr fontId="5" type="noConversion"/>
  </si>
  <si>
    <t>Q15.部分同學列式正確，甚至能找到k1 k2的值，但忘記以N表E的列式</t>
    <phoneticPr fontId="5" type="noConversion"/>
  </si>
  <si>
    <t>Q17a.有5位同學能正確答到頂點坐標</t>
    <phoneticPr fontId="5" type="noConversion"/>
  </si>
  <si>
    <t>卷一整體表現與上學期相若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</si>
</sst>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_)"/>
  </numFmts>
  <fonts count="22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細明體"/>
      <family val="3"/>
      <charset val="136"/>
    </font>
    <font>
      <sz val="12"/>
      <color rgb="FFFF0000"/>
      <name val="Times New Roman"/>
      <family val="1"/>
    </font>
    <font>
      <sz val="28"/>
      <color rgb="FFFF0000"/>
      <name val="細明體"/>
      <family val="3"/>
      <charset val="136"/>
    </font>
    <font>
      <sz val="28"/>
      <color rgb="FFFF0000"/>
      <name val="Times New Roman"/>
      <family val="1"/>
    </font>
    <font>
      <sz val="12"/>
      <color theme="1"/>
      <name val="細明體"/>
      <family val="3"/>
      <charset val="136"/>
    </font>
    <font>
      <sz val="1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  <font>
      <sz val="12"/>
      <color theme="1"/>
      <name val="新細明體"/>
      <family val="2"/>
      <scheme val="minor"/>
    </font>
    <font>
      <sz val="12"/>
      <name val="Times New Roman"/>
      <family val="3"/>
      <charset val="136"/>
    </font>
    <font>
      <sz val="10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DFKai-SB"/>
      <family val="4"/>
    </font>
    <font>
      <sz val="12"/>
      <name val="Times New Roman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4">
    <xf numFmtId="0" fontId="0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top"/>
    </xf>
    <xf numFmtId="0" fontId="3" fillId="0" borderId="0"/>
    <xf numFmtId="0" fontId="3" fillId="0" borderId="0"/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4" fillId="0" borderId="0">
      <alignment vertical="top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3" fillId="0" borderId="0"/>
    <xf numFmtId="0" fontId="3" fillId="0" borderId="0"/>
    <xf numFmtId="0" fontId="13" fillId="0" borderId="0">
      <alignment vertical="center"/>
    </xf>
    <xf numFmtId="0" fontId="4" fillId="0" borderId="0">
      <alignment vertical="top"/>
    </xf>
    <xf numFmtId="0" fontId="3" fillId="0" borderId="0"/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4" fillId="0" borderId="0">
      <alignment vertical="top"/>
    </xf>
    <xf numFmtId="0" fontId="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4" fillId="0" borderId="0">
      <alignment vertical="top"/>
    </xf>
    <xf numFmtId="0" fontId="13" fillId="0" borderId="0">
      <alignment vertical="center"/>
    </xf>
    <xf numFmtId="0" fontId="3" fillId="0" borderId="0"/>
    <xf numFmtId="0" fontId="3" fillId="0" borderId="0"/>
    <xf numFmtId="0" fontId="4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</cellStyleXfs>
  <cellXfs count="61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176" fontId="1" fillId="0" borderId="0" xfId="1" quotePrefix="1" applyNumberFormat="1" applyFont="1" applyBorder="1" applyAlignment="1" applyProtection="1">
      <alignment horizontal="center"/>
    </xf>
    <xf numFmtId="0" fontId="1" fillId="0" borderId="0" xfId="1" applyFont="1" applyBorder="1" applyAlignment="1">
      <alignment horizontal="center"/>
    </xf>
    <xf numFmtId="176" fontId="1" fillId="0" borderId="0" xfId="1" applyNumberFormat="1" applyFont="1" applyBorder="1" applyAlignment="1" applyProtection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176" fontId="1" fillId="0" borderId="1" xfId="1" applyNumberFormat="1" applyFont="1" applyBorder="1" applyAlignment="1" applyProtection="1">
      <alignment horizontal="center"/>
    </xf>
    <xf numFmtId="1" fontId="1" fillId="0" borderId="1" xfId="1" quotePrefix="1" applyNumberFormat="1" applyFont="1" applyBorder="1" applyAlignment="1" applyProtection="1">
      <alignment horizontal="center"/>
      <protection locked="0"/>
    </xf>
    <xf numFmtId="176" fontId="1" fillId="2" borderId="1" xfId="1" applyNumberFormat="1" applyFont="1" applyFill="1" applyBorder="1" applyAlignment="1" applyProtection="1">
      <alignment horizontal="center"/>
    </xf>
    <xf numFmtId="1" fontId="1" fillId="2" borderId="1" xfId="1" quotePrefix="1" applyNumberFormat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0" fillId="0" borderId="2" xfId="0" applyBorder="1">
      <alignment vertical="center"/>
    </xf>
    <xf numFmtId="1" fontId="6" fillId="3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0" fillId="0" borderId="2" xfId="0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0" fillId="0" borderId="2" xfId="0" applyNumberFormat="1" applyBorder="1">
      <alignment vertical="center"/>
    </xf>
    <xf numFmtId="176" fontId="12" fillId="0" borderId="1" xfId="1" applyNumberFormat="1" applyFont="1" applyBorder="1" applyAlignment="1" applyProtection="1">
      <alignment horizontal="center"/>
    </xf>
    <xf numFmtId="0" fontId="7" fillId="0" borderId="0" xfId="1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6" fillId="0" borderId="1" xfId="2" quotePrefix="1" applyNumberFormat="1" applyFont="1" applyBorder="1" applyAlignment="1">
      <alignment horizontal="center" vertical="center"/>
    </xf>
    <xf numFmtId="0" fontId="6" fillId="0" borderId="1" xfId="2" quotePrefix="1" applyNumberFormat="1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6" fillId="0" borderId="1" xfId="2" quotePrefix="1" applyNumberFormat="1" applyFont="1" applyBorder="1" applyAlignment="1">
      <alignment horizontal="center" vertical="center"/>
    </xf>
    <xf numFmtId="0" fontId="6" fillId="0" borderId="1" xfId="4" quotePrefix="1" applyNumberFormat="1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6" fillId="0" borderId="1" xfId="4" quotePrefix="1" applyNumberFormat="1" applyFont="1" applyBorder="1" applyAlignment="1">
      <alignment horizontal="center" vertical="center"/>
    </xf>
    <xf numFmtId="0" fontId="6" fillId="0" borderId="1" xfId="2" quotePrefix="1" applyNumberFormat="1" applyFont="1" applyBorder="1" applyAlignment="1">
      <alignment horizontal="center" vertical="center"/>
    </xf>
    <xf numFmtId="0" fontId="6" fillId="0" borderId="1" xfId="4" quotePrefix="1" applyNumberFormat="1" applyFont="1" applyBorder="1" applyAlignment="1">
      <alignment horizontal="center" vertical="center"/>
    </xf>
    <xf numFmtId="0" fontId="7" fillId="0" borderId="1" xfId="107" applyFont="1" applyFill="1" applyBorder="1" applyAlignment="1">
      <alignment horizontal="center" vertical="center"/>
    </xf>
    <xf numFmtId="0" fontId="7" fillId="0" borderId="1" xfId="124" applyFont="1" applyFill="1" applyBorder="1" applyAlignment="1">
      <alignment horizontal="center" vertical="center"/>
    </xf>
    <xf numFmtId="176" fontId="17" fillId="2" borderId="1" xfId="1" applyNumberFormat="1" applyFont="1" applyFill="1" applyBorder="1" applyAlignment="1" applyProtection="1">
      <alignment horizontal="center"/>
    </xf>
    <xf numFmtId="0" fontId="20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176" fontId="21" fillId="2" borderId="1" xfId="1" applyNumberFormat="1" applyFont="1" applyFill="1" applyBorder="1" applyAlignment="1" applyProtection="1">
      <alignment horizontal="center"/>
    </xf>
  </cellXfs>
  <cellStyles count="134">
    <cellStyle name="Normal 2" xfId="107" xr:uid="{00000000-0005-0000-0000-000000000000}"/>
    <cellStyle name="Normal 3" xfId="8" xr:uid="{00000000-0005-0000-0000-000001000000}"/>
    <cellStyle name="Normal 4" xfId="19" xr:uid="{00000000-0005-0000-0000-000002000000}"/>
    <cellStyle name="Normal 5" xfId="124" xr:uid="{00000000-0005-0000-0000-000003000000}"/>
    <cellStyle name="TableStyleLight1" xfId="30" xr:uid="{00000000-0005-0000-0000-000004000000}"/>
    <cellStyle name="一般" xfId="0" builtinId="0"/>
    <cellStyle name="一般 10" xfId="132" xr:uid="{00000000-0005-0000-0000-000006000000}"/>
    <cellStyle name="一般 2" xfId="2" xr:uid="{00000000-0005-0000-0000-000007000000}"/>
    <cellStyle name="一般 2 2" xfId="133" xr:uid="{00000000-0005-0000-0000-0000B3000000}"/>
    <cellStyle name="一般 3" xfId="3" xr:uid="{00000000-0005-0000-0000-000008000000}"/>
    <cellStyle name="一般 3 2" xfId="9" xr:uid="{00000000-0005-0000-0000-000009000000}"/>
    <cellStyle name="一般 3 2 2" xfId="31" xr:uid="{00000000-0005-0000-0000-00000A000000}"/>
    <cellStyle name="一般 3 2 2 2" xfId="39" xr:uid="{00000000-0005-0000-0000-00000B000000}"/>
    <cellStyle name="一般 3 2 3" xfId="37" xr:uid="{00000000-0005-0000-0000-00000C000000}"/>
    <cellStyle name="一般 3 3" xfId="54" xr:uid="{00000000-0005-0000-0000-00000D000000}"/>
    <cellStyle name="一般 3 4" xfId="47" xr:uid="{00000000-0005-0000-0000-00000E000000}"/>
    <cellStyle name="一般 4" xfId="1" xr:uid="{00000000-0005-0000-0000-00000F000000}"/>
    <cellStyle name="一般 4 10" xfId="5" xr:uid="{00000000-0005-0000-0000-000010000000}"/>
    <cellStyle name="一般 4 11" xfId="24" xr:uid="{00000000-0005-0000-0000-000011000000}"/>
    <cellStyle name="一般 4 12" xfId="7" xr:uid="{00000000-0005-0000-0000-000012000000}"/>
    <cellStyle name="一般 4 13" xfId="69" xr:uid="{00000000-0005-0000-0000-000013000000}"/>
    <cellStyle name="一般 4 14" xfId="59" xr:uid="{00000000-0005-0000-0000-000014000000}"/>
    <cellStyle name="一般 4 15" xfId="77" xr:uid="{00000000-0005-0000-0000-000015000000}"/>
    <cellStyle name="一般 4 16" xfId="61" xr:uid="{00000000-0005-0000-0000-000016000000}"/>
    <cellStyle name="一般 4 17" xfId="79" xr:uid="{00000000-0005-0000-0000-000017000000}"/>
    <cellStyle name="一般 4 18" xfId="84" xr:uid="{00000000-0005-0000-0000-000018000000}"/>
    <cellStyle name="一般 4 19" xfId="89" xr:uid="{00000000-0005-0000-0000-000019000000}"/>
    <cellStyle name="一般 4 2" xfId="10" xr:uid="{00000000-0005-0000-0000-00001A000000}"/>
    <cellStyle name="一般 4 2 2" xfId="53" xr:uid="{00000000-0005-0000-0000-00001B000000}"/>
    <cellStyle name="一般 4 2 3" xfId="49" xr:uid="{00000000-0005-0000-0000-00001C000000}"/>
    <cellStyle name="一般 4 20" xfId="94" xr:uid="{00000000-0005-0000-0000-00001D000000}"/>
    <cellStyle name="一般 4 21" xfId="99" xr:uid="{00000000-0005-0000-0000-00001E000000}"/>
    <cellStyle name="一般 4 22" xfId="103" xr:uid="{00000000-0005-0000-0000-00001F000000}"/>
    <cellStyle name="一般 4 23" xfId="130" xr:uid="{00000000-0005-0000-0000-000020000000}"/>
    <cellStyle name="一般 4 24" xfId="108" xr:uid="{00000000-0005-0000-0000-000021000000}"/>
    <cellStyle name="一般 4 3" xfId="17" xr:uid="{00000000-0005-0000-0000-000022000000}"/>
    <cellStyle name="一般 4 3 10" xfId="95" xr:uid="{00000000-0005-0000-0000-000023000000}"/>
    <cellStyle name="一般 4 3 11" xfId="100" xr:uid="{00000000-0005-0000-0000-000024000000}"/>
    <cellStyle name="一般 4 3 12" xfId="104" xr:uid="{00000000-0005-0000-0000-000025000000}"/>
    <cellStyle name="一般 4 3 13" xfId="109" xr:uid="{00000000-0005-0000-0000-000026000000}"/>
    <cellStyle name="一般 4 3 14" xfId="112" xr:uid="{00000000-0005-0000-0000-000027000000}"/>
    <cellStyle name="一般 4 3 15" xfId="115" xr:uid="{00000000-0005-0000-0000-000028000000}"/>
    <cellStyle name="一般 4 3 16" xfId="118" xr:uid="{00000000-0005-0000-0000-000029000000}"/>
    <cellStyle name="一般 4 3 17" xfId="121" xr:uid="{00000000-0005-0000-0000-00002A000000}"/>
    <cellStyle name="一般 4 3 18" xfId="125" xr:uid="{00000000-0005-0000-0000-00002B000000}"/>
    <cellStyle name="一般 4 3 2" xfId="26" xr:uid="{00000000-0005-0000-0000-00002C000000}"/>
    <cellStyle name="一般 4 3 2 10" xfId="114" xr:uid="{00000000-0005-0000-0000-00002D000000}"/>
    <cellStyle name="一般 4 3 2 11" xfId="117" xr:uid="{00000000-0005-0000-0000-00002E000000}"/>
    <cellStyle name="一般 4 3 2 12" xfId="120" xr:uid="{00000000-0005-0000-0000-00002F000000}"/>
    <cellStyle name="一般 4 3 2 13" xfId="123" xr:uid="{00000000-0005-0000-0000-000030000000}"/>
    <cellStyle name="一般 4 3 2 14" xfId="126" xr:uid="{00000000-0005-0000-0000-000031000000}"/>
    <cellStyle name="一般 4 3 2 15" xfId="127" xr:uid="{00000000-0005-0000-0000-000032000000}"/>
    <cellStyle name="一般 4 3 2 16" xfId="128" xr:uid="{00000000-0005-0000-0000-000033000000}"/>
    <cellStyle name="一般 4 3 2 17" xfId="129" xr:uid="{00000000-0005-0000-0000-000034000000}"/>
    <cellStyle name="一般 4 3 2 18" xfId="131" xr:uid="{00000000-0005-0000-0000-000035000000}"/>
    <cellStyle name="一般 4 3 2 2" xfId="55" xr:uid="{00000000-0005-0000-0000-000036000000}"/>
    <cellStyle name="一般 4 3 2 3" xfId="82" xr:uid="{00000000-0005-0000-0000-000037000000}"/>
    <cellStyle name="一般 4 3 2 4" xfId="87" xr:uid="{00000000-0005-0000-0000-000038000000}"/>
    <cellStyle name="一般 4 3 2 5" xfId="92" xr:uid="{00000000-0005-0000-0000-000039000000}"/>
    <cellStyle name="一般 4 3 2 6" xfId="97" xr:uid="{00000000-0005-0000-0000-00003A000000}"/>
    <cellStyle name="一般 4 3 2 7" xfId="102" xr:uid="{00000000-0005-0000-0000-00003B000000}"/>
    <cellStyle name="一般 4 3 2 8" xfId="106" xr:uid="{00000000-0005-0000-0000-00003C000000}"/>
    <cellStyle name="一般 4 3 2 9" xfId="111" xr:uid="{00000000-0005-0000-0000-00003D000000}"/>
    <cellStyle name="一般 4 3 3" xfId="58" xr:uid="{00000000-0005-0000-0000-00003E000000}"/>
    <cellStyle name="一般 4 3 4" xfId="6" xr:uid="{00000000-0005-0000-0000-00003F000000}"/>
    <cellStyle name="一般 4 3 5" xfId="66" xr:uid="{00000000-0005-0000-0000-000040000000}"/>
    <cellStyle name="一般 4 3 6" xfId="68" xr:uid="{00000000-0005-0000-0000-000041000000}"/>
    <cellStyle name="一般 4 3 7" xfId="80" xr:uid="{00000000-0005-0000-0000-000042000000}"/>
    <cellStyle name="一般 4 3 8" xfId="85" xr:uid="{00000000-0005-0000-0000-000043000000}"/>
    <cellStyle name="一般 4 3 9" xfId="90" xr:uid="{00000000-0005-0000-0000-000044000000}"/>
    <cellStyle name="一般 4 4" xfId="18" xr:uid="{00000000-0005-0000-0000-000045000000}"/>
    <cellStyle name="一般 4 4 10" xfId="23" xr:uid="{00000000-0005-0000-0000-000046000000}"/>
    <cellStyle name="一般 4 4 11" xfId="70" xr:uid="{00000000-0005-0000-0000-000047000000}"/>
    <cellStyle name="一般 4 4 12" xfId="74" xr:uid="{00000000-0005-0000-0000-000048000000}"/>
    <cellStyle name="一般 4 4 13" xfId="21" xr:uid="{00000000-0005-0000-0000-000049000000}"/>
    <cellStyle name="一般 4 4 14" xfId="60" xr:uid="{00000000-0005-0000-0000-00004A000000}"/>
    <cellStyle name="一般 4 4 15" xfId="83" xr:uid="{00000000-0005-0000-0000-00004B000000}"/>
    <cellStyle name="一般 4 4 16" xfId="88" xr:uid="{00000000-0005-0000-0000-00004C000000}"/>
    <cellStyle name="一般 4 4 17" xfId="93" xr:uid="{00000000-0005-0000-0000-00004D000000}"/>
    <cellStyle name="一般 4 4 18" xfId="98" xr:uid="{00000000-0005-0000-0000-00004E000000}"/>
    <cellStyle name="一般 4 4 2" xfId="51" xr:uid="{00000000-0005-0000-0000-00004F000000}"/>
    <cellStyle name="一般 4 4 3" xfId="78" xr:uid="{00000000-0005-0000-0000-000050000000}"/>
    <cellStyle name="一般 4 4 4" xfId="25" xr:uid="{00000000-0005-0000-0000-000051000000}"/>
    <cellStyle name="一般 4 4 5" xfId="57" xr:uid="{00000000-0005-0000-0000-000052000000}"/>
    <cellStyle name="一般 4 4 6" xfId="64" xr:uid="{00000000-0005-0000-0000-000053000000}"/>
    <cellStyle name="一般 4 4 7" xfId="72" xr:uid="{00000000-0005-0000-0000-000054000000}"/>
    <cellStyle name="一般 4 4 8" xfId="67" xr:uid="{00000000-0005-0000-0000-000055000000}"/>
    <cellStyle name="一般 4 4 9" xfId="76" xr:uid="{00000000-0005-0000-0000-000056000000}"/>
    <cellStyle name="一般 4 5" xfId="16" xr:uid="{00000000-0005-0000-0000-000057000000}"/>
    <cellStyle name="一般 4 5 10" xfId="91" xr:uid="{00000000-0005-0000-0000-000058000000}"/>
    <cellStyle name="一般 4 5 11" xfId="96" xr:uid="{00000000-0005-0000-0000-000059000000}"/>
    <cellStyle name="一般 4 5 12" xfId="101" xr:uid="{00000000-0005-0000-0000-00005A000000}"/>
    <cellStyle name="一般 4 5 13" xfId="105" xr:uid="{00000000-0005-0000-0000-00005B000000}"/>
    <cellStyle name="一般 4 5 14" xfId="110" xr:uid="{00000000-0005-0000-0000-00005C000000}"/>
    <cellStyle name="一般 4 5 15" xfId="113" xr:uid="{00000000-0005-0000-0000-00005D000000}"/>
    <cellStyle name="一般 4 5 16" xfId="116" xr:uid="{00000000-0005-0000-0000-00005E000000}"/>
    <cellStyle name="一般 4 5 17" xfId="119" xr:uid="{00000000-0005-0000-0000-00005F000000}"/>
    <cellStyle name="一般 4 5 18" xfId="122" xr:uid="{00000000-0005-0000-0000-000060000000}"/>
    <cellStyle name="一般 4 5 2" xfId="46" xr:uid="{00000000-0005-0000-0000-000061000000}"/>
    <cellStyle name="一般 4 5 3" xfId="73" xr:uid="{00000000-0005-0000-0000-000062000000}"/>
    <cellStyle name="一般 4 5 4" xfId="62" xr:uid="{00000000-0005-0000-0000-000063000000}"/>
    <cellStyle name="一般 4 5 5" xfId="75" xr:uid="{00000000-0005-0000-0000-000064000000}"/>
    <cellStyle name="一般 4 5 6" xfId="22" xr:uid="{00000000-0005-0000-0000-000065000000}"/>
    <cellStyle name="一般 4 5 7" xfId="71" xr:uid="{00000000-0005-0000-0000-000066000000}"/>
    <cellStyle name="一般 4 5 8" xfId="81" xr:uid="{00000000-0005-0000-0000-000067000000}"/>
    <cellStyle name="一般 4 5 9" xfId="86" xr:uid="{00000000-0005-0000-0000-000068000000}"/>
    <cellStyle name="一般 4 6" xfId="20" xr:uid="{00000000-0005-0000-0000-000069000000}"/>
    <cellStyle name="一般 4 7" xfId="28" xr:uid="{00000000-0005-0000-0000-00006A000000}"/>
    <cellStyle name="一般 4 8" xfId="65" xr:uid="{00000000-0005-0000-0000-00006B000000}"/>
    <cellStyle name="一般 4 9" xfId="63" xr:uid="{00000000-0005-0000-0000-00006C000000}"/>
    <cellStyle name="一般 5" xfId="11" xr:uid="{00000000-0005-0000-0000-00006D000000}"/>
    <cellStyle name="一般 5 2" xfId="27" xr:uid="{00000000-0005-0000-0000-00006E000000}"/>
    <cellStyle name="一般 5 2 2" xfId="40" xr:uid="{00000000-0005-0000-0000-00006F000000}"/>
    <cellStyle name="一般 5 2 3" xfId="32" xr:uid="{00000000-0005-0000-0000-000070000000}"/>
    <cellStyle name="一般 5 3" xfId="38" xr:uid="{00000000-0005-0000-0000-000071000000}"/>
    <cellStyle name="一般 5 4" xfId="45" xr:uid="{00000000-0005-0000-0000-000072000000}"/>
    <cellStyle name="一般 6" xfId="12" xr:uid="{00000000-0005-0000-0000-000073000000}"/>
    <cellStyle name="一般 6 2" xfId="48" xr:uid="{00000000-0005-0000-0000-000074000000}"/>
    <cellStyle name="一般 6 2 2" xfId="52" xr:uid="{00000000-0005-0000-0000-000075000000}"/>
    <cellStyle name="一般 6 3" xfId="56" xr:uid="{00000000-0005-0000-0000-000076000000}"/>
    <cellStyle name="一般 6 4" xfId="50" xr:uid="{00000000-0005-0000-0000-000077000000}"/>
    <cellStyle name="一般 6 5" xfId="44" xr:uid="{00000000-0005-0000-0000-000078000000}"/>
    <cellStyle name="一般 7" xfId="13" xr:uid="{00000000-0005-0000-0000-000079000000}"/>
    <cellStyle name="一般 7 2" xfId="33" xr:uid="{00000000-0005-0000-0000-00007A000000}"/>
    <cellStyle name="一般 7 2 2" xfId="41" xr:uid="{00000000-0005-0000-0000-00007B000000}"/>
    <cellStyle name="一般 7 3" xfId="36" xr:uid="{00000000-0005-0000-0000-00007C000000}"/>
    <cellStyle name="一般 8" xfId="4" xr:uid="{00000000-0005-0000-0000-00007D000000}"/>
    <cellStyle name="一般 8 2" xfId="34" xr:uid="{00000000-0005-0000-0000-00007E000000}"/>
    <cellStyle name="一般 8 3" xfId="35" xr:uid="{00000000-0005-0000-0000-00007F000000}"/>
    <cellStyle name="一般 8 4" xfId="29" xr:uid="{00000000-0005-0000-0000-000080000000}"/>
    <cellStyle name="一般 8 5" xfId="43" xr:uid="{00000000-0005-0000-0000-000081000000}"/>
    <cellStyle name="一般 9" xfId="42" xr:uid="{00000000-0005-0000-0000-000082000000}"/>
    <cellStyle name="百分比 2" xfId="14" xr:uid="{00000000-0005-0000-0000-000083000000}"/>
    <cellStyle name="百分比 3" xfId="15" xr:uid="{00000000-0005-0000-0000-00008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X9" sqref="X9"/>
    </sheetView>
  </sheetViews>
  <sheetFormatPr defaultRowHeight="16.5"/>
  <cols>
    <col min="1" max="2" width="8.375" style="5" customWidth="1"/>
    <col min="3" max="5" width="9" style="5"/>
    <col min="6" max="6" width="10" style="5" customWidth="1"/>
    <col min="7" max="7" width="12.75" style="5" customWidth="1"/>
    <col min="8" max="8" width="10" style="5" customWidth="1"/>
    <col min="9" max="9" width="13.5" style="5" customWidth="1"/>
    <col min="10" max="10" width="12.625" style="5" customWidth="1"/>
    <col min="11" max="13" width="9" style="5"/>
  </cols>
  <sheetData>
    <row r="1" spans="1:17" ht="35.25">
      <c r="A1" s="2" t="s">
        <v>14</v>
      </c>
      <c r="B1" s="2"/>
      <c r="C1" s="3"/>
      <c r="D1" s="3"/>
      <c r="E1" s="3"/>
      <c r="F1" s="3"/>
      <c r="G1" s="19" t="s">
        <v>3</v>
      </c>
      <c r="H1" s="6"/>
      <c r="I1" s="6"/>
      <c r="J1" s="6"/>
    </row>
    <row r="2" spans="1:17">
      <c r="A2" s="4"/>
      <c r="B2" s="4"/>
      <c r="C2" s="4"/>
      <c r="D2" s="4"/>
      <c r="E2" s="4"/>
      <c r="F2" s="27" t="s">
        <v>11</v>
      </c>
      <c r="G2" s="3"/>
      <c r="H2" s="1" t="s">
        <v>5</v>
      </c>
      <c r="I2" s="1"/>
      <c r="J2" s="1"/>
    </row>
    <row r="3" spans="1:17">
      <c r="A3" s="7" t="s">
        <v>15</v>
      </c>
      <c r="B3" s="7" t="s">
        <v>0</v>
      </c>
      <c r="C3" s="7" t="s">
        <v>16</v>
      </c>
      <c r="D3" s="7" t="s">
        <v>122</v>
      </c>
      <c r="E3" s="7" t="s">
        <v>123</v>
      </c>
      <c r="F3" s="9" t="s">
        <v>116</v>
      </c>
      <c r="G3" s="7" t="s">
        <v>118</v>
      </c>
      <c r="H3" s="57" t="s">
        <v>121</v>
      </c>
      <c r="I3" s="7" t="s">
        <v>187</v>
      </c>
      <c r="J3" s="7" t="s">
        <v>189</v>
      </c>
      <c r="K3" s="60" t="s">
        <v>190</v>
      </c>
      <c r="L3" s="11" t="s">
        <v>6</v>
      </c>
      <c r="M3" s="11" t="s">
        <v>7</v>
      </c>
      <c r="N3" s="11" t="s">
        <v>8</v>
      </c>
      <c r="O3" s="12"/>
      <c r="P3" s="12" t="s">
        <v>2</v>
      </c>
    </row>
    <row r="4" spans="1:17">
      <c r="A4" s="26" t="s">
        <v>17</v>
      </c>
      <c r="B4" s="26">
        <v>1</v>
      </c>
      <c r="C4" s="55" t="s">
        <v>41</v>
      </c>
      <c r="D4" s="55">
        <v>34</v>
      </c>
      <c r="E4" s="55">
        <v>34</v>
      </c>
      <c r="F4" s="10">
        <f>D4+E4</f>
        <v>68</v>
      </c>
      <c r="G4" s="8">
        <v>35</v>
      </c>
      <c r="H4" s="10">
        <f t="shared" ref="H4:H21" si="0">F4+G4</f>
        <v>103</v>
      </c>
      <c r="I4" s="8">
        <v>29</v>
      </c>
      <c r="J4" s="8">
        <v>13</v>
      </c>
      <c r="K4" s="10">
        <f t="shared" ref="K4:K21" si="1">I4+J4</f>
        <v>42</v>
      </c>
      <c r="L4" s="14">
        <f>(F4/70*65+I4/30*35)*0.6</f>
        <v>58.185714285714283</v>
      </c>
      <c r="M4" s="14">
        <f>(G4/35*65+J4/15*35)*0.4</f>
        <v>38.13333333333334</v>
      </c>
      <c r="N4" s="14">
        <f t="shared" ref="N4:N21" si="2">L4+M4</f>
        <v>96.319047619047623</v>
      </c>
      <c r="O4" s="32"/>
      <c r="P4" s="13" t="s">
        <v>198</v>
      </c>
    </row>
    <row r="5" spans="1:17">
      <c r="A5" s="26" t="s">
        <v>17</v>
      </c>
      <c r="B5" s="26">
        <v>2</v>
      </c>
      <c r="C5" s="55" t="s">
        <v>42</v>
      </c>
      <c r="D5" s="55">
        <v>33</v>
      </c>
      <c r="E5" s="55">
        <v>29</v>
      </c>
      <c r="F5" s="10">
        <f t="shared" ref="F5:F21" si="3">D5+E5</f>
        <v>62</v>
      </c>
      <c r="G5" s="8">
        <v>28</v>
      </c>
      <c r="H5" s="10">
        <f t="shared" si="0"/>
        <v>90</v>
      </c>
      <c r="I5" s="8">
        <v>29</v>
      </c>
      <c r="J5" s="8">
        <v>11</v>
      </c>
      <c r="K5" s="10">
        <f t="shared" si="1"/>
        <v>40</v>
      </c>
      <c r="L5" s="14">
        <f t="shared" ref="L5:L21" si="4">(F5/70*65+I5/30*35)*0.6</f>
        <v>54.842857142857135</v>
      </c>
      <c r="M5" s="14">
        <f t="shared" ref="M5:M21" si="5">(G5/35*65+J5/15*35)*0.4</f>
        <v>31.066666666666663</v>
      </c>
      <c r="N5" s="14">
        <f t="shared" si="2"/>
        <v>85.90952380952379</v>
      </c>
      <c r="O5" s="32"/>
      <c r="P5" s="13" t="s">
        <v>192</v>
      </c>
    </row>
    <row r="6" spans="1:17">
      <c r="A6" s="26" t="s">
        <v>17</v>
      </c>
      <c r="B6" s="26">
        <v>3</v>
      </c>
      <c r="C6" s="55" t="s">
        <v>43</v>
      </c>
      <c r="D6" s="55">
        <v>28</v>
      </c>
      <c r="E6" s="55">
        <v>26</v>
      </c>
      <c r="F6" s="10">
        <f t="shared" si="3"/>
        <v>54</v>
      </c>
      <c r="G6" s="8">
        <v>27</v>
      </c>
      <c r="H6" s="10">
        <f t="shared" si="0"/>
        <v>81</v>
      </c>
      <c r="I6" s="8">
        <v>25</v>
      </c>
      <c r="J6" s="8">
        <v>6</v>
      </c>
      <c r="K6" s="10">
        <f t="shared" si="1"/>
        <v>31</v>
      </c>
      <c r="L6" s="14">
        <f t="shared" si="4"/>
        <v>47.585714285714282</v>
      </c>
      <c r="M6" s="14">
        <f t="shared" si="5"/>
        <v>25.657142857142858</v>
      </c>
      <c r="N6" s="14">
        <f t="shared" si="2"/>
        <v>73.242857142857133</v>
      </c>
      <c r="O6" s="32"/>
      <c r="P6" s="13" t="s">
        <v>193</v>
      </c>
    </row>
    <row r="7" spans="1:17">
      <c r="A7" s="26" t="s">
        <v>17</v>
      </c>
      <c r="B7" s="26">
        <v>11</v>
      </c>
      <c r="C7" s="55" t="s">
        <v>44</v>
      </c>
      <c r="D7" s="55">
        <v>34</v>
      </c>
      <c r="E7" s="55">
        <v>34</v>
      </c>
      <c r="F7" s="10">
        <f t="shared" si="3"/>
        <v>68</v>
      </c>
      <c r="G7" s="8">
        <v>34</v>
      </c>
      <c r="H7" s="10">
        <f t="shared" si="0"/>
        <v>102</v>
      </c>
      <c r="I7" s="8">
        <v>29</v>
      </c>
      <c r="J7" s="8">
        <v>14</v>
      </c>
      <c r="K7" s="10">
        <f t="shared" si="1"/>
        <v>43</v>
      </c>
      <c r="L7" s="14">
        <f t="shared" si="4"/>
        <v>58.185714285714283</v>
      </c>
      <c r="M7" s="14">
        <f t="shared" si="5"/>
        <v>38.323809523809523</v>
      </c>
      <c r="N7" s="14">
        <f t="shared" si="2"/>
        <v>96.509523809523813</v>
      </c>
      <c r="O7" s="32"/>
      <c r="P7" s="13" t="s">
        <v>199</v>
      </c>
    </row>
    <row r="8" spans="1:17">
      <c r="A8" s="26" t="s">
        <v>17</v>
      </c>
      <c r="B8" s="26">
        <v>14</v>
      </c>
      <c r="C8" s="55" t="s">
        <v>46</v>
      </c>
      <c r="D8" s="55">
        <v>29</v>
      </c>
      <c r="E8" s="55">
        <v>28</v>
      </c>
      <c r="F8" s="10">
        <f t="shared" si="3"/>
        <v>57</v>
      </c>
      <c r="G8" s="8">
        <v>21</v>
      </c>
      <c r="H8" s="10">
        <f t="shared" si="0"/>
        <v>78</v>
      </c>
      <c r="I8" s="8">
        <v>23</v>
      </c>
      <c r="J8" s="8">
        <v>6</v>
      </c>
      <c r="K8" s="10">
        <f t="shared" si="1"/>
        <v>29</v>
      </c>
      <c r="L8" s="14">
        <f t="shared" si="4"/>
        <v>47.857142857142854</v>
      </c>
      <c r="M8" s="14">
        <f t="shared" si="5"/>
        <v>21.200000000000003</v>
      </c>
      <c r="N8" s="14">
        <f t="shared" si="2"/>
        <v>69.05714285714285</v>
      </c>
      <c r="O8" s="32"/>
      <c r="P8" s="13"/>
    </row>
    <row r="9" spans="1:17" s="15" customFormat="1">
      <c r="A9" s="26" t="s">
        <v>17</v>
      </c>
      <c r="B9" s="26">
        <v>18</v>
      </c>
      <c r="C9" s="55" t="s">
        <v>47</v>
      </c>
      <c r="D9" s="55">
        <v>32</v>
      </c>
      <c r="E9" s="55">
        <v>33</v>
      </c>
      <c r="F9" s="10">
        <f t="shared" si="3"/>
        <v>65</v>
      </c>
      <c r="G9" s="8">
        <v>35</v>
      </c>
      <c r="H9" s="10">
        <f t="shared" si="0"/>
        <v>100</v>
      </c>
      <c r="I9" s="8">
        <v>30</v>
      </c>
      <c r="J9" s="8">
        <v>11</v>
      </c>
      <c r="K9" s="10">
        <f t="shared" si="1"/>
        <v>41</v>
      </c>
      <c r="L9" s="14">
        <f t="shared" si="4"/>
        <v>57.214285714285715</v>
      </c>
      <c r="M9" s="14">
        <f t="shared" si="5"/>
        <v>36.266666666666666</v>
      </c>
      <c r="N9" s="14">
        <f t="shared" si="2"/>
        <v>93.480952380952374</v>
      </c>
      <c r="O9" s="32"/>
      <c r="P9" s="13" t="s">
        <v>194</v>
      </c>
    </row>
    <row r="10" spans="1:17">
      <c r="A10" s="26" t="s">
        <v>17</v>
      </c>
      <c r="B10" s="26">
        <v>19</v>
      </c>
      <c r="C10" s="55" t="s">
        <v>48</v>
      </c>
      <c r="D10" s="55">
        <v>33</v>
      </c>
      <c r="E10" s="55">
        <v>27</v>
      </c>
      <c r="F10" s="10">
        <f t="shared" si="3"/>
        <v>60</v>
      </c>
      <c r="G10" s="8">
        <v>28</v>
      </c>
      <c r="H10" s="10">
        <f t="shared" si="0"/>
        <v>88</v>
      </c>
      <c r="I10" s="8">
        <v>24</v>
      </c>
      <c r="J10" s="8">
        <v>10</v>
      </c>
      <c r="K10" s="10">
        <f t="shared" si="1"/>
        <v>34</v>
      </c>
      <c r="L10" s="14">
        <f t="shared" si="4"/>
        <v>50.228571428571421</v>
      </c>
      <c r="M10" s="14">
        <f t="shared" si="5"/>
        <v>30.133333333333333</v>
      </c>
      <c r="N10" s="14">
        <f t="shared" si="2"/>
        <v>80.361904761904754</v>
      </c>
      <c r="O10" s="32"/>
      <c r="P10" s="13" t="s">
        <v>196</v>
      </c>
      <c r="Q10" s="15"/>
    </row>
    <row r="11" spans="1:17">
      <c r="A11" s="26" t="s">
        <v>17</v>
      </c>
      <c r="B11" s="26">
        <v>20</v>
      </c>
      <c r="C11" s="55" t="s">
        <v>49</v>
      </c>
      <c r="D11" s="55">
        <v>32</v>
      </c>
      <c r="E11" s="55">
        <v>29</v>
      </c>
      <c r="F11" s="10">
        <f t="shared" si="3"/>
        <v>61</v>
      </c>
      <c r="G11" s="8">
        <v>33</v>
      </c>
      <c r="H11" s="10">
        <f t="shared" si="0"/>
        <v>94</v>
      </c>
      <c r="I11" s="8">
        <v>26</v>
      </c>
      <c r="J11" s="8">
        <v>10</v>
      </c>
      <c r="K11" s="10">
        <f t="shared" si="1"/>
        <v>36</v>
      </c>
      <c r="L11" s="14">
        <f t="shared" si="4"/>
        <v>52.18571428571429</v>
      </c>
      <c r="M11" s="14">
        <f t="shared" si="5"/>
        <v>33.847619047619048</v>
      </c>
      <c r="N11" s="14">
        <f t="shared" si="2"/>
        <v>86.033333333333331</v>
      </c>
      <c r="O11" s="32"/>
      <c r="P11" s="20" t="s">
        <v>195</v>
      </c>
      <c r="Q11" s="15"/>
    </row>
    <row r="12" spans="1:17">
      <c r="A12" s="26" t="s">
        <v>17</v>
      </c>
      <c r="B12" s="26">
        <v>21</v>
      </c>
      <c r="C12" s="55" t="s">
        <v>50</v>
      </c>
      <c r="D12" s="55">
        <v>24</v>
      </c>
      <c r="E12" s="55">
        <v>25</v>
      </c>
      <c r="F12" s="10">
        <f t="shared" si="3"/>
        <v>49</v>
      </c>
      <c r="G12" s="8">
        <v>29</v>
      </c>
      <c r="H12" s="10">
        <f t="shared" ref="H12:H19" si="6">F12+G12</f>
        <v>78</v>
      </c>
      <c r="I12" s="8">
        <v>27</v>
      </c>
      <c r="J12" s="8">
        <v>11</v>
      </c>
      <c r="K12" s="10">
        <f t="shared" ref="K12:K19" si="7">I12+J12</f>
        <v>38</v>
      </c>
      <c r="L12" s="14">
        <f t="shared" si="4"/>
        <v>46.199999999999996</v>
      </c>
      <c r="M12" s="14">
        <f t="shared" si="5"/>
        <v>31.80952380952381</v>
      </c>
      <c r="N12" s="14">
        <f t="shared" ref="N12:N19" si="8">L12+M12</f>
        <v>78.009523809523813</v>
      </c>
      <c r="O12" s="32"/>
      <c r="P12" s="13"/>
      <c r="Q12" s="15"/>
    </row>
    <row r="13" spans="1:17">
      <c r="A13" s="26" t="s">
        <v>17</v>
      </c>
      <c r="B13" s="26">
        <v>23</v>
      </c>
      <c r="C13" s="55" t="s">
        <v>51</v>
      </c>
      <c r="D13" s="55">
        <v>31</v>
      </c>
      <c r="E13" s="55">
        <v>24</v>
      </c>
      <c r="F13" s="10">
        <f t="shared" si="3"/>
        <v>55</v>
      </c>
      <c r="G13" s="8">
        <v>31</v>
      </c>
      <c r="H13" s="10">
        <f t="shared" si="6"/>
        <v>86</v>
      </c>
      <c r="I13" s="8">
        <v>25</v>
      </c>
      <c r="J13" s="8">
        <v>10</v>
      </c>
      <c r="K13" s="10">
        <f t="shared" si="7"/>
        <v>35</v>
      </c>
      <c r="L13" s="14">
        <f t="shared" si="4"/>
        <v>48.142857142857146</v>
      </c>
      <c r="M13" s="14">
        <f t="shared" si="5"/>
        <v>32.361904761904761</v>
      </c>
      <c r="N13" s="14">
        <f t="shared" si="8"/>
        <v>80.504761904761907</v>
      </c>
      <c r="O13" s="32"/>
      <c r="P13" s="13"/>
      <c r="Q13" s="15"/>
    </row>
    <row r="14" spans="1:17">
      <c r="A14" s="26" t="s">
        <v>17</v>
      </c>
      <c r="B14" s="26">
        <v>24</v>
      </c>
      <c r="C14" s="55" t="s">
        <v>52</v>
      </c>
      <c r="D14" s="55">
        <v>34</v>
      </c>
      <c r="E14" s="55">
        <v>28</v>
      </c>
      <c r="F14" s="10">
        <f t="shared" si="3"/>
        <v>62</v>
      </c>
      <c r="G14" s="8">
        <v>34</v>
      </c>
      <c r="H14" s="10">
        <f t="shared" si="6"/>
        <v>96</v>
      </c>
      <c r="I14" s="8">
        <v>24</v>
      </c>
      <c r="J14" s="8">
        <v>5</v>
      </c>
      <c r="K14" s="10">
        <f t="shared" si="7"/>
        <v>29</v>
      </c>
      <c r="L14" s="14">
        <f t="shared" si="4"/>
        <v>51.342857142857142</v>
      </c>
      <c r="M14" s="14">
        <f t="shared" si="5"/>
        <v>29.923809523809524</v>
      </c>
      <c r="N14" s="14">
        <f t="shared" si="8"/>
        <v>81.266666666666666</v>
      </c>
      <c r="O14" s="32"/>
      <c r="P14" s="13"/>
      <c r="Q14" s="15"/>
    </row>
    <row r="15" spans="1:17">
      <c r="A15" s="26" t="s">
        <v>17</v>
      </c>
      <c r="B15" s="26">
        <v>25</v>
      </c>
      <c r="C15" s="55" t="s">
        <v>53</v>
      </c>
      <c r="D15" s="55">
        <v>32</v>
      </c>
      <c r="E15" s="55">
        <v>25</v>
      </c>
      <c r="F15" s="10">
        <f t="shared" si="3"/>
        <v>57</v>
      </c>
      <c r="G15" s="8">
        <v>19</v>
      </c>
      <c r="H15" s="10">
        <f t="shared" si="6"/>
        <v>76</v>
      </c>
      <c r="I15" s="8">
        <v>20</v>
      </c>
      <c r="J15" s="8">
        <v>10</v>
      </c>
      <c r="K15" s="10">
        <f t="shared" si="7"/>
        <v>30</v>
      </c>
      <c r="L15" s="14">
        <f t="shared" si="4"/>
        <v>45.757142857142853</v>
      </c>
      <c r="M15" s="14">
        <f t="shared" si="5"/>
        <v>23.44761904761905</v>
      </c>
      <c r="N15" s="14">
        <f t="shared" si="8"/>
        <v>69.204761904761909</v>
      </c>
      <c r="O15" s="32"/>
      <c r="P15" s="13"/>
      <c r="Q15" s="15"/>
    </row>
    <row r="16" spans="1:17">
      <c r="A16" s="26" t="s">
        <v>17</v>
      </c>
      <c r="B16" s="26">
        <v>26</v>
      </c>
      <c r="C16" s="55" t="s">
        <v>54</v>
      </c>
      <c r="D16" s="55">
        <v>26</v>
      </c>
      <c r="E16" s="55">
        <v>27</v>
      </c>
      <c r="F16" s="10">
        <f t="shared" si="3"/>
        <v>53</v>
      </c>
      <c r="G16" s="8">
        <v>26</v>
      </c>
      <c r="H16" s="10">
        <f t="shared" si="6"/>
        <v>79</v>
      </c>
      <c r="I16" s="8">
        <v>22</v>
      </c>
      <c r="J16" s="8">
        <v>9</v>
      </c>
      <c r="K16" s="10">
        <f t="shared" si="7"/>
        <v>31</v>
      </c>
      <c r="L16" s="14">
        <f t="shared" si="4"/>
        <v>44.928571428571423</v>
      </c>
      <c r="M16" s="14">
        <f t="shared" si="5"/>
        <v>27.714285714285712</v>
      </c>
      <c r="N16" s="14">
        <f t="shared" si="8"/>
        <v>72.642857142857139</v>
      </c>
      <c r="O16" s="32"/>
      <c r="P16" s="13"/>
      <c r="Q16" s="15"/>
    </row>
    <row r="17" spans="1:17">
      <c r="A17" s="26" t="s">
        <v>17</v>
      </c>
      <c r="B17" s="26">
        <v>28</v>
      </c>
      <c r="C17" s="55" t="s">
        <v>71</v>
      </c>
      <c r="D17" s="55">
        <v>33</v>
      </c>
      <c r="E17" s="55">
        <v>26</v>
      </c>
      <c r="F17" s="10">
        <f t="shared" si="3"/>
        <v>59</v>
      </c>
      <c r="G17" s="8">
        <v>27</v>
      </c>
      <c r="H17" s="10">
        <f t="shared" si="6"/>
        <v>86</v>
      </c>
      <c r="I17" s="8">
        <v>22</v>
      </c>
      <c r="J17" s="8">
        <v>11</v>
      </c>
      <c r="K17" s="10">
        <f t="shared" si="7"/>
        <v>33</v>
      </c>
      <c r="L17" s="14">
        <f t="shared" si="4"/>
        <v>48.271428571428565</v>
      </c>
      <c r="M17" s="14">
        <f t="shared" si="5"/>
        <v>30.323809523809526</v>
      </c>
      <c r="N17" s="14">
        <f t="shared" si="8"/>
        <v>78.595238095238088</v>
      </c>
      <c r="O17" s="32"/>
      <c r="P17" s="13"/>
      <c r="Q17" s="15"/>
    </row>
    <row r="18" spans="1:17">
      <c r="A18" s="26" t="s">
        <v>17</v>
      </c>
      <c r="B18" s="26">
        <v>31</v>
      </c>
      <c r="C18" s="55" t="s">
        <v>55</v>
      </c>
      <c r="D18" s="55">
        <v>30</v>
      </c>
      <c r="E18" s="55">
        <v>27</v>
      </c>
      <c r="F18" s="10">
        <f t="shared" si="3"/>
        <v>57</v>
      </c>
      <c r="G18" s="8">
        <v>31</v>
      </c>
      <c r="H18" s="10">
        <f t="shared" si="6"/>
        <v>88</v>
      </c>
      <c r="I18" s="8">
        <v>24</v>
      </c>
      <c r="J18" s="8">
        <v>11</v>
      </c>
      <c r="K18" s="10">
        <f t="shared" si="7"/>
        <v>35</v>
      </c>
      <c r="L18" s="14">
        <f t="shared" si="4"/>
        <v>48.557142857142857</v>
      </c>
      <c r="M18" s="14">
        <f t="shared" si="5"/>
        <v>33.295238095238098</v>
      </c>
      <c r="N18" s="14">
        <f t="shared" si="8"/>
        <v>81.852380952380955</v>
      </c>
      <c r="O18" s="32"/>
      <c r="P18" s="13"/>
      <c r="Q18" s="15"/>
    </row>
    <row r="19" spans="1:17">
      <c r="A19" s="26" t="s">
        <v>17</v>
      </c>
      <c r="B19" s="26">
        <v>32</v>
      </c>
      <c r="C19" s="55" t="s">
        <v>56</v>
      </c>
      <c r="D19" s="55">
        <v>31</v>
      </c>
      <c r="E19" s="55">
        <v>27</v>
      </c>
      <c r="F19" s="10">
        <f t="shared" si="3"/>
        <v>58</v>
      </c>
      <c r="G19" s="8">
        <v>31</v>
      </c>
      <c r="H19" s="10">
        <f t="shared" si="6"/>
        <v>89</v>
      </c>
      <c r="I19" s="8">
        <v>25</v>
      </c>
      <c r="J19" s="8">
        <v>11</v>
      </c>
      <c r="K19" s="10">
        <f t="shared" si="7"/>
        <v>36</v>
      </c>
      <c r="L19" s="14">
        <f t="shared" si="4"/>
        <v>49.814285714285717</v>
      </c>
      <c r="M19" s="14">
        <f t="shared" si="5"/>
        <v>33.295238095238098</v>
      </c>
      <c r="N19" s="14">
        <f t="shared" si="8"/>
        <v>83.109523809523807</v>
      </c>
      <c r="O19" s="32"/>
      <c r="P19" s="13"/>
    </row>
    <row r="20" spans="1:17">
      <c r="A20" s="26" t="s">
        <v>17</v>
      </c>
      <c r="B20" s="26">
        <v>33</v>
      </c>
      <c r="C20" s="55" t="s">
        <v>57</v>
      </c>
      <c r="D20" s="55">
        <v>33</v>
      </c>
      <c r="E20" s="55">
        <v>27</v>
      </c>
      <c r="F20" s="10">
        <f t="shared" si="3"/>
        <v>60</v>
      </c>
      <c r="G20" s="8">
        <v>24</v>
      </c>
      <c r="H20" s="10">
        <f t="shared" si="0"/>
        <v>84</v>
      </c>
      <c r="I20" s="8">
        <v>19</v>
      </c>
      <c r="J20" s="8">
        <v>9</v>
      </c>
      <c r="K20" s="10">
        <f t="shared" si="1"/>
        <v>28</v>
      </c>
      <c r="L20" s="14">
        <f t="shared" si="4"/>
        <v>46.728571428571428</v>
      </c>
      <c r="M20" s="14">
        <f t="shared" si="5"/>
        <v>26.228571428571428</v>
      </c>
      <c r="N20" s="14">
        <f t="shared" si="2"/>
        <v>72.957142857142856</v>
      </c>
      <c r="O20" s="32"/>
      <c r="P20" s="13"/>
    </row>
    <row r="21" spans="1:17">
      <c r="A21" s="26" t="s">
        <v>58</v>
      </c>
      <c r="B21" s="26">
        <v>23</v>
      </c>
      <c r="C21" s="55" t="s">
        <v>61</v>
      </c>
      <c r="D21" s="55">
        <v>31</v>
      </c>
      <c r="E21" s="55">
        <v>25</v>
      </c>
      <c r="F21" s="10">
        <f t="shared" si="3"/>
        <v>56</v>
      </c>
      <c r="G21" s="8">
        <v>32</v>
      </c>
      <c r="H21" s="10">
        <f t="shared" si="0"/>
        <v>88</v>
      </c>
      <c r="I21" s="8">
        <v>24</v>
      </c>
      <c r="J21" s="8">
        <v>8</v>
      </c>
      <c r="K21" s="10">
        <f t="shared" si="1"/>
        <v>32</v>
      </c>
      <c r="L21" s="14">
        <f t="shared" si="4"/>
        <v>48</v>
      </c>
      <c r="M21" s="14">
        <f t="shared" si="5"/>
        <v>31.238095238095237</v>
      </c>
      <c r="N21" s="14">
        <f t="shared" si="2"/>
        <v>79.238095238095241</v>
      </c>
      <c r="O21" s="32"/>
      <c r="P21" s="13"/>
    </row>
    <row r="22" spans="1:17">
      <c r="F22" s="22"/>
      <c r="G22" s="23"/>
      <c r="J22" s="23"/>
    </row>
    <row r="23" spans="1:17">
      <c r="G23" s="5" t="s">
        <v>197</v>
      </c>
      <c r="H23" s="24">
        <f>AVERAGE(H4:H21)</f>
        <v>88.111111111111114</v>
      </c>
      <c r="K23" s="5" t="s">
        <v>9</v>
      </c>
      <c r="L23" s="5">
        <f>COUNTIF(L4:L21,"&gt;="&amp;30)/COUNT($F4:$F21)*100</f>
        <v>100</v>
      </c>
      <c r="M23" s="5">
        <f>COUNTIF(M4:M21,"&gt;="&amp;20)/COUNT($F4:$F21)*100</f>
        <v>100</v>
      </c>
      <c r="N23" s="5">
        <f>COUNTIF(N4:N21,"&gt;="&amp;50)/COUNT($F4:$F21)*100</f>
        <v>100</v>
      </c>
      <c r="O23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A28" zoomScaleNormal="100" workbookViewId="0">
      <selection activeCell="B1" sqref="B1"/>
    </sheetView>
  </sheetViews>
  <sheetFormatPr defaultRowHeight="16.5"/>
  <cols>
    <col min="1" max="1" width="7" style="33" customWidth="1"/>
    <col min="2" max="2" width="6.125" style="5" customWidth="1"/>
    <col min="3" max="3" width="6.875" style="5" customWidth="1"/>
    <col min="4" max="4" width="6.75" style="5" customWidth="1"/>
    <col min="5" max="5" width="7.375" style="5" customWidth="1"/>
    <col min="6" max="6" width="6.625" style="5" customWidth="1"/>
    <col min="7" max="7" width="11.125" style="5" customWidth="1"/>
    <col min="8" max="8" width="8.75" style="5" customWidth="1"/>
    <col min="9" max="9" width="9.75" style="5" customWidth="1"/>
    <col min="10" max="10" width="12.125" style="5" customWidth="1"/>
    <col min="11" max="11" width="8" style="5" customWidth="1"/>
    <col min="12" max="13" width="7.625" style="5" customWidth="1"/>
    <col min="15" max="15" width="10.375" customWidth="1"/>
  </cols>
  <sheetData>
    <row r="1" spans="1:16" ht="38.25">
      <c r="A1" s="5" t="s">
        <v>13</v>
      </c>
      <c r="B1" s="2"/>
      <c r="C1" s="3"/>
      <c r="D1" s="3"/>
      <c r="E1" s="3"/>
      <c r="F1" s="16"/>
      <c r="G1" s="18" t="s">
        <v>4</v>
      </c>
      <c r="H1" s="17"/>
      <c r="I1" s="6"/>
      <c r="J1" s="6"/>
    </row>
    <row r="2" spans="1:16">
      <c r="B2" s="4"/>
      <c r="C2" s="4"/>
      <c r="D2" s="4"/>
      <c r="E2" s="4"/>
      <c r="F2" s="3" t="s">
        <v>10</v>
      </c>
      <c r="G2" s="3"/>
      <c r="H2" s="1" t="s">
        <v>5</v>
      </c>
      <c r="I2" s="1"/>
      <c r="J2" s="1"/>
    </row>
    <row r="3" spans="1:16">
      <c r="A3" s="21" t="s">
        <v>12</v>
      </c>
      <c r="B3" s="7" t="s">
        <v>0</v>
      </c>
      <c r="C3" s="7" t="s">
        <v>1</v>
      </c>
      <c r="D3" s="7" t="s">
        <v>122</v>
      </c>
      <c r="E3" s="7" t="s">
        <v>123</v>
      </c>
      <c r="F3" s="9" t="s">
        <v>116</v>
      </c>
      <c r="G3" s="7" t="s">
        <v>118</v>
      </c>
      <c r="H3" s="57" t="s">
        <v>121</v>
      </c>
      <c r="I3" s="7" t="s">
        <v>186</v>
      </c>
      <c r="J3" s="7" t="s">
        <v>188</v>
      </c>
      <c r="K3" s="9" t="s">
        <v>191</v>
      </c>
      <c r="L3" s="11" t="s">
        <v>6</v>
      </c>
      <c r="M3" s="11" t="s">
        <v>7</v>
      </c>
      <c r="N3" s="11" t="s">
        <v>8</v>
      </c>
      <c r="O3" s="12"/>
      <c r="P3" s="12" t="s">
        <v>2</v>
      </c>
    </row>
    <row r="4" spans="1:16">
      <c r="A4" s="46" t="s">
        <v>17</v>
      </c>
      <c r="B4" s="7">
        <v>5</v>
      </c>
      <c r="C4" s="41" t="s">
        <v>62</v>
      </c>
      <c r="D4" s="51">
        <v>27</v>
      </c>
      <c r="E4" s="51">
        <v>25</v>
      </c>
      <c r="F4" s="10">
        <f>D4+E4</f>
        <v>52</v>
      </c>
      <c r="G4" s="8">
        <v>20</v>
      </c>
      <c r="H4" s="10">
        <f>F4+G4</f>
        <v>72</v>
      </c>
      <c r="I4" s="51">
        <v>22</v>
      </c>
      <c r="J4" s="51">
        <v>7</v>
      </c>
      <c r="K4" s="10">
        <f>I4+J4</f>
        <v>29</v>
      </c>
      <c r="L4" s="28">
        <f>(F4/70*65+I4/30*35)*0.6</f>
        <v>44.371428571428567</v>
      </c>
      <c r="M4" s="28">
        <f>(G4/35*65+J4/15*35)*0.4</f>
        <v>21.390476190476189</v>
      </c>
      <c r="N4" s="28">
        <f>L4+M4</f>
        <v>65.761904761904759</v>
      </c>
      <c r="O4" s="30"/>
      <c r="P4" s="25" t="s">
        <v>156</v>
      </c>
    </row>
    <row r="5" spans="1:16">
      <c r="A5" s="47" t="s">
        <v>17</v>
      </c>
      <c r="B5" s="7">
        <v>6</v>
      </c>
      <c r="C5" s="43" t="s">
        <v>63</v>
      </c>
      <c r="D5" s="49">
        <v>32</v>
      </c>
      <c r="E5" s="49">
        <v>18</v>
      </c>
      <c r="F5" s="10">
        <f t="shared" ref="F5:F26" si="0">D5+E5</f>
        <v>50</v>
      </c>
      <c r="G5" s="8">
        <v>9</v>
      </c>
      <c r="H5" s="10">
        <f>F5+G5</f>
        <v>59</v>
      </c>
      <c r="I5" s="51">
        <v>14</v>
      </c>
      <c r="J5" s="51">
        <v>6</v>
      </c>
      <c r="K5" s="10">
        <f t="shared" ref="K5:K26" si="1">I5+J5</f>
        <v>20</v>
      </c>
      <c r="L5" s="28">
        <f t="shared" ref="L5:L26" si="2">(F5/70*65+I5/30*35)*0.6</f>
        <v>37.657142857142851</v>
      </c>
      <c r="M5" s="28">
        <f t="shared" ref="M5:M26" si="3">(G5/35*65+J5/15*35)*0.4</f>
        <v>12.285714285714285</v>
      </c>
      <c r="N5" s="28">
        <f t="shared" ref="N5:N26" si="4">L5+M5</f>
        <v>49.942857142857136</v>
      </c>
      <c r="O5" s="30"/>
      <c r="P5" s="13" t="s">
        <v>148</v>
      </c>
    </row>
    <row r="6" spans="1:16">
      <c r="A6" s="47" t="s">
        <v>17</v>
      </c>
      <c r="B6" s="7">
        <v>8</v>
      </c>
      <c r="C6" s="42" t="s">
        <v>65</v>
      </c>
      <c r="D6" s="42">
        <v>29</v>
      </c>
      <c r="E6" s="42">
        <v>25</v>
      </c>
      <c r="F6" s="10">
        <f t="shared" si="0"/>
        <v>54</v>
      </c>
      <c r="G6" s="8">
        <v>24</v>
      </c>
      <c r="H6" s="10">
        <f t="shared" ref="H6:H26" si="5">F6+G6</f>
        <v>78</v>
      </c>
      <c r="I6" s="51">
        <v>26</v>
      </c>
      <c r="J6" s="51">
        <v>8</v>
      </c>
      <c r="K6" s="10">
        <f t="shared" si="1"/>
        <v>34</v>
      </c>
      <c r="L6" s="28">
        <f t="shared" si="2"/>
        <v>48.285714285714285</v>
      </c>
      <c r="M6" s="28">
        <f t="shared" si="3"/>
        <v>25.295238095238098</v>
      </c>
      <c r="N6" s="28">
        <f t="shared" si="4"/>
        <v>73.580952380952382</v>
      </c>
      <c r="O6" s="30"/>
      <c r="P6" s="13" t="s">
        <v>149</v>
      </c>
    </row>
    <row r="7" spans="1:16">
      <c r="A7" s="47" t="s">
        <v>17</v>
      </c>
      <c r="B7" s="7">
        <v>10</v>
      </c>
      <c r="C7" s="42" t="s">
        <v>66</v>
      </c>
      <c r="D7" s="42">
        <v>28</v>
      </c>
      <c r="E7" s="42">
        <v>24</v>
      </c>
      <c r="F7" s="10">
        <f t="shared" si="0"/>
        <v>52</v>
      </c>
      <c r="G7" s="8">
        <v>15</v>
      </c>
      <c r="H7" s="10">
        <f t="shared" si="5"/>
        <v>67</v>
      </c>
      <c r="I7" s="51">
        <v>15</v>
      </c>
      <c r="J7" s="51">
        <v>5</v>
      </c>
      <c r="K7" s="10">
        <f t="shared" si="1"/>
        <v>20</v>
      </c>
      <c r="L7" s="28">
        <f t="shared" si="2"/>
        <v>39.471428571428568</v>
      </c>
      <c r="M7" s="28">
        <f t="shared" si="3"/>
        <v>15.809523809523808</v>
      </c>
      <c r="N7" s="28">
        <f t="shared" si="4"/>
        <v>55.280952380952378</v>
      </c>
      <c r="O7" s="30"/>
      <c r="P7" s="13" t="s">
        <v>150</v>
      </c>
    </row>
    <row r="8" spans="1:16">
      <c r="A8" s="46" t="s">
        <v>17</v>
      </c>
      <c r="B8" s="7">
        <v>12</v>
      </c>
      <c r="C8" s="44" t="s">
        <v>67</v>
      </c>
      <c r="D8" s="44">
        <v>25</v>
      </c>
      <c r="E8" s="44">
        <v>25</v>
      </c>
      <c r="F8" s="10">
        <f t="shared" si="0"/>
        <v>50</v>
      </c>
      <c r="G8" s="8">
        <v>22</v>
      </c>
      <c r="H8" s="10">
        <f t="shared" si="5"/>
        <v>72</v>
      </c>
      <c r="I8" s="51">
        <v>21</v>
      </c>
      <c r="J8" s="51">
        <v>5</v>
      </c>
      <c r="K8" s="10">
        <f t="shared" si="1"/>
        <v>26</v>
      </c>
      <c r="L8" s="28">
        <f t="shared" si="2"/>
        <v>42.557142857142857</v>
      </c>
      <c r="M8" s="28">
        <f t="shared" si="3"/>
        <v>21.009523809523809</v>
      </c>
      <c r="N8" s="28">
        <f t="shared" si="4"/>
        <v>63.566666666666663</v>
      </c>
      <c r="O8" s="30"/>
      <c r="P8" s="13" t="s">
        <v>151</v>
      </c>
    </row>
    <row r="9" spans="1:16">
      <c r="A9" s="53" t="s">
        <v>17</v>
      </c>
      <c r="B9" s="7">
        <v>13</v>
      </c>
      <c r="C9" s="44" t="s">
        <v>45</v>
      </c>
      <c r="D9" s="44">
        <v>30</v>
      </c>
      <c r="E9" s="44">
        <v>30</v>
      </c>
      <c r="F9" s="10">
        <f t="shared" si="0"/>
        <v>60</v>
      </c>
      <c r="G9" s="8">
        <v>20</v>
      </c>
      <c r="H9" s="10">
        <f t="shared" si="5"/>
        <v>80</v>
      </c>
      <c r="I9" s="51">
        <v>23</v>
      </c>
      <c r="J9" s="51">
        <v>7</v>
      </c>
      <c r="K9" s="10">
        <f t="shared" si="1"/>
        <v>30</v>
      </c>
      <c r="L9" s="28">
        <f t="shared" si="2"/>
        <v>49.528571428571418</v>
      </c>
      <c r="M9" s="28">
        <f t="shared" si="3"/>
        <v>21.390476190476189</v>
      </c>
      <c r="N9" s="28">
        <f t="shared" si="4"/>
        <v>70.919047619047603</v>
      </c>
      <c r="O9" s="30"/>
      <c r="P9" s="13" t="s">
        <v>152</v>
      </c>
    </row>
    <row r="10" spans="1:16">
      <c r="A10" s="53" t="s">
        <v>17</v>
      </c>
      <c r="B10" s="7">
        <v>15</v>
      </c>
      <c r="C10" s="44" t="s">
        <v>68</v>
      </c>
      <c r="D10" s="44">
        <v>29</v>
      </c>
      <c r="E10" s="44">
        <v>30</v>
      </c>
      <c r="F10" s="10">
        <f t="shared" si="0"/>
        <v>59</v>
      </c>
      <c r="G10" s="8">
        <v>33</v>
      </c>
      <c r="H10" s="10">
        <f t="shared" si="5"/>
        <v>92</v>
      </c>
      <c r="I10" s="51">
        <v>25</v>
      </c>
      <c r="J10" s="51">
        <v>11</v>
      </c>
      <c r="K10" s="10">
        <f t="shared" si="1"/>
        <v>36</v>
      </c>
      <c r="L10" s="28">
        <f t="shared" si="2"/>
        <v>50.371428571428567</v>
      </c>
      <c r="M10" s="28">
        <f t="shared" si="3"/>
        <v>34.780952380952378</v>
      </c>
      <c r="N10" s="28">
        <f t="shared" si="4"/>
        <v>85.152380952380952</v>
      </c>
      <c r="O10" s="30"/>
      <c r="P10" s="13" t="s">
        <v>153</v>
      </c>
    </row>
    <row r="11" spans="1:16">
      <c r="A11" s="53" t="s">
        <v>17</v>
      </c>
      <c r="B11" s="7">
        <v>17</v>
      </c>
      <c r="C11" s="44" t="s">
        <v>69</v>
      </c>
      <c r="D11" s="44">
        <v>31</v>
      </c>
      <c r="E11" s="44">
        <v>23</v>
      </c>
      <c r="F11" s="10">
        <f t="shared" si="0"/>
        <v>54</v>
      </c>
      <c r="G11" s="8">
        <v>20</v>
      </c>
      <c r="H11" s="10">
        <f t="shared" si="5"/>
        <v>74</v>
      </c>
      <c r="I11" s="51">
        <v>22</v>
      </c>
      <c r="J11" s="51">
        <v>9</v>
      </c>
      <c r="K11" s="10">
        <f t="shared" si="1"/>
        <v>31</v>
      </c>
      <c r="L11" s="28">
        <f t="shared" si="2"/>
        <v>45.485714285714288</v>
      </c>
      <c r="M11" s="28">
        <f t="shared" si="3"/>
        <v>23.257142857142856</v>
      </c>
      <c r="N11" s="28">
        <f t="shared" si="4"/>
        <v>68.742857142857147</v>
      </c>
      <c r="O11" s="30"/>
      <c r="P11" s="13" t="s">
        <v>154</v>
      </c>
    </row>
    <row r="12" spans="1:16">
      <c r="A12" s="53" t="s">
        <v>17</v>
      </c>
      <c r="B12" s="7">
        <v>29</v>
      </c>
      <c r="C12" s="44" t="s">
        <v>72</v>
      </c>
      <c r="D12" s="44">
        <v>31</v>
      </c>
      <c r="E12" s="44">
        <v>34</v>
      </c>
      <c r="F12" s="10">
        <f t="shared" si="0"/>
        <v>65</v>
      </c>
      <c r="G12" s="8">
        <v>28</v>
      </c>
      <c r="H12" s="10">
        <f t="shared" si="5"/>
        <v>93</v>
      </c>
      <c r="I12" s="51">
        <v>26</v>
      </c>
      <c r="J12" s="51">
        <v>12</v>
      </c>
      <c r="K12" s="10">
        <f t="shared" si="1"/>
        <v>38</v>
      </c>
      <c r="L12" s="28">
        <f t="shared" si="2"/>
        <v>54.414285714285718</v>
      </c>
      <c r="M12" s="28">
        <f t="shared" si="3"/>
        <v>32</v>
      </c>
      <c r="N12" s="28">
        <f t="shared" si="4"/>
        <v>86.414285714285711</v>
      </c>
      <c r="O12" s="30"/>
      <c r="P12" s="13" t="s">
        <v>155</v>
      </c>
    </row>
    <row r="13" spans="1:16">
      <c r="A13" s="53" t="s">
        <v>17</v>
      </c>
      <c r="B13" s="7">
        <v>30</v>
      </c>
      <c r="C13" s="44" t="s">
        <v>73</v>
      </c>
      <c r="D13" s="44">
        <v>32</v>
      </c>
      <c r="E13" s="44">
        <v>30</v>
      </c>
      <c r="F13" s="10">
        <f t="shared" si="0"/>
        <v>62</v>
      </c>
      <c r="G13" s="8">
        <v>31</v>
      </c>
      <c r="H13" s="10">
        <f>F13+G13</f>
        <v>93</v>
      </c>
      <c r="I13" s="51">
        <v>24</v>
      </c>
      <c r="J13" s="51">
        <v>10</v>
      </c>
      <c r="K13" s="10">
        <f t="shared" si="1"/>
        <v>34</v>
      </c>
      <c r="L13" s="28">
        <f t="shared" si="2"/>
        <v>51.342857142857142</v>
      </c>
      <c r="M13" s="28">
        <f t="shared" si="3"/>
        <v>32.361904761904761</v>
      </c>
      <c r="N13" s="28">
        <f t="shared" si="4"/>
        <v>83.704761904761909</v>
      </c>
      <c r="O13" s="30"/>
      <c r="P13" s="13" t="s">
        <v>157</v>
      </c>
    </row>
    <row r="14" spans="1:16">
      <c r="A14" s="53" t="s">
        <v>58</v>
      </c>
      <c r="B14" s="7">
        <v>16</v>
      </c>
      <c r="C14" s="44" t="s">
        <v>59</v>
      </c>
      <c r="D14" s="44">
        <v>26</v>
      </c>
      <c r="E14" s="44">
        <v>24</v>
      </c>
      <c r="F14" s="10">
        <f t="shared" si="0"/>
        <v>50</v>
      </c>
      <c r="G14" s="8">
        <v>14</v>
      </c>
      <c r="H14" s="10">
        <f t="shared" si="5"/>
        <v>64</v>
      </c>
      <c r="I14" s="51">
        <v>14</v>
      </c>
      <c r="J14" s="51">
        <v>9</v>
      </c>
      <c r="K14" s="10">
        <f t="shared" si="1"/>
        <v>23</v>
      </c>
      <c r="L14" s="28">
        <f t="shared" si="2"/>
        <v>37.657142857142851</v>
      </c>
      <c r="M14" s="28">
        <f t="shared" si="3"/>
        <v>18.8</v>
      </c>
      <c r="N14" s="28">
        <f t="shared" si="4"/>
        <v>56.457142857142856</v>
      </c>
      <c r="O14" s="30"/>
      <c r="P14" s="13" t="s">
        <v>158</v>
      </c>
    </row>
    <row r="15" spans="1:16">
      <c r="A15" s="53" t="s">
        <v>58</v>
      </c>
      <c r="B15" s="7">
        <v>18</v>
      </c>
      <c r="C15" s="44" t="s">
        <v>60</v>
      </c>
      <c r="D15" s="44">
        <v>29</v>
      </c>
      <c r="E15" s="44">
        <v>19</v>
      </c>
      <c r="F15" s="10">
        <f t="shared" si="0"/>
        <v>48</v>
      </c>
      <c r="G15" s="8">
        <v>26</v>
      </c>
      <c r="H15" s="10">
        <f t="shared" si="5"/>
        <v>74</v>
      </c>
      <c r="I15" s="51">
        <v>20</v>
      </c>
      <c r="J15" s="51">
        <v>12</v>
      </c>
      <c r="K15" s="10">
        <f t="shared" si="1"/>
        <v>32</v>
      </c>
      <c r="L15" s="28">
        <f t="shared" si="2"/>
        <v>40.74285714285714</v>
      </c>
      <c r="M15" s="28">
        <f t="shared" si="3"/>
        <v>30.514285714285712</v>
      </c>
      <c r="N15" s="28">
        <f t="shared" si="4"/>
        <v>71.257142857142853</v>
      </c>
      <c r="O15" s="30"/>
      <c r="P15" s="13" t="s">
        <v>159</v>
      </c>
    </row>
    <row r="16" spans="1:16">
      <c r="A16" s="53" t="s">
        <v>58</v>
      </c>
      <c r="B16" s="7">
        <v>24</v>
      </c>
      <c r="C16" s="44" t="s">
        <v>74</v>
      </c>
      <c r="D16" s="44">
        <v>21</v>
      </c>
      <c r="E16" s="44">
        <v>17</v>
      </c>
      <c r="F16" s="10">
        <f t="shared" si="0"/>
        <v>38</v>
      </c>
      <c r="G16" s="8">
        <v>13</v>
      </c>
      <c r="H16" s="10">
        <f>F16+G16</f>
        <v>51</v>
      </c>
      <c r="I16" s="51">
        <v>17</v>
      </c>
      <c r="J16" s="51">
        <v>7</v>
      </c>
      <c r="K16" s="10">
        <f t="shared" si="1"/>
        <v>24</v>
      </c>
      <c r="L16" s="28">
        <f t="shared" si="2"/>
        <v>33.071428571428569</v>
      </c>
      <c r="M16" s="28">
        <f t="shared" si="3"/>
        <v>16.19047619047619</v>
      </c>
      <c r="N16" s="28">
        <f t="shared" si="4"/>
        <v>49.261904761904759</v>
      </c>
      <c r="O16" s="30"/>
      <c r="P16" s="13" t="s">
        <v>160</v>
      </c>
    </row>
    <row r="17" spans="1:16">
      <c r="A17" s="46" t="s">
        <v>22</v>
      </c>
      <c r="B17" s="7">
        <v>3</v>
      </c>
      <c r="C17" s="43" t="s">
        <v>75</v>
      </c>
      <c r="D17" s="49">
        <v>26</v>
      </c>
      <c r="E17" s="49">
        <v>24</v>
      </c>
      <c r="F17" s="10">
        <f t="shared" si="0"/>
        <v>50</v>
      </c>
      <c r="G17" s="8">
        <v>21</v>
      </c>
      <c r="H17" s="10">
        <f t="shared" si="5"/>
        <v>71</v>
      </c>
      <c r="I17" s="51">
        <v>19</v>
      </c>
      <c r="J17" s="51">
        <v>7</v>
      </c>
      <c r="K17" s="10">
        <f t="shared" si="1"/>
        <v>26</v>
      </c>
      <c r="L17" s="28">
        <f t="shared" si="2"/>
        <v>41.157142857142858</v>
      </c>
      <c r="M17" s="28">
        <f t="shared" si="3"/>
        <v>22.133333333333333</v>
      </c>
      <c r="N17" s="28">
        <f t="shared" si="4"/>
        <v>63.290476190476191</v>
      </c>
      <c r="O17" s="30"/>
      <c r="P17" s="13" t="s">
        <v>161</v>
      </c>
    </row>
    <row r="18" spans="1:16">
      <c r="A18" s="46" t="s">
        <v>22</v>
      </c>
      <c r="B18" s="7">
        <v>9</v>
      </c>
      <c r="C18" s="41" t="s">
        <v>76</v>
      </c>
      <c r="D18" s="51">
        <v>31</v>
      </c>
      <c r="E18" s="51">
        <v>23</v>
      </c>
      <c r="F18" s="10">
        <f t="shared" si="0"/>
        <v>54</v>
      </c>
      <c r="G18" s="8">
        <v>13</v>
      </c>
      <c r="H18" s="10">
        <f t="shared" si="5"/>
        <v>67</v>
      </c>
      <c r="I18" s="51">
        <v>21</v>
      </c>
      <c r="J18" s="51">
        <v>9</v>
      </c>
      <c r="K18" s="10">
        <f t="shared" si="1"/>
        <v>30</v>
      </c>
      <c r="L18" s="28">
        <f t="shared" si="2"/>
        <v>44.785714285714285</v>
      </c>
      <c r="M18" s="28">
        <f t="shared" si="3"/>
        <v>18.057142857142857</v>
      </c>
      <c r="N18" s="28">
        <f t="shared" si="4"/>
        <v>62.842857142857142</v>
      </c>
      <c r="O18" s="30"/>
      <c r="P18" s="13" t="s">
        <v>162</v>
      </c>
    </row>
    <row r="19" spans="1:16">
      <c r="A19" s="46" t="s">
        <v>22</v>
      </c>
      <c r="B19" s="7">
        <v>12</v>
      </c>
      <c r="C19" s="41" t="s">
        <v>25</v>
      </c>
      <c r="D19" s="51">
        <v>25</v>
      </c>
      <c r="E19" s="51">
        <v>25</v>
      </c>
      <c r="F19" s="10">
        <f t="shared" si="0"/>
        <v>50</v>
      </c>
      <c r="G19" s="8">
        <v>27</v>
      </c>
      <c r="H19" s="10">
        <f t="shared" si="5"/>
        <v>77</v>
      </c>
      <c r="I19" s="51">
        <v>23</v>
      </c>
      <c r="J19" s="51">
        <v>5</v>
      </c>
      <c r="K19" s="10">
        <f t="shared" si="1"/>
        <v>28</v>
      </c>
      <c r="L19" s="28">
        <f t="shared" si="2"/>
        <v>43.957142857142856</v>
      </c>
      <c r="M19" s="28">
        <f t="shared" si="3"/>
        <v>24.723809523809525</v>
      </c>
      <c r="N19" s="28">
        <f t="shared" si="4"/>
        <v>68.680952380952377</v>
      </c>
      <c r="O19" s="30"/>
      <c r="P19" s="13" t="s">
        <v>163</v>
      </c>
    </row>
    <row r="20" spans="1:16">
      <c r="A20" s="46" t="s">
        <v>22</v>
      </c>
      <c r="B20" s="7">
        <v>14</v>
      </c>
      <c r="C20" s="41" t="s">
        <v>77</v>
      </c>
      <c r="D20" s="51">
        <v>30</v>
      </c>
      <c r="E20" s="51">
        <v>17</v>
      </c>
      <c r="F20" s="10">
        <f t="shared" si="0"/>
        <v>47</v>
      </c>
      <c r="G20" s="8">
        <v>11</v>
      </c>
      <c r="H20" s="10">
        <f t="shared" si="5"/>
        <v>58</v>
      </c>
      <c r="I20" s="51">
        <v>18</v>
      </c>
      <c r="J20" s="51">
        <v>7</v>
      </c>
      <c r="K20" s="10">
        <f t="shared" si="1"/>
        <v>25</v>
      </c>
      <c r="L20" s="28">
        <f t="shared" si="2"/>
        <v>38.785714285714285</v>
      </c>
      <c r="M20" s="28">
        <f t="shared" si="3"/>
        <v>14.704761904761904</v>
      </c>
      <c r="N20" s="28">
        <f t="shared" si="4"/>
        <v>53.490476190476187</v>
      </c>
      <c r="O20" s="30"/>
      <c r="P20" s="13" t="s">
        <v>164</v>
      </c>
    </row>
    <row r="21" spans="1:16">
      <c r="A21" s="47" t="s">
        <v>27</v>
      </c>
      <c r="B21" s="7">
        <v>8</v>
      </c>
      <c r="C21" s="43" t="s">
        <v>79</v>
      </c>
      <c r="D21" s="49">
        <v>29</v>
      </c>
      <c r="E21" s="49">
        <v>28</v>
      </c>
      <c r="F21" s="10">
        <f t="shared" si="0"/>
        <v>57</v>
      </c>
      <c r="G21" s="8">
        <v>23</v>
      </c>
      <c r="H21" s="10">
        <f t="shared" si="5"/>
        <v>80</v>
      </c>
      <c r="I21" s="51">
        <v>20</v>
      </c>
      <c r="J21" s="51">
        <v>10</v>
      </c>
      <c r="K21" s="10">
        <f t="shared" si="1"/>
        <v>30</v>
      </c>
      <c r="L21" s="28">
        <f t="shared" si="2"/>
        <v>45.757142857142853</v>
      </c>
      <c r="M21" s="28">
        <f t="shared" si="3"/>
        <v>26.419047619047621</v>
      </c>
      <c r="N21" s="28">
        <f t="shared" si="4"/>
        <v>72.17619047619047</v>
      </c>
      <c r="O21" s="30"/>
      <c r="P21" s="13" t="s">
        <v>165</v>
      </c>
    </row>
    <row r="22" spans="1:16">
      <c r="A22" s="47" t="s">
        <v>27</v>
      </c>
      <c r="B22" s="7">
        <v>12</v>
      </c>
      <c r="C22" s="45" t="s">
        <v>35</v>
      </c>
      <c r="D22" s="51">
        <v>31</v>
      </c>
      <c r="E22" s="51">
        <v>13</v>
      </c>
      <c r="F22" s="10">
        <f t="shared" si="0"/>
        <v>44</v>
      </c>
      <c r="G22" s="29">
        <v>12</v>
      </c>
      <c r="H22" s="10">
        <f t="shared" si="5"/>
        <v>56</v>
      </c>
      <c r="I22" s="51">
        <v>16</v>
      </c>
      <c r="J22" s="51">
        <v>6</v>
      </c>
      <c r="K22" s="10">
        <f t="shared" si="1"/>
        <v>22</v>
      </c>
      <c r="L22" s="28">
        <f t="shared" si="2"/>
        <v>35.714285714285708</v>
      </c>
      <c r="M22" s="28">
        <f t="shared" si="3"/>
        <v>14.514285714285714</v>
      </c>
      <c r="N22" s="28">
        <f t="shared" si="4"/>
        <v>50.228571428571421</v>
      </c>
      <c r="O22" s="30"/>
      <c r="P22" s="13" t="s">
        <v>166</v>
      </c>
    </row>
    <row r="23" spans="1:16">
      <c r="A23" s="47" t="s">
        <v>27</v>
      </c>
      <c r="B23" s="7">
        <v>14</v>
      </c>
      <c r="C23" s="45" t="s">
        <v>80</v>
      </c>
      <c r="D23" s="51">
        <v>32</v>
      </c>
      <c r="E23" s="51">
        <v>22</v>
      </c>
      <c r="F23" s="10">
        <f t="shared" si="0"/>
        <v>54</v>
      </c>
      <c r="G23" s="8">
        <v>12</v>
      </c>
      <c r="H23" s="10">
        <f t="shared" si="5"/>
        <v>66</v>
      </c>
      <c r="I23" s="51">
        <v>25</v>
      </c>
      <c r="J23" s="51">
        <v>7</v>
      </c>
      <c r="K23" s="10">
        <f t="shared" si="1"/>
        <v>32</v>
      </c>
      <c r="L23" s="28">
        <f t="shared" si="2"/>
        <v>47.585714285714282</v>
      </c>
      <c r="M23" s="28">
        <f t="shared" si="3"/>
        <v>15.44761904761905</v>
      </c>
      <c r="N23" s="28">
        <f t="shared" si="4"/>
        <v>63.033333333333331</v>
      </c>
      <c r="O23" s="30"/>
      <c r="P23" s="13" t="s">
        <v>167</v>
      </c>
    </row>
    <row r="24" spans="1:16">
      <c r="A24" s="47" t="s">
        <v>27</v>
      </c>
      <c r="B24" s="7">
        <v>18</v>
      </c>
      <c r="C24" s="45" t="s">
        <v>81</v>
      </c>
      <c r="D24" s="51">
        <v>26</v>
      </c>
      <c r="E24" s="51">
        <v>20</v>
      </c>
      <c r="F24" s="10">
        <f t="shared" si="0"/>
        <v>46</v>
      </c>
      <c r="G24" s="8">
        <v>17</v>
      </c>
      <c r="H24" s="10">
        <f t="shared" si="5"/>
        <v>63</v>
      </c>
      <c r="I24" s="51">
        <v>17</v>
      </c>
      <c r="J24" s="51">
        <v>7</v>
      </c>
      <c r="K24" s="10">
        <f t="shared" si="1"/>
        <v>24</v>
      </c>
      <c r="L24" s="28">
        <f t="shared" si="2"/>
        <v>37.528571428571432</v>
      </c>
      <c r="M24" s="28">
        <f t="shared" si="3"/>
        <v>19.161904761904761</v>
      </c>
      <c r="N24" s="28">
        <f t="shared" si="4"/>
        <v>56.69047619047619</v>
      </c>
      <c r="O24" s="30"/>
      <c r="P24" s="13" t="s">
        <v>169</v>
      </c>
    </row>
    <row r="25" spans="1:16">
      <c r="A25" s="54" t="s">
        <v>27</v>
      </c>
      <c r="B25" s="7">
        <v>21</v>
      </c>
      <c r="C25" s="51" t="s">
        <v>82</v>
      </c>
      <c r="D25" s="51">
        <v>27</v>
      </c>
      <c r="E25" s="51">
        <v>25</v>
      </c>
      <c r="F25" s="10">
        <f t="shared" si="0"/>
        <v>52</v>
      </c>
      <c r="G25" s="8">
        <v>21</v>
      </c>
      <c r="H25" s="10">
        <f t="shared" si="5"/>
        <v>73</v>
      </c>
      <c r="I25" s="51">
        <v>13</v>
      </c>
      <c r="J25" s="51">
        <v>8</v>
      </c>
      <c r="K25" s="10">
        <f t="shared" si="1"/>
        <v>21</v>
      </c>
      <c r="L25" s="28">
        <f t="shared" si="2"/>
        <v>38.071428571428569</v>
      </c>
      <c r="M25" s="28">
        <f t="shared" si="3"/>
        <v>23.06666666666667</v>
      </c>
      <c r="N25" s="28">
        <f t="shared" ref="N25" si="6">L25+M25</f>
        <v>61.138095238095239</v>
      </c>
      <c r="O25" s="30"/>
      <c r="P25" s="13" t="s">
        <v>168</v>
      </c>
    </row>
    <row r="26" spans="1:16">
      <c r="A26" s="47" t="s">
        <v>27</v>
      </c>
      <c r="B26" s="7">
        <v>24</v>
      </c>
      <c r="C26" s="45" t="s">
        <v>83</v>
      </c>
      <c r="D26" s="51">
        <v>27</v>
      </c>
      <c r="E26" s="51">
        <v>25</v>
      </c>
      <c r="F26" s="10">
        <f t="shared" si="0"/>
        <v>52</v>
      </c>
      <c r="G26" s="8">
        <v>18</v>
      </c>
      <c r="H26" s="10">
        <f t="shared" si="5"/>
        <v>70</v>
      </c>
      <c r="I26" s="51">
        <v>20</v>
      </c>
      <c r="J26" s="51">
        <v>6</v>
      </c>
      <c r="K26" s="10">
        <f t="shared" si="1"/>
        <v>26</v>
      </c>
      <c r="L26" s="28">
        <f t="shared" si="2"/>
        <v>42.971428571428568</v>
      </c>
      <c r="M26" s="28">
        <f t="shared" si="3"/>
        <v>18.971428571428572</v>
      </c>
      <c r="N26" s="28">
        <f t="shared" si="4"/>
        <v>61.942857142857136</v>
      </c>
      <c r="O26" s="30"/>
      <c r="P26" s="13" t="s">
        <v>170</v>
      </c>
    </row>
    <row r="27" spans="1:16">
      <c r="G27" s="5" t="s">
        <v>146</v>
      </c>
      <c r="H27" s="24">
        <f>AVERAGE(H4:H26)</f>
        <v>71.739130434782609</v>
      </c>
      <c r="M27" s="24"/>
      <c r="P27" s="20" t="s">
        <v>171</v>
      </c>
    </row>
    <row r="28" spans="1:16">
      <c r="G28" s="5" t="s">
        <v>147</v>
      </c>
      <c r="H28" s="5">
        <f>STDEV(H4:H26)</f>
        <v>11.233947704510097</v>
      </c>
      <c r="K28" s="5" t="s">
        <v>9</v>
      </c>
      <c r="L28" s="5">
        <f>COUNTIF(L4:L26,"&gt;="&amp;30)/COUNT($F4:$F26)*100</f>
        <v>100</v>
      </c>
      <c r="M28" s="5">
        <f>COUNTIF(M4:M26,"&gt;="&amp;20)/COUNT($F4:$F26)*100</f>
        <v>56.521739130434781</v>
      </c>
      <c r="N28" s="5">
        <f>COUNTIF(N4:N26,"&gt;="&amp;50)/COUNT($F4:$F26)*100</f>
        <v>91.304347826086953</v>
      </c>
      <c r="O28" s="5"/>
      <c r="P28" s="20" t="s">
        <v>172</v>
      </c>
    </row>
    <row r="29" spans="1:16">
      <c r="P29" s="20" t="s">
        <v>173</v>
      </c>
    </row>
    <row r="30" spans="1:16">
      <c r="P30" s="20" t="s">
        <v>174</v>
      </c>
    </row>
    <row r="31" spans="1:16">
      <c r="P31" s="20" t="s">
        <v>175</v>
      </c>
    </row>
    <row r="32" spans="1:16">
      <c r="P32" s="20" t="s">
        <v>176</v>
      </c>
    </row>
    <row r="33" spans="16:16">
      <c r="P33" s="20" t="s">
        <v>177</v>
      </c>
    </row>
    <row r="34" spans="16:16">
      <c r="P34" s="20" t="s">
        <v>178</v>
      </c>
    </row>
    <row r="35" spans="16:16">
      <c r="P35" s="20" t="s">
        <v>179</v>
      </c>
    </row>
    <row r="36" spans="16:16">
      <c r="P36" s="20" t="s">
        <v>180</v>
      </c>
    </row>
    <row r="37" spans="16:16">
      <c r="P37" s="20" t="s">
        <v>181</v>
      </c>
    </row>
    <row r="38" spans="16:16">
      <c r="P38" s="20" t="s">
        <v>182</v>
      </c>
    </row>
    <row r="39" spans="16:16">
      <c r="P39" s="20" t="s">
        <v>183</v>
      </c>
    </row>
    <row r="40" spans="16:16">
      <c r="P40" s="20" t="s">
        <v>184</v>
      </c>
    </row>
    <row r="42" spans="16:16">
      <c r="P42" t="s">
        <v>185</v>
      </c>
    </row>
  </sheetData>
  <phoneticPr fontId="5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workbookViewId="0">
      <selection activeCell="E24" sqref="E24"/>
    </sheetView>
  </sheetViews>
  <sheetFormatPr defaultRowHeight="16.5"/>
  <cols>
    <col min="1" max="1" width="7" style="33" customWidth="1"/>
    <col min="2" max="2" width="8.375" style="5" customWidth="1"/>
    <col min="3" max="5" width="9" style="5"/>
    <col min="6" max="6" width="9.5" style="5" customWidth="1"/>
    <col min="7" max="7" width="13.25" style="5" customWidth="1"/>
    <col min="8" max="8" width="9" style="5"/>
    <col min="9" max="9" width="10.875" style="5" customWidth="1"/>
    <col min="10" max="10" width="13.375" style="5" customWidth="1"/>
    <col min="11" max="12" width="9" style="5"/>
    <col min="13" max="13" width="9.75" style="5" customWidth="1"/>
  </cols>
  <sheetData>
    <row r="1" spans="1:16" ht="38.25">
      <c r="A1" s="5" t="s">
        <v>13</v>
      </c>
      <c r="B1" s="2"/>
      <c r="C1" s="3"/>
      <c r="D1" s="3"/>
      <c r="E1" s="3"/>
      <c r="F1" s="16"/>
      <c r="G1" s="18" t="s">
        <v>4</v>
      </c>
      <c r="H1" s="17"/>
      <c r="I1" s="6"/>
      <c r="J1" s="6"/>
    </row>
    <row r="2" spans="1:16">
      <c r="B2" s="4"/>
      <c r="C2" s="4"/>
      <c r="D2" s="4"/>
      <c r="E2" s="4"/>
      <c r="F2" s="3" t="s">
        <v>10</v>
      </c>
      <c r="G2" s="3"/>
      <c r="H2" s="1" t="s">
        <v>5</v>
      </c>
      <c r="I2" s="1"/>
      <c r="J2" s="1"/>
    </row>
    <row r="3" spans="1:16">
      <c r="A3" s="21" t="s">
        <v>12</v>
      </c>
      <c r="B3" s="7" t="s">
        <v>0</v>
      </c>
      <c r="C3" s="7" t="s">
        <v>1</v>
      </c>
      <c r="D3" s="7" t="s">
        <v>122</v>
      </c>
      <c r="E3" s="7" t="s">
        <v>123</v>
      </c>
      <c r="F3" s="9" t="s">
        <v>117</v>
      </c>
      <c r="G3" s="7" t="s">
        <v>119</v>
      </c>
      <c r="H3" s="57" t="s">
        <v>120</v>
      </c>
      <c r="I3" s="7" t="s">
        <v>186</v>
      </c>
      <c r="J3" s="7" t="s">
        <v>188</v>
      </c>
      <c r="K3" s="9" t="s">
        <v>191</v>
      </c>
      <c r="L3" s="11" t="s">
        <v>6</v>
      </c>
      <c r="M3" s="11" t="s">
        <v>7</v>
      </c>
      <c r="N3" s="11" t="s">
        <v>8</v>
      </c>
      <c r="O3" s="12"/>
      <c r="P3" s="12" t="s">
        <v>2</v>
      </c>
    </row>
    <row r="4" spans="1:16">
      <c r="A4" s="39" t="s">
        <v>17</v>
      </c>
      <c r="B4" s="7">
        <v>4</v>
      </c>
      <c r="C4" s="35" t="s">
        <v>18</v>
      </c>
      <c r="D4" s="51">
        <v>24</v>
      </c>
      <c r="E4" s="51">
        <v>12</v>
      </c>
      <c r="F4" s="10">
        <f>D4+E4</f>
        <v>36</v>
      </c>
      <c r="G4" s="8">
        <v>5</v>
      </c>
      <c r="H4" s="10">
        <f>F4+G4</f>
        <v>41</v>
      </c>
      <c r="I4" s="34">
        <v>9</v>
      </c>
      <c r="J4" s="34">
        <v>3</v>
      </c>
      <c r="K4" s="10">
        <f>I4+J4</f>
        <v>12</v>
      </c>
      <c r="L4" s="28">
        <f>(F4/70*65+I4/30*35)*0.6</f>
        <v>26.357142857142854</v>
      </c>
      <c r="M4" s="28">
        <f>(G4/35*65+J4/15*35)*0.4</f>
        <v>6.5142857142857142</v>
      </c>
      <c r="N4" s="28">
        <f t="shared" ref="N4" si="0">L4+M4</f>
        <v>32.871428571428567</v>
      </c>
      <c r="O4" s="30"/>
      <c r="P4" s="13" t="s">
        <v>124</v>
      </c>
    </row>
    <row r="5" spans="1:16">
      <c r="A5" s="53" t="s">
        <v>17</v>
      </c>
      <c r="B5" s="7">
        <v>7</v>
      </c>
      <c r="C5" s="51" t="s">
        <v>64</v>
      </c>
      <c r="D5" s="51">
        <v>27</v>
      </c>
      <c r="E5" s="51">
        <v>29</v>
      </c>
      <c r="F5" s="10">
        <f t="shared" ref="F5:F26" si="1">D5+E5</f>
        <v>56</v>
      </c>
      <c r="G5" s="8">
        <v>11</v>
      </c>
      <c r="H5" s="10">
        <f t="shared" ref="H5:H9" si="2">F5+G5</f>
        <v>67</v>
      </c>
      <c r="I5" s="51">
        <v>16</v>
      </c>
      <c r="J5" s="51">
        <v>3</v>
      </c>
      <c r="K5" s="10">
        <f t="shared" ref="K5:K9" si="3">I5+J5</f>
        <v>19</v>
      </c>
      <c r="L5" s="28">
        <f t="shared" ref="L5:L26" si="4">(F5/70*65+I5/30*35)*0.6</f>
        <v>42.4</v>
      </c>
      <c r="M5" s="28">
        <f t="shared" ref="M5:M26" si="5">(G5/35*65+J5/15*35)*0.4</f>
        <v>10.971428571428572</v>
      </c>
      <c r="N5" s="28">
        <f t="shared" ref="N5:N9" si="6">L5+M5</f>
        <v>53.371428571428567</v>
      </c>
      <c r="O5" s="30"/>
      <c r="P5" s="13" t="s">
        <v>125</v>
      </c>
    </row>
    <row r="6" spans="1:16">
      <c r="A6" s="53" t="s">
        <v>17</v>
      </c>
      <c r="B6" s="7">
        <v>16</v>
      </c>
      <c r="C6" s="51" t="s">
        <v>20</v>
      </c>
      <c r="D6" s="51">
        <v>23</v>
      </c>
      <c r="E6" s="51">
        <v>19</v>
      </c>
      <c r="F6" s="10">
        <f t="shared" si="1"/>
        <v>42</v>
      </c>
      <c r="G6" s="8">
        <v>5</v>
      </c>
      <c r="H6" s="10">
        <f t="shared" si="2"/>
        <v>47</v>
      </c>
      <c r="I6" s="51">
        <v>18</v>
      </c>
      <c r="J6" s="51">
        <v>6</v>
      </c>
      <c r="K6" s="10">
        <f t="shared" si="3"/>
        <v>24</v>
      </c>
      <c r="L6" s="28">
        <f t="shared" si="4"/>
        <v>36</v>
      </c>
      <c r="M6" s="28">
        <f t="shared" si="5"/>
        <v>9.3142857142857149</v>
      </c>
      <c r="N6" s="28">
        <f t="shared" si="6"/>
        <v>45.314285714285717</v>
      </c>
      <c r="O6" s="30"/>
      <c r="P6" s="13" t="s">
        <v>126</v>
      </c>
    </row>
    <row r="7" spans="1:16">
      <c r="A7" s="53" t="s">
        <v>17</v>
      </c>
      <c r="B7" s="7">
        <v>22</v>
      </c>
      <c r="C7" s="51" t="s">
        <v>70</v>
      </c>
      <c r="D7" s="51">
        <v>23</v>
      </c>
      <c r="E7" s="51">
        <v>3</v>
      </c>
      <c r="F7" s="10">
        <f t="shared" si="1"/>
        <v>26</v>
      </c>
      <c r="G7" s="8">
        <v>4</v>
      </c>
      <c r="H7" s="10">
        <f t="shared" si="2"/>
        <v>30</v>
      </c>
      <c r="I7" s="51">
        <v>11</v>
      </c>
      <c r="J7" s="51">
        <v>3</v>
      </c>
      <c r="K7" s="10">
        <f t="shared" si="3"/>
        <v>14</v>
      </c>
      <c r="L7" s="28">
        <f t="shared" si="4"/>
        <v>22.185714285714283</v>
      </c>
      <c r="M7" s="28">
        <f t="shared" si="5"/>
        <v>5.7714285714285714</v>
      </c>
      <c r="N7" s="28">
        <f t="shared" si="6"/>
        <v>27.957142857142856</v>
      </c>
      <c r="O7" s="30"/>
      <c r="P7" s="13" t="s">
        <v>127</v>
      </c>
    </row>
    <row r="8" spans="1:16">
      <c r="A8" s="53" t="s">
        <v>17</v>
      </c>
      <c r="B8" s="7">
        <v>27</v>
      </c>
      <c r="C8" s="51" t="s">
        <v>21</v>
      </c>
      <c r="D8" s="51">
        <v>24</v>
      </c>
      <c r="E8" s="51">
        <v>19</v>
      </c>
      <c r="F8" s="10">
        <f t="shared" si="1"/>
        <v>43</v>
      </c>
      <c r="G8" s="8">
        <v>5</v>
      </c>
      <c r="H8" s="10">
        <f t="shared" si="2"/>
        <v>48</v>
      </c>
      <c r="I8" s="51">
        <v>15</v>
      </c>
      <c r="J8" s="51">
        <v>4</v>
      </c>
      <c r="K8" s="10">
        <f t="shared" si="3"/>
        <v>19</v>
      </c>
      <c r="L8" s="28">
        <f t="shared" si="4"/>
        <v>34.457142857142856</v>
      </c>
      <c r="M8" s="28">
        <f t="shared" si="5"/>
        <v>7.4476190476190487</v>
      </c>
      <c r="N8" s="28">
        <f t="shared" si="6"/>
        <v>41.904761904761905</v>
      </c>
      <c r="O8" s="30"/>
      <c r="P8" s="13" t="s">
        <v>128</v>
      </c>
    </row>
    <row r="9" spans="1:16">
      <c r="A9" s="53" t="s">
        <v>58</v>
      </c>
      <c r="B9" s="7">
        <v>14</v>
      </c>
      <c r="C9" s="51" t="s">
        <v>89</v>
      </c>
      <c r="D9" s="51">
        <v>30</v>
      </c>
      <c r="E9" s="51">
        <v>17</v>
      </c>
      <c r="F9" s="10">
        <f t="shared" si="1"/>
        <v>47</v>
      </c>
      <c r="G9" s="8">
        <v>7</v>
      </c>
      <c r="H9" s="10">
        <f t="shared" si="2"/>
        <v>54</v>
      </c>
      <c r="I9" s="51">
        <v>12</v>
      </c>
      <c r="J9" s="51">
        <v>3</v>
      </c>
      <c r="K9" s="10">
        <f t="shared" si="3"/>
        <v>15</v>
      </c>
      <c r="L9" s="28">
        <f t="shared" si="4"/>
        <v>34.585714285714282</v>
      </c>
      <c r="M9" s="28">
        <f t="shared" si="5"/>
        <v>8</v>
      </c>
      <c r="N9" s="28">
        <f t="shared" si="6"/>
        <v>42.585714285714282</v>
      </c>
      <c r="O9" s="30"/>
      <c r="P9" s="13" t="s">
        <v>129</v>
      </c>
    </row>
    <row r="10" spans="1:16">
      <c r="A10" s="39" t="s">
        <v>22</v>
      </c>
      <c r="B10" s="7">
        <v>5</v>
      </c>
      <c r="C10" s="36" t="s">
        <v>95</v>
      </c>
      <c r="D10" s="42">
        <v>22</v>
      </c>
      <c r="E10" s="42">
        <v>15</v>
      </c>
      <c r="F10" s="10">
        <f t="shared" si="1"/>
        <v>37</v>
      </c>
      <c r="G10" s="8">
        <v>1</v>
      </c>
      <c r="H10" s="10">
        <f t="shared" ref="H10:H26" si="7">F10+G10</f>
        <v>38</v>
      </c>
      <c r="I10" s="51">
        <v>9</v>
      </c>
      <c r="J10" s="51">
        <v>5</v>
      </c>
      <c r="K10" s="10">
        <f t="shared" ref="K10:K26" si="8">I10+J10</f>
        <v>14</v>
      </c>
      <c r="L10" s="28">
        <f t="shared" si="4"/>
        <v>26.914285714285715</v>
      </c>
      <c r="M10" s="28">
        <f t="shared" si="5"/>
        <v>5.4095238095238098</v>
      </c>
      <c r="N10" s="28">
        <f t="shared" ref="N10:N26" si="9">L10+M10</f>
        <v>32.323809523809523</v>
      </c>
      <c r="O10" s="30"/>
      <c r="P10" s="13" t="s">
        <v>130</v>
      </c>
    </row>
    <row r="11" spans="1:16">
      <c r="A11" s="39" t="s">
        <v>22</v>
      </c>
      <c r="B11" s="7">
        <v>6</v>
      </c>
      <c r="C11" s="35" t="s">
        <v>23</v>
      </c>
      <c r="D11" s="51">
        <v>19</v>
      </c>
      <c r="E11" s="51">
        <v>22</v>
      </c>
      <c r="F11" s="10">
        <f t="shared" si="1"/>
        <v>41</v>
      </c>
      <c r="G11" s="8">
        <v>4</v>
      </c>
      <c r="H11" s="10">
        <f t="shared" si="7"/>
        <v>45</v>
      </c>
      <c r="I11" s="51">
        <v>15</v>
      </c>
      <c r="J11" s="51">
        <v>6</v>
      </c>
      <c r="K11" s="10">
        <f t="shared" si="8"/>
        <v>21</v>
      </c>
      <c r="L11" s="28">
        <f t="shared" si="4"/>
        <v>33.342857142857142</v>
      </c>
      <c r="M11" s="28">
        <f t="shared" si="5"/>
        <v>8.5714285714285712</v>
      </c>
      <c r="N11" s="28">
        <f t="shared" si="9"/>
        <v>41.914285714285711</v>
      </c>
      <c r="O11" s="30"/>
      <c r="P11" s="13" t="s">
        <v>131</v>
      </c>
    </row>
    <row r="12" spans="1:16">
      <c r="A12" s="53" t="s">
        <v>22</v>
      </c>
      <c r="B12" s="7">
        <v>10</v>
      </c>
      <c r="C12" s="51" t="s">
        <v>24</v>
      </c>
      <c r="D12" s="51">
        <v>25</v>
      </c>
      <c r="E12" s="51">
        <v>11</v>
      </c>
      <c r="F12" s="10">
        <f t="shared" si="1"/>
        <v>36</v>
      </c>
      <c r="G12" s="8">
        <v>2</v>
      </c>
      <c r="H12" s="10">
        <f t="shared" ref="H12:H16" si="10">F12+G12</f>
        <v>38</v>
      </c>
      <c r="I12" s="51">
        <v>11</v>
      </c>
      <c r="J12" s="51">
        <v>2</v>
      </c>
      <c r="K12" s="10">
        <f t="shared" ref="K12:K16" si="11">I12+J12</f>
        <v>13</v>
      </c>
      <c r="L12" s="28">
        <f t="shared" si="4"/>
        <v>27.757142857142856</v>
      </c>
      <c r="M12" s="28">
        <f t="shared" si="5"/>
        <v>3.3523809523809529</v>
      </c>
      <c r="N12" s="28">
        <f t="shared" ref="N12:N16" si="12">L12+M12</f>
        <v>31.109523809523807</v>
      </c>
      <c r="O12" s="30"/>
      <c r="P12" s="13" t="s">
        <v>132</v>
      </c>
    </row>
    <row r="13" spans="1:16">
      <c r="A13" s="53" t="s">
        <v>22</v>
      </c>
      <c r="B13" s="7">
        <v>13</v>
      </c>
      <c r="C13" s="51" t="s">
        <v>26</v>
      </c>
      <c r="D13" s="51">
        <v>27</v>
      </c>
      <c r="E13" s="51">
        <v>23</v>
      </c>
      <c r="F13" s="10">
        <f t="shared" si="1"/>
        <v>50</v>
      </c>
      <c r="G13" s="8">
        <v>5</v>
      </c>
      <c r="H13" s="10">
        <f t="shared" si="10"/>
        <v>55</v>
      </c>
      <c r="I13" s="51">
        <v>16</v>
      </c>
      <c r="J13" s="51">
        <v>4</v>
      </c>
      <c r="K13" s="10">
        <f t="shared" si="11"/>
        <v>20</v>
      </c>
      <c r="L13" s="28">
        <f t="shared" si="4"/>
        <v>39.057142857142857</v>
      </c>
      <c r="M13" s="28">
        <f t="shared" si="5"/>
        <v>7.4476190476190487</v>
      </c>
      <c r="N13" s="28">
        <f t="shared" si="12"/>
        <v>46.504761904761907</v>
      </c>
      <c r="O13" s="30"/>
      <c r="P13" s="13" t="s">
        <v>133</v>
      </c>
    </row>
    <row r="14" spans="1:16">
      <c r="A14" s="53" t="s">
        <v>27</v>
      </c>
      <c r="B14" s="7">
        <v>1</v>
      </c>
      <c r="C14" s="51" t="s">
        <v>28</v>
      </c>
      <c r="D14" s="51">
        <v>28</v>
      </c>
      <c r="E14" s="51">
        <v>17</v>
      </c>
      <c r="F14" s="10">
        <f t="shared" si="1"/>
        <v>45</v>
      </c>
      <c r="G14" s="8">
        <v>8</v>
      </c>
      <c r="H14" s="10">
        <f t="shared" si="10"/>
        <v>53</v>
      </c>
      <c r="I14" s="51">
        <v>16</v>
      </c>
      <c r="J14" s="51">
        <v>4</v>
      </c>
      <c r="K14" s="10">
        <f t="shared" si="11"/>
        <v>20</v>
      </c>
      <c r="L14" s="28">
        <f t="shared" si="4"/>
        <v>36.271428571428579</v>
      </c>
      <c r="M14" s="28">
        <f t="shared" si="5"/>
        <v>9.6761904761904773</v>
      </c>
      <c r="N14" s="28">
        <f t="shared" si="12"/>
        <v>45.947619047619057</v>
      </c>
      <c r="O14" s="30"/>
      <c r="P14" s="13" t="s">
        <v>134</v>
      </c>
    </row>
    <row r="15" spans="1:16">
      <c r="A15" s="53" t="s">
        <v>27</v>
      </c>
      <c r="B15" s="7">
        <v>2</v>
      </c>
      <c r="C15" s="51" t="s">
        <v>29</v>
      </c>
      <c r="D15" s="51">
        <v>23</v>
      </c>
      <c r="E15" s="51">
        <v>6</v>
      </c>
      <c r="F15" s="10">
        <f t="shared" si="1"/>
        <v>29</v>
      </c>
      <c r="G15" s="8">
        <v>5</v>
      </c>
      <c r="H15" s="10">
        <f t="shared" si="10"/>
        <v>34</v>
      </c>
      <c r="I15" s="51">
        <v>13</v>
      </c>
      <c r="J15" s="51">
        <v>4</v>
      </c>
      <c r="K15" s="10">
        <f t="shared" si="11"/>
        <v>17</v>
      </c>
      <c r="L15" s="28">
        <f t="shared" si="4"/>
        <v>25.25714285714286</v>
      </c>
      <c r="M15" s="28">
        <f t="shared" si="5"/>
        <v>7.4476190476190487</v>
      </c>
      <c r="N15" s="28">
        <f t="shared" si="12"/>
        <v>32.704761904761909</v>
      </c>
      <c r="O15" s="30"/>
      <c r="P15" s="13" t="s">
        <v>135</v>
      </c>
    </row>
    <row r="16" spans="1:16">
      <c r="A16" s="53" t="s">
        <v>27</v>
      </c>
      <c r="B16" s="7">
        <v>4</v>
      </c>
      <c r="C16" s="51" t="s">
        <v>30</v>
      </c>
      <c r="D16" s="51">
        <v>27</v>
      </c>
      <c r="E16" s="51">
        <v>24</v>
      </c>
      <c r="F16" s="10">
        <f t="shared" si="1"/>
        <v>51</v>
      </c>
      <c r="G16" s="8">
        <v>6</v>
      </c>
      <c r="H16" s="10">
        <f t="shared" si="10"/>
        <v>57</v>
      </c>
      <c r="I16" s="51">
        <v>14</v>
      </c>
      <c r="J16" s="51">
        <v>4</v>
      </c>
      <c r="K16" s="10">
        <f t="shared" si="11"/>
        <v>18</v>
      </c>
      <c r="L16" s="28">
        <f t="shared" si="4"/>
        <v>38.214285714285715</v>
      </c>
      <c r="M16" s="28">
        <f t="shared" si="5"/>
        <v>8.1904761904761898</v>
      </c>
      <c r="N16" s="28">
        <f t="shared" si="12"/>
        <v>46.404761904761905</v>
      </c>
      <c r="O16" s="30"/>
      <c r="P16" s="13" t="s">
        <v>136</v>
      </c>
    </row>
    <row r="17" spans="1:16">
      <c r="A17" s="39" t="s">
        <v>27</v>
      </c>
      <c r="B17" s="7">
        <v>5</v>
      </c>
      <c r="C17" s="35" t="s">
        <v>78</v>
      </c>
      <c r="D17" s="51">
        <v>27</v>
      </c>
      <c r="E17" s="51">
        <v>24</v>
      </c>
      <c r="F17" s="10">
        <f t="shared" si="1"/>
        <v>51</v>
      </c>
      <c r="G17" s="8">
        <v>9</v>
      </c>
      <c r="H17" s="10">
        <f t="shared" si="7"/>
        <v>60</v>
      </c>
      <c r="I17" s="51">
        <v>13</v>
      </c>
      <c r="J17" s="51">
        <v>6</v>
      </c>
      <c r="K17" s="10">
        <f t="shared" si="8"/>
        <v>19</v>
      </c>
      <c r="L17" s="28">
        <f t="shared" si="4"/>
        <v>37.514285714285712</v>
      </c>
      <c r="M17" s="28">
        <f t="shared" si="5"/>
        <v>12.285714285714285</v>
      </c>
      <c r="N17" s="28">
        <f t="shared" si="9"/>
        <v>49.8</v>
      </c>
      <c r="O17" s="30"/>
      <c r="P17" s="13" t="s">
        <v>137</v>
      </c>
    </row>
    <row r="18" spans="1:16">
      <c r="A18" s="39" t="s">
        <v>27</v>
      </c>
      <c r="B18" s="7">
        <v>6</v>
      </c>
      <c r="C18" s="35" t="s">
        <v>31</v>
      </c>
      <c r="D18" s="51">
        <v>25</v>
      </c>
      <c r="E18" s="51">
        <v>26</v>
      </c>
      <c r="F18" s="10">
        <f t="shared" si="1"/>
        <v>51</v>
      </c>
      <c r="G18" s="8">
        <v>6</v>
      </c>
      <c r="H18" s="10">
        <f t="shared" si="7"/>
        <v>57</v>
      </c>
      <c r="I18" s="51">
        <v>14</v>
      </c>
      <c r="J18" s="51">
        <v>6</v>
      </c>
      <c r="K18" s="10">
        <f t="shared" si="8"/>
        <v>20</v>
      </c>
      <c r="L18" s="28">
        <f t="shared" si="4"/>
        <v>38.214285714285715</v>
      </c>
      <c r="M18" s="28">
        <f t="shared" si="5"/>
        <v>10.057142857142857</v>
      </c>
      <c r="N18" s="28">
        <f t="shared" si="9"/>
        <v>48.271428571428572</v>
      </c>
      <c r="O18" s="30"/>
      <c r="P18" s="13" t="s">
        <v>138</v>
      </c>
    </row>
    <row r="19" spans="1:16">
      <c r="A19" s="39" t="s">
        <v>27</v>
      </c>
      <c r="B19" s="7">
        <v>9</v>
      </c>
      <c r="C19" s="35" t="s">
        <v>32</v>
      </c>
      <c r="D19" s="51">
        <v>20</v>
      </c>
      <c r="E19" s="51">
        <v>24</v>
      </c>
      <c r="F19" s="10">
        <f t="shared" si="1"/>
        <v>44</v>
      </c>
      <c r="G19" s="8">
        <v>10</v>
      </c>
      <c r="H19" s="10">
        <f t="shared" si="7"/>
        <v>54</v>
      </c>
      <c r="I19" s="51">
        <v>12</v>
      </c>
      <c r="J19" s="51">
        <v>8</v>
      </c>
      <c r="K19" s="10">
        <f t="shared" si="8"/>
        <v>20</v>
      </c>
      <c r="L19" s="28">
        <f t="shared" si="4"/>
        <v>32.914285714285711</v>
      </c>
      <c r="M19" s="28">
        <f t="shared" si="5"/>
        <v>14.895238095238097</v>
      </c>
      <c r="N19" s="28">
        <f t="shared" si="9"/>
        <v>47.80952380952381</v>
      </c>
      <c r="O19" s="30"/>
      <c r="P19" s="13" t="s">
        <v>139</v>
      </c>
    </row>
    <row r="20" spans="1:16">
      <c r="A20" s="39" t="s">
        <v>27</v>
      </c>
      <c r="B20" s="7">
        <v>10</v>
      </c>
      <c r="C20" s="36" t="s">
        <v>33</v>
      </c>
      <c r="D20" s="42">
        <v>27</v>
      </c>
      <c r="E20" s="42">
        <v>24</v>
      </c>
      <c r="F20" s="10">
        <f t="shared" si="1"/>
        <v>51</v>
      </c>
      <c r="G20" s="8">
        <v>10</v>
      </c>
      <c r="H20" s="10">
        <f t="shared" si="7"/>
        <v>61</v>
      </c>
      <c r="I20" s="51">
        <v>16</v>
      </c>
      <c r="J20" s="51">
        <v>6</v>
      </c>
      <c r="K20" s="10">
        <f t="shared" si="8"/>
        <v>22</v>
      </c>
      <c r="L20" s="28">
        <f t="shared" si="4"/>
        <v>39.614285714285707</v>
      </c>
      <c r="M20" s="28">
        <f t="shared" si="5"/>
        <v>13.028571428571428</v>
      </c>
      <c r="N20" s="28">
        <f t="shared" si="9"/>
        <v>52.642857142857139</v>
      </c>
      <c r="O20" s="30"/>
      <c r="P20" s="13" t="s">
        <v>140</v>
      </c>
    </row>
    <row r="21" spans="1:16">
      <c r="A21" s="39" t="s">
        <v>27</v>
      </c>
      <c r="B21" s="7">
        <v>11</v>
      </c>
      <c r="C21" s="35" t="s">
        <v>34</v>
      </c>
      <c r="D21" s="51">
        <v>23</v>
      </c>
      <c r="E21" s="51">
        <v>13</v>
      </c>
      <c r="F21" s="10">
        <f t="shared" si="1"/>
        <v>36</v>
      </c>
      <c r="G21" s="8">
        <v>8</v>
      </c>
      <c r="H21" s="10">
        <f t="shared" si="7"/>
        <v>44</v>
      </c>
      <c r="I21" s="51">
        <v>12</v>
      </c>
      <c r="J21" s="51">
        <v>5</v>
      </c>
      <c r="K21" s="10">
        <f t="shared" si="8"/>
        <v>17</v>
      </c>
      <c r="L21" s="28">
        <f t="shared" si="4"/>
        <v>28.457142857142852</v>
      </c>
      <c r="M21" s="28">
        <f t="shared" si="5"/>
        <v>10.609523809523809</v>
      </c>
      <c r="N21" s="28">
        <f t="shared" si="9"/>
        <v>39.066666666666663</v>
      </c>
      <c r="O21" s="30"/>
      <c r="P21" s="13" t="s">
        <v>141</v>
      </c>
    </row>
    <row r="22" spans="1:16">
      <c r="A22" s="40" t="s">
        <v>27</v>
      </c>
      <c r="B22" s="7">
        <v>13</v>
      </c>
      <c r="C22" s="37" t="s">
        <v>36</v>
      </c>
      <c r="D22" s="51">
        <v>18</v>
      </c>
      <c r="E22" s="51">
        <v>18</v>
      </c>
      <c r="F22" s="10">
        <f t="shared" si="1"/>
        <v>36</v>
      </c>
      <c r="G22" s="8">
        <v>8</v>
      </c>
      <c r="H22" s="10">
        <f t="shared" si="7"/>
        <v>44</v>
      </c>
      <c r="I22" s="51">
        <v>21</v>
      </c>
      <c r="J22" s="51">
        <v>3</v>
      </c>
      <c r="K22" s="10">
        <f t="shared" si="8"/>
        <v>24</v>
      </c>
      <c r="L22" s="28">
        <f t="shared" si="4"/>
        <v>34.757142857142853</v>
      </c>
      <c r="M22" s="28">
        <f t="shared" si="5"/>
        <v>8.742857142857142</v>
      </c>
      <c r="N22" s="28">
        <f t="shared" si="9"/>
        <v>43.499999999999993</v>
      </c>
      <c r="O22" s="30"/>
      <c r="P22" s="13" t="s">
        <v>142</v>
      </c>
    </row>
    <row r="23" spans="1:16">
      <c r="A23" s="40" t="s">
        <v>27</v>
      </c>
      <c r="B23" s="7">
        <v>15</v>
      </c>
      <c r="C23" s="37" t="s">
        <v>37</v>
      </c>
      <c r="D23" s="51">
        <v>22</v>
      </c>
      <c r="E23" s="51">
        <v>15</v>
      </c>
      <c r="F23" s="10">
        <f t="shared" si="1"/>
        <v>37</v>
      </c>
      <c r="G23" s="8">
        <v>6</v>
      </c>
      <c r="H23" s="10">
        <f t="shared" si="7"/>
        <v>43</v>
      </c>
      <c r="I23" s="51">
        <v>15</v>
      </c>
      <c r="J23" s="51">
        <v>5</v>
      </c>
      <c r="K23" s="10">
        <f t="shared" si="8"/>
        <v>20</v>
      </c>
      <c r="L23" s="28">
        <f t="shared" si="4"/>
        <v>31.114285714285714</v>
      </c>
      <c r="M23" s="28">
        <f t="shared" si="5"/>
        <v>9.1238095238095251</v>
      </c>
      <c r="N23" s="28">
        <f t="shared" si="9"/>
        <v>40.238095238095241</v>
      </c>
      <c r="O23" s="31"/>
      <c r="P23" s="20" t="s">
        <v>143</v>
      </c>
    </row>
    <row r="24" spans="1:16">
      <c r="A24" s="40" t="s">
        <v>27</v>
      </c>
      <c r="B24" s="7">
        <v>17</v>
      </c>
      <c r="C24" s="38" t="s">
        <v>38</v>
      </c>
      <c r="D24" s="42">
        <v>29</v>
      </c>
      <c r="E24" s="42">
        <v>25</v>
      </c>
      <c r="F24" s="10">
        <f t="shared" si="1"/>
        <v>54</v>
      </c>
      <c r="G24" s="8">
        <v>12</v>
      </c>
      <c r="H24" s="10">
        <f t="shared" si="7"/>
        <v>66</v>
      </c>
      <c r="I24" s="51">
        <v>18</v>
      </c>
      <c r="J24" s="51">
        <v>6</v>
      </c>
      <c r="K24" s="10">
        <f t="shared" si="8"/>
        <v>24</v>
      </c>
      <c r="L24" s="28">
        <f t="shared" si="4"/>
        <v>42.685714285714283</v>
      </c>
      <c r="M24" s="28">
        <f t="shared" si="5"/>
        <v>14.514285714285714</v>
      </c>
      <c r="N24" s="28">
        <f t="shared" si="9"/>
        <v>57.199999999999996</v>
      </c>
      <c r="O24" s="31"/>
      <c r="P24" s="20" t="s">
        <v>144</v>
      </c>
    </row>
    <row r="25" spans="1:16">
      <c r="A25" s="53" t="s">
        <v>27</v>
      </c>
      <c r="B25" s="7">
        <v>19</v>
      </c>
      <c r="C25" s="42" t="s">
        <v>39</v>
      </c>
      <c r="D25" s="42">
        <v>27</v>
      </c>
      <c r="E25" s="42">
        <v>17</v>
      </c>
      <c r="F25" s="10">
        <f t="shared" si="1"/>
        <v>44</v>
      </c>
      <c r="G25" s="8">
        <v>3</v>
      </c>
      <c r="H25" s="10">
        <f t="shared" si="7"/>
        <v>47</v>
      </c>
      <c r="I25" s="51">
        <v>15</v>
      </c>
      <c r="J25" s="51">
        <v>4</v>
      </c>
      <c r="K25" s="10">
        <f t="shared" ref="K25" si="13">I25+J25</f>
        <v>19</v>
      </c>
      <c r="L25" s="28">
        <f t="shared" si="4"/>
        <v>35.014285714285712</v>
      </c>
      <c r="M25" s="28">
        <f t="shared" si="5"/>
        <v>5.961904761904762</v>
      </c>
      <c r="N25" s="28">
        <f t="shared" ref="N25" si="14">L25+M25</f>
        <v>40.976190476190474</v>
      </c>
      <c r="O25" s="31"/>
      <c r="P25" s="20" t="s">
        <v>145</v>
      </c>
    </row>
    <row r="26" spans="1:16">
      <c r="A26" s="40" t="s">
        <v>27</v>
      </c>
      <c r="B26" s="7">
        <v>23</v>
      </c>
      <c r="C26" s="37" t="s">
        <v>40</v>
      </c>
      <c r="D26" s="51">
        <v>23</v>
      </c>
      <c r="E26" s="51">
        <v>13</v>
      </c>
      <c r="F26" s="10">
        <f t="shared" si="1"/>
        <v>36</v>
      </c>
      <c r="G26" s="8">
        <v>4</v>
      </c>
      <c r="H26" s="10">
        <f t="shared" si="7"/>
        <v>40</v>
      </c>
      <c r="I26" s="51">
        <v>17</v>
      </c>
      <c r="J26" s="51">
        <v>10</v>
      </c>
      <c r="K26" s="10">
        <f t="shared" si="8"/>
        <v>27</v>
      </c>
      <c r="L26" s="28">
        <f t="shared" si="4"/>
        <v>31.957142857142856</v>
      </c>
      <c r="M26" s="28">
        <f t="shared" si="5"/>
        <v>12.304761904761904</v>
      </c>
      <c r="N26" s="28">
        <f t="shared" si="9"/>
        <v>44.261904761904759</v>
      </c>
      <c r="O26" s="31"/>
    </row>
    <row r="27" spans="1:16">
      <c r="M27" s="24"/>
    </row>
    <row r="28" spans="1:16">
      <c r="G28" s="5" t="s">
        <v>197</v>
      </c>
      <c r="H28" s="24">
        <f>AVERAGE(H4:H26)</f>
        <v>48.826086956521742</v>
      </c>
      <c r="K28" s="5" t="s">
        <v>9</v>
      </c>
      <c r="L28" s="5">
        <f>COUNTIF(L4:L26,"&gt;="&amp;30)/COUNT($F4:$F26)*100</f>
        <v>73.91304347826086</v>
      </c>
      <c r="M28" s="5">
        <f>COUNTIF(M4:M26,"&gt;="&amp;20)/COUNT($F4:$F26)*100</f>
        <v>0</v>
      </c>
      <c r="N28" s="5">
        <f>COUNTIF(N4:N26,"&gt;="&amp;50)/COUNT($F4:$F26)*100</f>
        <v>13.043478260869565</v>
      </c>
      <c r="O28" s="5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4"/>
  <sheetViews>
    <sheetView view="pageBreakPreview" zoomScaleNormal="100" zoomScaleSheetLayoutView="100" workbookViewId="0">
      <selection activeCell="E13" sqref="E13"/>
    </sheetView>
  </sheetViews>
  <sheetFormatPr defaultRowHeight="16.5"/>
  <cols>
    <col min="1" max="2" width="8.375" style="5" customWidth="1"/>
    <col min="3" max="6" width="9" style="5"/>
    <col min="7" max="7" width="14.25" style="5" customWidth="1"/>
    <col min="8" max="9" width="9" style="5"/>
    <col min="10" max="10" width="15" style="5" customWidth="1"/>
    <col min="11" max="13" width="9" style="5"/>
    <col min="14" max="14" width="9.5" style="5" customWidth="1"/>
  </cols>
  <sheetData>
    <row r="1" spans="1:16" ht="35.25">
      <c r="A1" s="2" t="s">
        <v>14</v>
      </c>
      <c r="B1" s="2"/>
      <c r="C1" s="3"/>
      <c r="D1" s="3"/>
      <c r="E1" s="3"/>
      <c r="F1" s="3"/>
      <c r="G1" s="3"/>
      <c r="H1" s="19" t="s">
        <v>3</v>
      </c>
      <c r="I1" s="6"/>
      <c r="J1" s="6"/>
      <c r="K1" s="6"/>
    </row>
    <row r="2" spans="1:16">
      <c r="A2" s="4"/>
      <c r="B2" s="4"/>
      <c r="C2" s="4"/>
      <c r="D2" s="4"/>
      <c r="E2" s="4"/>
      <c r="F2" s="27" t="s">
        <v>11</v>
      </c>
      <c r="G2" s="3"/>
      <c r="H2" s="3"/>
      <c r="I2" s="1" t="s">
        <v>5</v>
      </c>
      <c r="J2" s="1"/>
      <c r="K2" s="1"/>
    </row>
    <row r="3" spans="1:16">
      <c r="A3" s="7" t="s">
        <v>15</v>
      </c>
      <c r="B3" s="7" t="s">
        <v>0</v>
      </c>
      <c r="C3" s="7" t="s">
        <v>16</v>
      </c>
      <c r="D3" s="7" t="s">
        <v>122</v>
      </c>
      <c r="E3" s="7" t="s">
        <v>123</v>
      </c>
      <c r="F3" s="9" t="s">
        <v>116</v>
      </c>
      <c r="G3" s="7" t="s">
        <v>118</v>
      </c>
      <c r="H3" s="57" t="s">
        <v>121</v>
      </c>
      <c r="I3" s="7" t="s">
        <v>186</v>
      </c>
      <c r="J3" s="7" t="s">
        <v>188</v>
      </c>
      <c r="K3" s="9" t="s">
        <v>191</v>
      </c>
      <c r="L3" s="11" t="s">
        <v>6</v>
      </c>
      <c r="M3" s="11" t="s">
        <v>7</v>
      </c>
      <c r="N3" s="11" t="s">
        <v>8</v>
      </c>
      <c r="P3" s="12" t="s">
        <v>2</v>
      </c>
    </row>
    <row r="4" spans="1:16">
      <c r="A4" s="7" t="s">
        <v>17</v>
      </c>
      <c r="B4" s="7">
        <v>9</v>
      </c>
      <c r="C4" s="56" t="s">
        <v>19</v>
      </c>
      <c r="D4" s="56">
        <v>31</v>
      </c>
      <c r="E4" s="56">
        <v>14</v>
      </c>
      <c r="F4" s="10">
        <f>D4+E4</f>
        <v>45</v>
      </c>
      <c r="G4" s="8">
        <v>1</v>
      </c>
      <c r="H4" s="10">
        <f>F4+G4</f>
        <v>46</v>
      </c>
      <c r="I4" s="8">
        <v>13</v>
      </c>
      <c r="J4" s="8">
        <v>1</v>
      </c>
      <c r="K4" s="10">
        <f>I4+J4</f>
        <v>14</v>
      </c>
      <c r="L4" s="14">
        <f>(F4/70*65+I4/30*35)*0.6</f>
        <v>34.171428571428578</v>
      </c>
      <c r="M4" s="14">
        <f>(G4/35*65+J4/15*35)*0.4</f>
        <v>1.6761904761904765</v>
      </c>
      <c r="N4" s="14">
        <f>L4+M4</f>
        <v>35.847619047619055</v>
      </c>
      <c r="P4" s="13"/>
    </row>
    <row r="5" spans="1:16">
      <c r="A5" s="7" t="s">
        <v>58</v>
      </c>
      <c r="B5" s="7">
        <v>2</v>
      </c>
      <c r="C5" s="56" t="s">
        <v>84</v>
      </c>
      <c r="D5" s="56">
        <v>16</v>
      </c>
      <c r="E5" s="56">
        <v>1</v>
      </c>
      <c r="F5" s="10">
        <f t="shared" ref="F5:F22" si="0">D5+E5</f>
        <v>17</v>
      </c>
      <c r="G5" s="8">
        <v>0</v>
      </c>
      <c r="H5" s="10">
        <f t="shared" ref="H5:H6" si="1">F5+G5</f>
        <v>17</v>
      </c>
      <c r="I5" s="8">
        <v>11</v>
      </c>
      <c r="J5" s="8">
        <v>4</v>
      </c>
      <c r="K5" s="10">
        <f t="shared" ref="K5:K6" si="2">I5+J5</f>
        <v>15</v>
      </c>
      <c r="L5" s="14">
        <f t="shared" ref="L5:L22" si="3">(F5/70*65+I5/30*35)*0.6</f>
        <v>17.171428571428571</v>
      </c>
      <c r="M5" s="14">
        <f t="shared" ref="M5:M22" si="4">(G5/35*65+J5/15*35)*0.4</f>
        <v>3.7333333333333338</v>
      </c>
      <c r="N5" s="14">
        <f t="shared" ref="N5:N6" si="5">L5+M5</f>
        <v>20.904761904761905</v>
      </c>
      <c r="P5" s="13"/>
    </row>
    <row r="6" spans="1:16">
      <c r="A6" s="7" t="s">
        <v>58</v>
      </c>
      <c r="B6" s="7">
        <v>3</v>
      </c>
      <c r="C6" s="56" t="s">
        <v>85</v>
      </c>
      <c r="D6" s="56">
        <v>24</v>
      </c>
      <c r="E6" s="56">
        <v>10</v>
      </c>
      <c r="F6" s="10">
        <f t="shared" si="0"/>
        <v>34</v>
      </c>
      <c r="G6" s="8">
        <v>0</v>
      </c>
      <c r="H6" s="10">
        <f t="shared" si="1"/>
        <v>34</v>
      </c>
      <c r="I6" s="8">
        <v>13</v>
      </c>
      <c r="J6" s="8">
        <v>3</v>
      </c>
      <c r="K6" s="10">
        <f t="shared" si="2"/>
        <v>16</v>
      </c>
      <c r="L6" s="14">
        <f t="shared" si="3"/>
        <v>28.042857142857144</v>
      </c>
      <c r="M6" s="14">
        <f t="shared" si="4"/>
        <v>2.8000000000000003</v>
      </c>
      <c r="N6" s="14">
        <f t="shared" si="5"/>
        <v>30.842857142857145</v>
      </c>
      <c r="P6" s="13"/>
    </row>
    <row r="7" spans="1:16">
      <c r="A7" s="7" t="s">
        <v>58</v>
      </c>
      <c r="B7" s="7">
        <v>5</v>
      </c>
      <c r="C7" s="56" t="s">
        <v>106</v>
      </c>
      <c r="D7" s="56">
        <v>18</v>
      </c>
      <c r="E7" s="56">
        <v>4</v>
      </c>
      <c r="F7" s="10">
        <f t="shared" si="0"/>
        <v>22</v>
      </c>
      <c r="G7" s="8">
        <v>0</v>
      </c>
      <c r="H7" s="10">
        <f t="shared" ref="H7:H20" si="6">F7+G7</f>
        <v>22</v>
      </c>
      <c r="I7" s="21">
        <v>11</v>
      </c>
      <c r="J7" s="21">
        <v>3</v>
      </c>
      <c r="K7" s="10">
        <f t="shared" ref="K7:K22" si="7">I7+J7</f>
        <v>14</v>
      </c>
      <c r="L7" s="14">
        <f t="shared" si="3"/>
        <v>19.957142857142856</v>
      </c>
      <c r="M7" s="14">
        <f t="shared" si="4"/>
        <v>2.8000000000000003</v>
      </c>
      <c r="N7" s="14">
        <f t="shared" ref="N7:N22" si="8">L7+M7</f>
        <v>22.757142857142856</v>
      </c>
      <c r="P7" s="25"/>
    </row>
    <row r="8" spans="1:16">
      <c r="A8" s="7" t="s">
        <v>58</v>
      </c>
      <c r="B8" s="7">
        <v>9</v>
      </c>
      <c r="C8" s="56" t="s">
        <v>86</v>
      </c>
      <c r="D8" s="56">
        <v>34</v>
      </c>
      <c r="E8" s="56">
        <v>12</v>
      </c>
      <c r="F8" s="10">
        <f t="shared" si="0"/>
        <v>46</v>
      </c>
      <c r="G8" s="8">
        <v>0</v>
      </c>
      <c r="H8" s="10">
        <f t="shared" si="6"/>
        <v>46</v>
      </c>
      <c r="I8" s="21">
        <v>9</v>
      </c>
      <c r="J8" s="21">
        <v>5</v>
      </c>
      <c r="K8" s="10">
        <f t="shared" si="7"/>
        <v>14</v>
      </c>
      <c r="L8" s="14">
        <f t="shared" si="3"/>
        <v>31.928571428571427</v>
      </c>
      <c r="M8" s="14">
        <f t="shared" si="4"/>
        <v>4.666666666666667</v>
      </c>
      <c r="N8" s="14">
        <f t="shared" si="8"/>
        <v>36.595238095238095</v>
      </c>
      <c r="P8" s="13"/>
    </row>
    <row r="9" spans="1:16">
      <c r="A9" s="7" t="s">
        <v>58</v>
      </c>
      <c r="B9" s="7">
        <v>15</v>
      </c>
      <c r="C9" s="56" t="s">
        <v>90</v>
      </c>
      <c r="D9" s="56">
        <v>17</v>
      </c>
      <c r="E9" s="56">
        <v>12</v>
      </c>
      <c r="F9" s="10">
        <f t="shared" si="0"/>
        <v>29</v>
      </c>
      <c r="G9" s="8">
        <v>3</v>
      </c>
      <c r="H9" s="10">
        <f t="shared" si="6"/>
        <v>32</v>
      </c>
      <c r="I9" s="21">
        <v>12</v>
      </c>
      <c r="J9" s="21">
        <v>6</v>
      </c>
      <c r="K9" s="10">
        <f t="shared" si="7"/>
        <v>18</v>
      </c>
      <c r="L9" s="14">
        <f t="shared" si="3"/>
        <v>24.557142857142857</v>
      </c>
      <c r="M9" s="14">
        <f t="shared" si="4"/>
        <v>7.8285714285714283</v>
      </c>
      <c r="N9" s="14">
        <f t="shared" si="8"/>
        <v>32.385714285714286</v>
      </c>
      <c r="P9" s="20"/>
    </row>
    <row r="10" spans="1:16">
      <c r="A10" s="7" t="s">
        <v>58</v>
      </c>
      <c r="B10" s="7">
        <v>19</v>
      </c>
      <c r="C10" s="56" t="s">
        <v>91</v>
      </c>
      <c r="D10" s="56">
        <v>30</v>
      </c>
      <c r="E10" s="56">
        <v>3</v>
      </c>
      <c r="F10" s="10">
        <f t="shared" si="0"/>
        <v>33</v>
      </c>
      <c r="G10" s="8">
        <v>0</v>
      </c>
      <c r="H10" s="10">
        <f t="shared" si="6"/>
        <v>33</v>
      </c>
      <c r="I10" s="21">
        <v>8</v>
      </c>
      <c r="J10" s="21">
        <v>4</v>
      </c>
      <c r="K10" s="10">
        <f t="shared" si="7"/>
        <v>12</v>
      </c>
      <c r="L10" s="14">
        <f t="shared" si="3"/>
        <v>23.985714285714284</v>
      </c>
      <c r="M10" s="14">
        <f t="shared" si="4"/>
        <v>3.7333333333333338</v>
      </c>
      <c r="N10" s="14">
        <f t="shared" si="8"/>
        <v>27.719047619047618</v>
      </c>
      <c r="P10" s="20"/>
    </row>
    <row r="11" spans="1:16">
      <c r="A11" s="7" t="s">
        <v>58</v>
      </c>
      <c r="B11" s="7">
        <v>22</v>
      </c>
      <c r="C11" s="56" t="s">
        <v>92</v>
      </c>
      <c r="D11" s="56">
        <v>24</v>
      </c>
      <c r="E11" s="56">
        <v>13</v>
      </c>
      <c r="F11" s="10">
        <f t="shared" si="0"/>
        <v>37</v>
      </c>
      <c r="G11" s="8">
        <v>6</v>
      </c>
      <c r="H11" s="10">
        <f t="shared" si="6"/>
        <v>43</v>
      </c>
      <c r="I11" s="21">
        <v>14</v>
      </c>
      <c r="J11" s="21">
        <v>9</v>
      </c>
      <c r="K11" s="10">
        <f t="shared" si="7"/>
        <v>23</v>
      </c>
      <c r="L11" s="14">
        <f t="shared" si="3"/>
        <v>30.414285714285711</v>
      </c>
      <c r="M11" s="14">
        <f t="shared" si="4"/>
        <v>12.857142857142856</v>
      </c>
      <c r="N11" s="14">
        <f t="shared" si="8"/>
        <v>43.271428571428565</v>
      </c>
      <c r="P11" s="13"/>
    </row>
    <row r="12" spans="1:16">
      <c r="A12" s="7" t="s">
        <v>22</v>
      </c>
      <c r="B12" s="7">
        <v>2</v>
      </c>
      <c r="C12" s="56" t="s">
        <v>93</v>
      </c>
      <c r="D12" s="56">
        <v>30</v>
      </c>
      <c r="E12" s="56">
        <v>14</v>
      </c>
      <c r="F12" s="10">
        <f t="shared" si="0"/>
        <v>44</v>
      </c>
      <c r="G12" s="8">
        <v>2</v>
      </c>
      <c r="H12" s="10">
        <f t="shared" si="6"/>
        <v>46</v>
      </c>
      <c r="I12" s="21">
        <v>12</v>
      </c>
      <c r="J12" s="21">
        <v>3</v>
      </c>
      <c r="K12" s="10">
        <f t="shared" si="7"/>
        <v>15</v>
      </c>
      <c r="L12" s="14">
        <f t="shared" si="3"/>
        <v>32.914285714285711</v>
      </c>
      <c r="M12" s="14">
        <f t="shared" si="4"/>
        <v>4.2857142857142856</v>
      </c>
      <c r="N12" s="14">
        <f t="shared" si="8"/>
        <v>37.199999999999996</v>
      </c>
      <c r="P12" s="13"/>
    </row>
    <row r="13" spans="1:16">
      <c r="A13" s="7" t="s">
        <v>22</v>
      </c>
      <c r="B13" s="7">
        <v>4</v>
      </c>
      <c r="C13" s="56" t="s">
        <v>94</v>
      </c>
      <c r="D13" s="56">
        <v>24</v>
      </c>
      <c r="E13" s="56">
        <v>7</v>
      </c>
      <c r="F13" s="10">
        <f t="shared" si="0"/>
        <v>31</v>
      </c>
      <c r="G13" s="8">
        <v>0</v>
      </c>
      <c r="H13" s="10">
        <f t="shared" si="6"/>
        <v>31</v>
      </c>
      <c r="I13" s="21">
        <v>15</v>
      </c>
      <c r="J13" s="21">
        <v>4</v>
      </c>
      <c r="K13" s="10">
        <f t="shared" si="7"/>
        <v>19</v>
      </c>
      <c r="L13" s="14">
        <f t="shared" si="3"/>
        <v>27.771428571428569</v>
      </c>
      <c r="M13" s="14">
        <f t="shared" si="4"/>
        <v>3.7333333333333338</v>
      </c>
      <c r="N13" s="14">
        <f t="shared" si="8"/>
        <v>31.504761904761903</v>
      </c>
      <c r="P13" s="20"/>
    </row>
    <row r="14" spans="1:16">
      <c r="A14" s="7" t="s">
        <v>22</v>
      </c>
      <c r="B14" s="7">
        <v>7</v>
      </c>
      <c r="C14" s="56" t="s">
        <v>96</v>
      </c>
      <c r="D14" s="56">
        <v>16</v>
      </c>
      <c r="E14" s="56">
        <v>13</v>
      </c>
      <c r="F14" s="10">
        <f t="shared" si="0"/>
        <v>29</v>
      </c>
      <c r="G14" s="8">
        <v>1</v>
      </c>
      <c r="H14" s="10">
        <f t="shared" si="6"/>
        <v>30</v>
      </c>
      <c r="I14" s="21">
        <v>10</v>
      </c>
      <c r="J14" s="21">
        <v>3</v>
      </c>
      <c r="K14" s="10">
        <f t="shared" si="7"/>
        <v>13</v>
      </c>
      <c r="L14" s="14">
        <f t="shared" si="3"/>
        <v>23.157142857142855</v>
      </c>
      <c r="M14" s="14">
        <f t="shared" si="4"/>
        <v>3.5428571428571431</v>
      </c>
      <c r="N14" s="14">
        <f t="shared" si="8"/>
        <v>26.7</v>
      </c>
      <c r="P14" s="20"/>
    </row>
    <row r="15" spans="1:16">
      <c r="A15" s="7" t="s">
        <v>22</v>
      </c>
      <c r="B15" s="7">
        <v>8</v>
      </c>
      <c r="C15" s="56" t="s">
        <v>97</v>
      </c>
      <c r="D15" s="56">
        <v>9</v>
      </c>
      <c r="E15" s="56">
        <v>0</v>
      </c>
      <c r="F15" s="10">
        <f t="shared" si="0"/>
        <v>9</v>
      </c>
      <c r="G15" s="8">
        <v>0</v>
      </c>
      <c r="H15" s="10">
        <f t="shared" si="6"/>
        <v>9</v>
      </c>
      <c r="I15" s="8">
        <v>10</v>
      </c>
      <c r="J15" s="8">
        <v>2</v>
      </c>
      <c r="K15" s="10">
        <f t="shared" si="7"/>
        <v>12</v>
      </c>
      <c r="L15" s="14">
        <f t="shared" si="3"/>
        <v>12.014285714285712</v>
      </c>
      <c r="M15" s="14">
        <f t="shared" si="4"/>
        <v>1.8666666666666669</v>
      </c>
      <c r="N15" s="14">
        <f t="shared" si="8"/>
        <v>13.88095238095238</v>
      </c>
      <c r="P15" s="20"/>
    </row>
    <row r="16" spans="1:16">
      <c r="A16" s="7" t="s">
        <v>22</v>
      </c>
      <c r="B16" s="7">
        <v>11</v>
      </c>
      <c r="C16" s="56" t="s">
        <v>98</v>
      </c>
      <c r="D16" s="56">
        <v>20</v>
      </c>
      <c r="E16" s="56">
        <v>10</v>
      </c>
      <c r="F16" s="10">
        <f t="shared" si="0"/>
        <v>30</v>
      </c>
      <c r="G16" s="8">
        <v>0</v>
      </c>
      <c r="H16" s="10">
        <f t="shared" si="6"/>
        <v>30</v>
      </c>
      <c r="I16" s="8">
        <v>16</v>
      </c>
      <c r="J16" s="8">
        <v>4</v>
      </c>
      <c r="K16" s="10">
        <f t="shared" si="7"/>
        <v>20</v>
      </c>
      <c r="L16" s="14">
        <f t="shared" si="3"/>
        <v>27.914285714285711</v>
      </c>
      <c r="M16" s="14">
        <f t="shared" si="4"/>
        <v>3.7333333333333338</v>
      </c>
      <c r="N16" s="14">
        <f t="shared" si="8"/>
        <v>31.647619047619045</v>
      </c>
      <c r="P16" s="13"/>
    </row>
    <row r="17" spans="1:16">
      <c r="A17" s="7" t="s">
        <v>22</v>
      </c>
      <c r="B17" s="7">
        <v>15</v>
      </c>
      <c r="C17" s="56" t="s">
        <v>99</v>
      </c>
      <c r="D17" s="56">
        <v>15</v>
      </c>
      <c r="E17" s="56">
        <v>7</v>
      </c>
      <c r="F17" s="10">
        <f t="shared" si="0"/>
        <v>22</v>
      </c>
      <c r="G17" s="8">
        <v>0</v>
      </c>
      <c r="H17" s="10">
        <f t="shared" si="6"/>
        <v>22</v>
      </c>
      <c r="I17" s="8">
        <v>9</v>
      </c>
      <c r="J17" s="8">
        <v>3</v>
      </c>
      <c r="K17" s="10">
        <f t="shared" si="7"/>
        <v>12</v>
      </c>
      <c r="L17" s="14">
        <f t="shared" si="3"/>
        <v>18.557142857142857</v>
      </c>
      <c r="M17" s="14">
        <f t="shared" si="4"/>
        <v>2.8000000000000003</v>
      </c>
      <c r="N17" s="14">
        <f t="shared" si="8"/>
        <v>21.357142857142858</v>
      </c>
      <c r="P17" s="13"/>
    </row>
    <row r="18" spans="1:16">
      <c r="A18" s="7" t="s">
        <v>27</v>
      </c>
      <c r="B18" s="7">
        <v>3</v>
      </c>
      <c r="C18" s="56" t="s">
        <v>100</v>
      </c>
      <c r="D18" s="56">
        <v>28</v>
      </c>
      <c r="E18" s="56">
        <v>8</v>
      </c>
      <c r="F18" s="10">
        <f t="shared" si="0"/>
        <v>36</v>
      </c>
      <c r="G18" s="8">
        <v>3</v>
      </c>
      <c r="H18" s="10">
        <f t="shared" si="6"/>
        <v>39</v>
      </c>
      <c r="I18" s="8">
        <v>7</v>
      </c>
      <c r="J18" s="8">
        <v>7</v>
      </c>
      <c r="K18" s="10">
        <f t="shared" si="7"/>
        <v>14</v>
      </c>
      <c r="L18" s="14">
        <f t="shared" si="3"/>
        <v>24.957142857142852</v>
      </c>
      <c r="M18" s="14">
        <f t="shared" si="4"/>
        <v>8.7619047619047628</v>
      </c>
      <c r="N18" s="14">
        <f t="shared" si="8"/>
        <v>33.719047619047615</v>
      </c>
      <c r="P18" s="13"/>
    </row>
    <row r="19" spans="1:16">
      <c r="A19" s="7" t="s">
        <v>27</v>
      </c>
      <c r="B19" s="7">
        <v>7</v>
      </c>
      <c r="C19" s="56" t="s">
        <v>101</v>
      </c>
      <c r="D19" s="56">
        <v>25</v>
      </c>
      <c r="E19" s="56">
        <v>13</v>
      </c>
      <c r="F19" s="10">
        <f t="shared" si="0"/>
        <v>38</v>
      </c>
      <c r="G19" s="8">
        <v>1</v>
      </c>
      <c r="H19" s="10">
        <f t="shared" si="6"/>
        <v>39</v>
      </c>
      <c r="I19" s="8">
        <v>17</v>
      </c>
      <c r="J19" s="8">
        <v>2</v>
      </c>
      <c r="K19" s="10">
        <f t="shared" si="7"/>
        <v>19</v>
      </c>
      <c r="L19" s="14">
        <f t="shared" si="3"/>
        <v>33.071428571428569</v>
      </c>
      <c r="M19" s="14">
        <f t="shared" si="4"/>
        <v>2.6095238095238096</v>
      </c>
      <c r="N19" s="14">
        <f t="shared" si="8"/>
        <v>35.680952380952377</v>
      </c>
      <c r="P19" s="13"/>
    </row>
    <row r="20" spans="1:16">
      <c r="A20" s="7" t="s">
        <v>27</v>
      </c>
      <c r="B20" s="7">
        <v>16</v>
      </c>
      <c r="C20" s="56" t="s">
        <v>102</v>
      </c>
      <c r="D20" s="56">
        <v>30</v>
      </c>
      <c r="E20" s="56">
        <v>12</v>
      </c>
      <c r="F20" s="10">
        <f t="shared" si="0"/>
        <v>42</v>
      </c>
      <c r="G20" s="8">
        <v>6</v>
      </c>
      <c r="H20" s="10">
        <f t="shared" si="6"/>
        <v>48</v>
      </c>
      <c r="I20" s="8">
        <v>12</v>
      </c>
      <c r="J20" s="8">
        <v>2</v>
      </c>
      <c r="K20" s="10">
        <f t="shared" si="7"/>
        <v>14</v>
      </c>
      <c r="L20" s="14">
        <f t="shared" si="3"/>
        <v>31.799999999999997</v>
      </c>
      <c r="M20" s="14">
        <f t="shared" si="4"/>
        <v>6.3238095238095244</v>
      </c>
      <c r="N20" s="14">
        <f t="shared" si="8"/>
        <v>38.12380952380952</v>
      </c>
      <c r="P20" s="13"/>
    </row>
    <row r="21" spans="1:16">
      <c r="A21" s="7" t="s">
        <v>27</v>
      </c>
      <c r="B21" s="7">
        <v>20</v>
      </c>
      <c r="C21" s="56" t="s">
        <v>103</v>
      </c>
      <c r="D21" s="56">
        <v>19</v>
      </c>
      <c r="E21" s="56">
        <v>9</v>
      </c>
      <c r="F21" s="10">
        <f t="shared" si="0"/>
        <v>28</v>
      </c>
      <c r="G21" s="8">
        <v>0</v>
      </c>
      <c r="H21" s="10">
        <f>F21+G21</f>
        <v>28</v>
      </c>
      <c r="I21" s="21">
        <v>7</v>
      </c>
      <c r="J21" s="21">
        <v>4</v>
      </c>
      <c r="K21" s="10">
        <f t="shared" si="7"/>
        <v>11</v>
      </c>
      <c r="L21" s="14">
        <f t="shared" si="3"/>
        <v>20.499999999999996</v>
      </c>
      <c r="M21" s="14">
        <f t="shared" si="4"/>
        <v>3.7333333333333338</v>
      </c>
      <c r="N21" s="14">
        <f t="shared" si="8"/>
        <v>24.233333333333331</v>
      </c>
      <c r="P21" s="13"/>
    </row>
    <row r="22" spans="1:16">
      <c r="A22" s="7" t="s">
        <v>27</v>
      </c>
      <c r="B22" s="7">
        <v>22</v>
      </c>
      <c r="C22" s="56" t="s">
        <v>115</v>
      </c>
      <c r="D22" s="56">
        <v>24</v>
      </c>
      <c r="E22" s="56">
        <v>4</v>
      </c>
      <c r="F22" s="10">
        <f t="shared" si="0"/>
        <v>28</v>
      </c>
      <c r="G22" s="8">
        <v>1</v>
      </c>
      <c r="H22" s="10">
        <f>F22+G22</f>
        <v>29</v>
      </c>
      <c r="I22" s="8">
        <v>12</v>
      </c>
      <c r="J22" s="8">
        <v>1</v>
      </c>
      <c r="K22" s="10">
        <f t="shared" si="7"/>
        <v>13</v>
      </c>
      <c r="L22" s="14">
        <f t="shared" si="3"/>
        <v>24</v>
      </c>
      <c r="M22" s="14">
        <f t="shared" si="4"/>
        <v>1.6761904761904765</v>
      </c>
      <c r="N22" s="14">
        <f t="shared" si="8"/>
        <v>25.676190476190477</v>
      </c>
      <c r="P22" s="13"/>
    </row>
    <row r="23" spans="1:16">
      <c r="F23" s="5">
        <f>STDEV(F4:F22)</f>
        <v>9.7086203933164761</v>
      </c>
    </row>
    <row r="24" spans="1:16">
      <c r="G24" s="5" t="s">
        <v>197</v>
      </c>
      <c r="H24" s="24">
        <f>AVERAGE(H4:H22)</f>
        <v>32.842105263157897</v>
      </c>
      <c r="K24" s="5" t="s">
        <v>9</v>
      </c>
      <c r="L24" s="5">
        <f>COUNTIF(L4:L22,"&gt;="&amp;30)/COUNT($F4:$F22)*100</f>
        <v>31.578947368421051</v>
      </c>
      <c r="M24" s="5">
        <f>COUNTIF(M4:M22,"&gt;="&amp;20)/COUNT($F4:$F22)*100</f>
        <v>0</v>
      </c>
      <c r="N24" s="5">
        <f>COUNTIF(N4:N22,"&gt;="&amp;50)/COUNT($F4:$F22)*100</f>
        <v>0</v>
      </c>
    </row>
  </sheetData>
  <phoneticPr fontId="5" type="noConversion"/>
  <pageMargins left="0.7" right="0.7" top="0.75" bottom="0.75" header="0.3" footer="0.3"/>
  <pageSetup paperSize="9" scale="5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"/>
  <sheetViews>
    <sheetView tabSelected="1" topLeftCell="E1" workbookViewId="0">
      <selection activeCell="P22" sqref="P22"/>
    </sheetView>
  </sheetViews>
  <sheetFormatPr defaultRowHeight="16.5"/>
  <cols>
    <col min="1" max="1" width="7" style="33" customWidth="1"/>
    <col min="2" max="2" width="8.375" style="5" customWidth="1"/>
    <col min="3" max="5" width="9" style="5"/>
    <col min="6" max="6" width="11.25" style="5" customWidth="1"/>
    <col min="7" max="7" width="13.25" style="5" customWidth="1"/>
    <col min="8" max="8" width="9" style="5"/>
    <col min="9" max="10" width="13.375" style="5" customWidth="1"/>
    <col min="11" max="12" width="9" style="5"/>
    <col min="13" max="13" width="9.75" style="5" customWidth="1"/>
  </cols>
  <sheetData>
    <row r="1" spans="1:16" ht="38.25">
      <c r="A1" s="5" t="s">
        <v>13</v>
      </c>
      <c r="B1" s="2"/>
      <c r="C1" s="3"/>
      <c r="D1" s="3"/>
      <c r="E1" s="3"/>
      <c r="F1" s="16"/>
      <c r="G1" s="18" t="s">
        <v>4</v>
      </c>
      <c r="H1" s="17"/>
      <c r="I1" s="6"/>
      <c r="J1" s="6"/>
    </row>
    <row r="2" spans="1:16">
      <c r="B2" s="4"/>
      <c r="C2" s="4"/>
      <c r="D2" s="4"/>
      <c r="E2" s="4"/>
      <c r="F2" s="3" t="s">
        <v>10</v>
      </c>
      <c r="G2" s="3"/>
      <c r="H2" s="1" t="s">
        <v>5</v>
      </c>
      <c r="I2" s="1"/>
      <c r="J2" s="1"/>
    </row>
    <row r="3" spans="1:16" ht="17.25" thickBot="1">
      <c r="A3" s="21" t="s">
        <v>12</v>
      </c>
      <c r="B3" s="7" t="s">
        <v>0</v>
      </c>
      <c r="C3" s="7" t="s">
        <v>1</v>
      </c>
      <c r="D3" s="7" t="s">
        <v>122</v>
      </c>
      <c r="E3" s="7" t="s">
        <v>123</v>
      </c>
      <c r="F3" s="9" t="s">
        <v>116</v>
      </c>
      <c r="G3" s="7" t="s">
        <v>118</v>
      </c>
      <c r="H3" s="57" t="s">
        <v>121</v>
      </c>
      <c r="I3" s="7" t="s">
        <v>186</v>
      </c>
      <c r="J3" s="7" t="s">
        <v>188</v>
      </c>
      <c r="K3" s="9" t="s">
        <v>191</v>
      </c>
      <c r="L3" s="11" t="s">
        <v>6</v>
      </c>
      <c r="M3" s="11" t="s">
        <v>7</v>
      </c>
      <c r="N3" s="11" t="s">
        <v>8</v>
      </c>
      <c r="O3" s="12"/>
      <c r="P3" s="12" t="s">
        <v>2</v>
      </c>
    </row>
    <row r="4" spans="1:16" ht="17.25" thickBot="1">
      <c r="A4" s="52" t="s">
        <v>58</v>
      </c>
      <c r="B4" s="7">
        <v>1</v>
      </c>
      <c r="C4" s="49" t="s">
        <v>104</v>
      </c>
      <c r="D4" s="58">
        <v>12</v>
      </c>
      <c r="E4" s="59">
        <v>1</v>
      </c>
      <c r="F4" s="10">
        <f>D4+E4</f>
        <v>13</v>
      </c>
      <c r="G4" s="59">
        <v>1</v>
      </c>
      <c r="H4" s="10">
        <f>F4+G4</f>
        <v>14</v>
      </c>
      <c r="I4" s="51">
        <v>8</v>
      </c>
      <c r="J4" s="51">
        <v>5</v>
      </c>
      <c r="K4" s="10">
        <f>I4+J4</f>
        <v>13</v>
      </c>
      <c r="L4" s="28">
        <f>(F4/70*65+I4/30*35)*0.6</f>
        <v>12.842857142857143</v>
      </c>
      <c r="M4" s="28">
        <f>(G4/35*65+J4/15*35)*0.4</f>
        <v>5.4095238095238098</v>
      </c>
      <c r="N4" s="28">
        <f>L4+M4</f>
        <v>18.252380952380953</v>
      </c>
      <c r="O4" s="30"/>
      <c r="P4" s="25" t="s">
        <v>200</v>
      </c>
    </row>
    <row r="5" spans="1:16" ht="17.25" thickBot="1">
      <c r="A5" s="52" t="s">
        <v>58</v>
      </c>
      <c r="B5" s="7">
        <v>4</v>
      </c>
      <c r="C5" s="49" t="s">
        <v>105</v>
      </c>
      <c r="D5" s="58">
        <v>12</v>
      </c>
      <c r="E5" s="59">
        <v>0</v>
      </c>
      <c r="F5" s="10">
        <f t="shared" ref="F5:F15" si="0">D5+E5</f>
        <v>12</v>
      </c>
      <c r="G5" s="59">
        <v>0</v>
      </c>
      <c r="H5" s="10">
        <f t="shared" ref="H5:H15" si="1">F5+G5</f>
        <v>12</v>
      </c>
      <c r="I5" s="51">
        <v>8</v>
      </c>
      <c r="J5" s="51">
        <v>3</v>
      </c>
      <c r="K5" s="10">
        <f t="shared" ref="K5:K15" si="2">I5+J5</f>
        <v>11</v>
      </c>
      <c r="L5" s="28">
        <f t="shared" ref="L5:L15" si="3">(F5/70*65+I5/30*35)*0.6</f>
        <v>12.285714285714285</v>
      </c>
      <c r="M5" s="28">
        <f t="shared" ref="M5:M15" si="4">(G5/35*65+J5/15*35)*0.4</f>
        <v>2.8000000000000003</v>
      </c>
      <c r="N5" s="28">
        <f t="shared" ref="N5:N15" si="5">L5+M5</f>
        <v>15.085714285714285</v>
      </c>
      <c r="O5" s="30"/>
      <c r="P5" s="13" t="s">
        <v>201</v>
      </c>
    </row>
    <row r="6" spans="1:16" ht="17.25" thickBot="1">
      <c r="A6" s="52" t="s">
        <v>58</v>
      </c>
      <c r="B6" s="7">
        <v>6</v>
      </c>
      <c r="C6" s="48" t="s">
        <v>107</v>
      </c>
      <c r="D6" s="58">
        <v>10</v>
      </c>
      <c r="E6" s="59">
        <v>0</v>
      </c>
      <c r="F6" s="10">
        <f t="shared" si="0"/>
        <v>10</v>
      </c>
      <c r="G6" s="59">
        <v>0</v>
      </c>
      <c r="H6" s="10">
        <f t="shared" si="1"/>
        <v>10</v>
      </c>
      <c r="I6" s="51">
        <v>8</v>
      </c>
      <c r="J6" s="51">
        <v>2</v>
      </c>
      <c r="K6" s="10">
        <f t="shared" si="2"/>
        <v>10</v>
      </c>
      <c r="L6" s="28">
        <f t="shared" si="3"/>
        <v>11.171428571428573</v>
      </c>
      <c r="M6" s="28">
        <f t="shared" si="4"/>
        <v>1.8666666666666669</v>
      </c>
      <c r="N6" s="28">
        <f t="shared" si="5"/>
        <v>13.03809523809524</v>
      </c>
      <c r="O6" s="30"/>
      <c r="P6" s="13" t="s">
        <v>202</v>
      </c>
    </row>
    <row r="7" spans="1:16" ht="17.25" thickBot="1">
      <c r="A7" s="54" t="s">
        <v>58</v>
      </c>
      <c r="B7" s="7">
        <v>7</v>
      </c>
      <c r="C7" s="51" t="s">
        <v>108</v>
      </c>
      <c r="D7" s="58">
        <v>21</v>
      </c>
      <c r="E7" s="59">
        <v>3</v>
      </c>
      <c r="F7" s="10">
        <f t="shared" si="0"/>
        <v>24</v>
      </c>
      <c r="G7" s="59">
        <v>0</v>
      </c>
      <c r="H7" s="10">
        <f t="shared" si="1"/>
        <v>24</v>
      </c>
      <c r="I7" s="51">
        <v>5</v>
      </c>
      <c r="J7" s="51">
        <v>3</v>
      </c>
      <c r="K7" s="10">
        <f t="shared" si="2"/>
        <v>8</v>
      </c>
      <c r="L7" s="28">
        <f t="shared" si="3"/>
        <v>16.87142857142857</v>
      </c>
      <c r="M7" s="28">
        <f t="shared" si="4"/>
        <v>2.8000000000000003</v>
      </c>
      <c r="N7" s="28">
        <f t="shared" si="5"/>
        <v>19.671428571428571</v>
      </c>
      <c r="O7" s="30"/>
      <c r="P7" s="13" t="s">
        <v>203</v>
      </c>
    </row>
    <row r="8" spans="1:16" ht="17.25" thickBot="1">
      <c r="A8" s="54" t="s">
        <v>58</v>
      </c>
      <c r="B8" s="7">
        <v>8</v>
      </c>
      <c r="C8" s="51" t="s">
        <v>109</v>
      </c>
      <c r="D8" s="58">
        <v>26</v>
      </c>
      <c r="E8" s="59">
        <v>9</v>
      </c>
      <c r="F8" s="10">
        <f t="shared" si="0"/>
        <v>35</v>
      </c>
      <c r="G8" s="59">
        <v>0</v>
      </c>
      <c r="H8" s="10">
        <f t="shared" si="1"/>
        <v>35</v>
      </c>
      <c r="I8" s="51">
        <v>7</v>
      </c>
      <c r="J8" s="51">
        <v>3</v>
      </c>
      <c r="K8" s="10">
        <f t="shared" si="2"/>
        <v>10</v>
      </c>
      <c r="L8" s="28">
        <f t="shared" si="3"/>
        <v>24.4</v>
      </c>
      <c r="M8" s="28">
        <f t="shared" si="4"/>
        <v>2.8000000000000003</v>
      </c>
      <c r="N8" s="28">
        <f t="shared" si="5"/>
        <v>27.2</v>
      </c>
      <c r="O8" s="30"/>
      <c r="P8" s="13" t="s">
        <v>204</v>
      </c>
    </row>
    <row r="9" spans="1:16" ht="17.25" thickBot="1">
      <c r="A9" s="54" t="s">
        <v>58</v>
      </c>
      <c r="B9" s="7">
        <v>10</v>
      </c>
      <c r="C9" s="51" t="s">
        <v>110</v>
      </c>
      <c r="D9" s="58">
        <v>12</v>
      </c>
      <c r="E9" s="59">
        <v>0</v>
      </c>
      <c r="F9" s="10">
        <f t="shared" si="0"/>
        <v>12</v>
      </c>
      <c r="G9" s="59">
        <v>0</v>
      </c>
      <c r="H9" s="10">
        <f t="shared" si="1"/>
        <v>12</v>
      </c>
      <c r="I9" s="51">
        <v>8</v>
      </c>
      <c r="J9" s="51">
        <v>5</v>
      </c>
      <c r="K9" s="10">
        <f t="shared" si="2"/>
        <v>13</v>
      </c>
      <c r="L9" s="28">
        <f t="shared" si="3"/>
        <v>12.285714285714285</v>
      </c>
      <c r="M9" s="28">
        <f t="shared" si="4"/>
        <v>4.666666666666667</v>
      </c>
      <c r="N9" s="28">
        <f t="shared" si="5"/>
        <v>16.952380952380953</v>
      </c>
      <c r="O9" s="30"/>
      <c r="P9" s="13" t="s">
        <v>205</v>
      </c>
    </row>
    <row r="10" spans="1:16" ht="17.25" thickBot="1">
      <c r="A10" s="54" t="s">
        <v>58</v>
      </c>
      <c r="B10" s="7">
        <v>11</v>
      </c>
      <c r="C10" s="51" t="s">
        <v>87</v>
      </c>
      <c r="D10" s="58">
        <v>31</v>
      </c>
      <c r="E10" s="59">
        <v>1</v>
      </c>
      <c r="F10" s="10">
        <f t="shared" si="0"/>
        <v>32</v>
      </c>
      <c r="G10" s="59">
        <v>1</v>
      </c>
      <c r="H10" s="10">
        <f t="shared" si="1"/>
        <v>33</v>
      </c>
      <c r="I10" s="51">
        <v>9</v>
      </c>
      <c r="J10" s="51">
        <v>4</v>
      </c>
      <c r="K10" s="10">
        <f t="shared" si="2"/>
        <v>13</v>
      </c>
      <c r="L10" s="28">
        <f t="shared" si="3"/>
        <v>24.128571428571423</v>
      </c>
      <c r="M10" s="28">
        <f t="shared" si="4"/>
        <v>4.4761904761904772</v>
      </c>
      <c r="N10" s="28">
        <f t="shared" si="5"/>
        <v>28.604761904761901</v>
      </c>
      <c r="O10" s="30"/>
      <c r="P10" s="13" t="s">
        <v>206</v>
      </c>
    </row>
    <row r="11" spans="1:16" ht="17.25" thickBot="1">
      <c r="A11" s="54" t="s">
        <v>58</v>
      </c>
      <c r="B11" s="7">
        <v>12</v>
      </c>
      <c r="C11" s="51" t="s">
        <v>111</v>
      </c>
      <c r="D11" s="58">
        <v>18</v>
      </c>
      <c r="E11" s="59">
        <v>3</v>
      </c>
      <c r="F11" s="10">
        <f t="shared" si="0"/>
        <v>21</v>
      </c>
      <c r="G11" s="59">
        <v>1</v>
      </c>
      <c r="H11" s="10">
        <f t="shared" si="1"/>
        <v>22</v>
      </c>
      <c r="I11" s="51">
        <v>11</v>
      </c>
      <c r="J11" s="51">
        <v>4</v>
      </c>
      <c r="K11" s="10">
        <f t="shared" si="2"/>
        <v>15</v>
      </c>
      <c r="L11" s="28">
        <f t="shared" si="3"/>
        <v>19.399999999999995</v>
      </c>
      <c r="M11" s="28">
        <f t="shared" si="4"/>
        <v>4.4761904761904772</v>
      </c>
      <c r="N11" s="28">
        <f t="shared" si="5"/>
        <v>23.876190476190473</v>
      </c>
      <c r="O11" s="30"/>
      <c r="P11" s="13" t="s">
        <v>207</v>
      </c>
    </row>
    <row r="12" spans="1:16" ht="17.25" thickBot="1">
      <c r="A12" s="54" t="s">
        <v>58</v>
      </c>
      <c r="B12" s="7">
        <v>13</v>
      </c>
      <c r="C12" s="51" t="s">
        <v>88</v>
      </c>
      <c r="D12" s="58">
        <v>19</v>
      </c>
      <c r="E12" s="59">
        <v>3</v>
      </c>
      <c r="F12" s="10">
        <f t="shared" si="0"/>
        <v>22</v>
      </c>
      <c r="G12" s="59">
        <v>1</v>
      </c>
      <c r="H12" s="10">
        <f t="shared" si="1"/>
        <v>23</v>
      </c>
      <c r="I12" s="51">
        <v>8</v>
      </c>
      <c r="J12" s="51">
        <v>5</v>
      </c>
      <c r="K12" s="10">
        <f t="shared" si="2"/>
        <v>13</v>
      </c>
      <c r="L12" s="28">
        <f t="shared" si="3"/>
        <v>17.857142857142854</v>
      </c>
      <c r="M12" s="28">
        <f t="shared" si="4"/>
        <v>5.4095238095238098</v>
      </c>
      <c r="N12" s="28">
        <f t="shared" si="5"/>
        <v>23.266666666666666</v>
      </c>
      <c r="O12" s="30"/>
      <c r="P12" s="13" t="s">
        <v>208</v>
      </c>
    </row>
    <row r="13" spans="1:16" ht="17.25" thickBot="1">
      <c r="A13" s="54" t="s">
        <v>58</v>
      </c>
      <c r="B13" s="7">
        <v>17</v>
      </c>
      <c r="C13" s="51" t="s">
        <v>112</v>
      </c>
      <c r="D13" s="58">
        <v>24</v>
      </c>
      <c r="E13" s="59">
        <v>4</v>
      </c>
      <c r="F13" s="10">
        <f t="shared" si="0"/>
        <v>28</v>
      </c>
      <c r="G13" s="59">
        <v>0</v>
      </c>
      <c r="H13" s="10">
        <f t="shared" si="1"/>
        <v>28</v>
      </c>
      <c r="I13" s="51">
        <v>11</v>
      </c>
      <c r="J13" s="51">
        <v>4</v>
      </c>
      <c r="K13" s="10">
        <f t="shared" si="2"/>
        <v>15</v>
      </c>
      <c r="L13" s="28">
        <f t="shared" si="3"/>
        <v>23.299999999999997</v>
      </c>
      <c r="M13" s="28">
        <f t="shared" si="4"/>
        <v>3.7333333333333338</v>
      </c>
      <c r="N13" s="28">
        <f t="shared" si="5"/>
        <v>27.033333333333331</v>
      </c>
      <c r="O13" s="30"/>
      <c r="P13" s="13" t="s">
        <v>209</v>
      </c>
    </row>
    <row r="14" spans="1:16" ht="17.25" thickBot="1">
      <c r="A14" s="52" t="s">
        <v>58</v>
      </c>
      <c r="B14" s="7">
        <v>20</v>
      </c>
      <c r="C14" s="50" t="s">
        <v>113</v>
      </c>
      <c r="D14" s="58">
        <v>15</v>
      </c>
      <c r="E14" s="59">
        <v>3</v>
      </c>
      <c r="F14" s="10">
        <f t="shared" si="0"/>
        <v>18</v>
      </c>
      <c r="G14" s="59">
        <v>1</v>
      </c>
      <c r="H14" s="10">
        <f t="shared" si="1"/>
        <v>19</v>
      </c>
      <c r="I14" s="51">
        <v>10</v>
      </c>
      <c r="J14" s="51">
        <v>7</v>
      </c>
      <c r="K14" s="10">
        <f t="shared" si="2"/>
        <v>17</v>
      </c>
      <c r="L14" s="28">
        <f t="shared" si="3"/>
        <v>17.028571428571428</v>
      </c>
      <c r="M14" s="28">
        <f t="shared" si="4"/>
        <v>7.2761904761904761</v>
      </c>
      <c r="N14" s="28">
        <f t="shared" si="5"/>
        <v>24.304761904761904</v>
      </c>
      <c r="O14" s="30"/>
      <c r="P14" s="13" t="s">
        <v>210</v>
      </c>
    </row>
    <row r="15" spans="1:16" ht="17.25" thickBot="1">
      <c r="A15" s="52" t="s">
        <v>58</v>
      </c>
      <c r="B15" s="7">
        <v>21</v>
      </c>
      <c r="C15" s="49" t="s">
        <v>114</v>
      </c>
      <c r="D15" s="58">
        <v>21</v>
      </c>
      <c r="E15" s="59">
        <v>0</v>
      </c>
      <c r="F15" s="10">
        <f t="shared" si="0"/>
        <v>21</v>
      </c>
      <c r="G15" s="59">
        <v>0</v>
      </c>
      <c r="H15" s="10">
        <f t="shared" si="1"/>
        <v>21</v>
      </c>
      <c r="I15" s="51">
        <v>5</v>
      </c>
      <c r="J15" s="51">
        <v>3</v>
      </c>
      <c r="K15" s="10">
        <f t="shared" si="2"/>
        <v>8</v>
      </c>
      <c r="L15" s="28">
        <f t="shared" si="3"/>
        <v>15.2</v>
      </c>
      <c r="M15" s="28">
        <f t="shared" si="4"/>
        <v>2.8000000000000003</v>
      </c>
      <c r="N15" s="28">
        <f t="shared" si="5"/>
        <v>18</v>
      </c>
      <c r="O15" s="30"/>
      <c r="P15" s="13" t="s">
        <v>211</v>
      </c>
    </row>
    <row r="16" spans="1:16">
      <c r="H16" s="5">
        <f>STDEV(H4:H15)</f>
        <v>8.195989410940113</v>
      </c>
      <c r="M16" s="24"/>
      <c r="P16" s="20" t="s">
        <v>212</v>
      </c>
    </row>
    <row r="17" spans="7:16">
      <c r="G17" s="5" t="s">
        <v>197</v>
      </c>
      <c r="H17" s="24">
        <f>AVERAGE(H4:H15)</f>
        <v>21.083333333333332</v>
      </c>
      <c r="K17" s="5" t="s">
        <v>9</v>
      </c>
      <c r="L17" s="5">
        <f>COUNTIF(L4:L15,"&gt;="&amp;30)/COUNT($F4:$F15)*100</f>
        <v>0</v>
      </c>
      <c r="M17" s="5">
        <f>COUNTIF(M4:M15,"&gt;="&amp;20)/COUNT($F4:$F15)*100</f>
        <v>0</v>
      </c>
      <c r="N17" s="5">
        <f>COUNTIF(N4:N15,"&gt;="&amp;50)/COUNT($F4:$F15)*100</f>
        <v>0</v>
      </c>
      <c r="O17" s="5"/>
    </row>
    <row r="18" spans="7:16">
      <c r="P18" t="s">
        <v>213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S5_少康</vt:lpstr>
      <vt:lpstr>S5_Ling Ling</vt:lpstr>
      <vt:lpstr>S5_Kennis</vt:lpstr>
      <vt:lpstr>S5_Roy</vt:lpstr>
      <vt:lpstr>S5_沛權</vt:lpstr>
    </vt:vector>
  </TitlesOfParts>
  <Company>CHC Living Spirit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Pui Man, Kennis</dc:creator>
  <cp:lastModifiedBy>林沛權</cp:lastModifiedBy>
  <cp:lastPrinted>2023-03-06T08:15:26Z</cp:lastPrinted>
  <dcterms:created xsi:type="dcterms:W3CDTF">2012-01-10T23:31:12Z</dcterms:created>
  <dcterms:modified xsi:type="dcterms:W3CDTF">2023-03-08T00:19:50Z</dcterms:modified>
</cp:coreProperties>
</file>