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ЭтаКнига"/>
  <bookViews>
    <workbookView xWindow="25050" yWindow="4995" windowWidth="7110" windowHeight="2760" tabRatio="893" firstSheet="1" activeTab="1"/>
  </bookViews>
  <sheets>
    <sheet name="Лист1" sheetId="21" state="hidden" r:id="rId1"/>
    <sheet name="Данные Клиента Продавца и Авто" sheetId="2" r:id="rId2"/>
    <sheet name="Данные Продажи" sheetId="41" r:id="rId3"/>
    <sheet name="Закрывашки" sheetId="20" r:id="rId4"/>
    <sheet name="Карточка ИП" sheetId="22" state="hidden" r:id="rId5"/>
    <sheet name="Агенский договор без зачёта" sheetId="1" r:id="rId6"/>
    <sheet name="Агенский договор в зачёт" sheetId="34" r:id="rId7"/>
    <sheet name="Акт приёма-передачи" sheetId="9" r:id="rId8"/>
    <sheet name="Акт Сдачи услуг" sheetId="10" r:id="rId9"/>
    <sheet name="Отчёт Агента" sheetId="11" r:id="rId10"/>
    <sheet name="Доверенность" sheetId="14" r:id="rId11"/>
    <sheet name="Гарантийное письмо" sheetId="35" r:id="rId12"/>
    <sheet name="ДКП прямой" sheetId="38" r:id="rId13"/>
    <sheet name="ДКП прямой приём" sheetId="39" r:id="rId14"/>
    <sheet name="ДКП прямой продажа" sheetId="40" r:id="rId15"/>
    <sheet name="Отчёт Агента Бухг" sheetId="18" r:id="rId16"/>
    <sheet name="Акт Сдачи услуг Бухг" sheetId="19" r:id="rId17"/>
  </sheets>
  <definedNames>
    <definedName name="_Hlk525116626" localSheetId="5">'Агенский договор без зачёта'!#REF!</definedName>
    <definedName name="_Hlk525116626" localSheetId="6">'Агенский договор в зачёт'!#REF!</definedName>
    <definedName name="_Hlk525116626" localSheetId="7">'Акт приёма-передачи'!#REF!</definedName>
    <definedName name="_Hlk525116626" localSheetId="8">'Акт Сдачи услуг'!#REF!</definedName>
    <definedName name="_Hlk525116626" localSheetId="16">'Акт Сдачи услуг Бухг'!#REF!</definedName>
    <definedName name="_Hlk525116626" localSheetId="10">Доверенность!#REF!</definedName>
    <definedName name="_Hlk525116626" localSheetId="9">'Отчёт Агента'!#REF!</definedName>
    <definedName name="_Hlk525116626" localSheetId="15">'Отчёт Агента Бухг'!#REF!</definedName>
    <definedName name="_Hlk527816735" localSheetId="5">'Агенский договор без зачёта'!#REF!</definedName>
    <definedName name="_Hlk527816735" localSheetId="6">'Агенский договор в зачёт'!#REF!</definedName>
    <definedName name="_Hlk527816735" localSheetId="7">'Акт приёма-передачи'!#REF!</definedName>
    <definedName name="_Hlk527816735" localSheetId="8">'Акт Сдачи услуг'!#REF!</definedName>
    <definedName name="_Hlk527816735" localSheetId="16">'Акт Сдачи услуг Бухг'!#REF!</definedName>
    <definedName name="_Hlk527816735" localSheetId="10">Доверенность!#REF!</definedName>
    <definedName name="_Hlk527816735" localSheetId="9">'Отчёт Агента'!#REF!</definedName>
    <definedName name="_Hlk527816735" localSheetId="15">'Отчёт Агента Бухг'!#REF!</definedName>
    <definedName name="_Hlk529531915" localSheetId="5">'Агенский договор без зачёта'!$A$11</definedName>
    <definedName name="_Hlk529531915" localSheetId="6">'Агенский договор в зачёт'!$A$11</definedName>
    <definedName name="_Hlk529531915" localSheetId="7">'Акт приёма-передачи'!#REF!</definedName>
    <definedName name="_Hlk529531915" localSheetId="8">'Акт Сдачи услуг'!#REF!</definedName>
    <definedName name="_Hlk529531915" localSheetId="16">'Акт Сдачи услуг Бухг'!#REF!</definedName>
    <definedName name="_Hlk529531915" localSheetId="10">Доверенность!$A$11</definedName>
    <definedName name="_Hlk529531915" localSheetId="9">'Отчёт Агента'!#REF!</definedName>
    <definedName name="_Hlk529531915" localSheetId="15">'Отчёт Агента Бухг'!#REF!</definedName>
    <definedName name="_Hlk529531985" localSheetId="5">'Агенский договор без зачёта'!$A$23</definedName>
    <definedName name="_Hlk529531985" localSheetId="6">'Агенский договор в зачёт'!$A$23</definedName>
    <definedName name="_Hlk529531985" localSheetId="7">'Акт приёма-передачи'!#REF!</definedName>
    <definedName name="_Hlk529531985" localSheetId="8">'Акт Сдачи услуг'!#REF!</definedName>
    <definedName name="_Hlk529531985" localSheetId="16">'Акт Сдачи услуг Бухг'!#REF!</definedName>
    <definedName name="_Hlk529531985" localSheetId="10">Доверенность!$A$20</definedName>
    <definedName name="_Hlk529531985" localSheetId="9">'Отчёт Агента'!#REF!</definedName>
    <definedName name="_Hlk529531985" localSheetId="15">'Отчёт Агента Бухг'!#REF!</definedName>
    <definedName name="_Hlk530316288" localSheetId="5">'Агенский договор без зачёта'!$A$10</definedName>
    <definedName name="_Hlk530316288" localSheetId="6">'Агенский договор в зачёт'!$A$10</definedName>
    <definedName name="_Hlk530316288" localSheetId="7">'Акт приёма-передачи'!#REF!</definedName>
    <definedName name="_Hlk530316288" localSheetId="8">'Акт Сдачи услуг'!#REF!</definedName>
    <definedName name="_Hlk530316288" localSheetId="16">'Акт Сдачи услуг Бухг'!#REF!</definedName>
    <definedName name="_Hlk530316288" localSheetId="10">Доверенность!#REF!</definedName>
    <definedName name="_Hlk530316288" localSheetId="9">'Отчёт Агента'!#REF!</definedName>
    <definedName name="_Hlk530316288" localSheetId="15">'Отчёт Агента Бухг'!#REF!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40" l="1"/>
  <c r="AB4" i="40"/>
  <c r="A4" i="38"/>
  <c r="AB4" i="38"/>
  <c r="A138" i="21"/>
  <c r="A36" i="38" s="1"/>
  <c r="Z49" i="40"/>
  <c r="G49" i="39"/>
  <c r="N25" i="39"/>
  <c r="A25" i="39"/>
  <c r="N24" i="39"/>
  <c r="A24" i="39"/>
  <c r="N23" i="39"/>
  <c r="A23" i="39"/>
  <c r="N22" i="39"/>
  <c r="A22" i="39"/>
  <c r="N21" i="39"/>
  <c r="A21" i="39"/>
  <c r="N20" i="39"/>
  <c r="A20" i="39"/>
  <c r="N19" i="39"/>
  <c r="A19" i="39"/>
  <c r="N18" i="39"/>
  <c r="A18" i="39"/>
  <c r="N17" i="39"/>
  <c r="A17" i="39"/>
  <c r="N25" i="38"/>
  <c r="Z48" i="38"/>
  <c r="G48" i="38"/>
  <c r="A146" i="21"/>
  <c r="B19" i="41" l="1"/>
  <c r="A147" i="21" s="1"/>
  <c r="A139" i="21"/>
  <c r="A37" i="39"/>
  <c r="N18" i="38"/>
  <c r="N19" i="38"/>
  <c r="N20" i="38"/>
  <c r="N21" i="38"/>
  <c r="N22" i="38"/>
  <c r="N23" i="38"/>
  <c r="N24" i="38"/>
  <c r="N17" i="38"/>
  <c r="A25" i="38"/>
  <c r="A24" i="38"/>
  <c r="A23" i="38"/>
  <c r="A22" i="38"/>
  <c r="A21" i="38"/>
  <c r="A20" i="38"/>
  <c r="A19" i="38"/>
  <c r="A18" i="38"/>
  <c r="A17" i="38"/>
  <c r="U28" i="35"/>
  <c r="A121" i="21"/>
  <c r="A122" i="21" s="1"/>
  <c r="A117" i="21"/>
  <c r="A114" i="21"/>
  <c r="B19" i="11"/>
  <c r="A111" i="21"/>
  <c r="A7" i="11" s="1"/>
  <c r="A101" i="21"/>
  <c r="A103" i="21" s="1"/>
  <c r="Q12" i="9"/>
  <c r="A100" i="21"/>
  <c r="A5" i="10" s="1"/>
  <c r="AA52" i="11"/>
  <c r="I27" i="10"/>
  <c r="I46" i="9"/>
  <c r="AA48" i="11"/>
  <c r="AA27" i="10"/>
  <c r="AA46" i="9"/>
  <c r="X27" i="35"/>
  <c r="S21" i="35"/>
  <c r="G15" i="35"/>
  <c r="D15" i="35"/>
  <c r="S27" i="35"/>
  <c r="X26" i="35"/>
  <c r="Y24" i="35"/>
  <c r="A23" i="35"/>
  <c r="P21" i="35"/>
  <c r="T103" i="34"/>
  <c r="K103" i="34"/>
  <c r="G77" i="34"/>
  <c r="T102" i="34" s="1"/>
  <c r="B77" i="34"/>
  <c r="O102" i="34" s="1"/>
  <c r="AA170" i="34"/>
  <c r="I170" i="34"/>
  <c r="A164" i="34"/>
  <c r="H163" i="34"/>
  <c r="A163" i="34"/>
  <c r="A162" i="34"/>
  <c r="A161" i="34"/>
  <c r="A160" i="34"/>
  <c r="A159" i="34"/>
  <c r="A158" i="34"/>
  <c r="A157" i="34"/>
  <c r="Q36" i="34"/>
  <c r="A36" i="34"/>
  <c r="Q35" i="34"/>
  <c r="Q34" i="34"/>
  <c r="Q33" i="34"/>
  <c r="Q32" i="34"/>
  <c r="Q31" i="34"/>
  <c r="Q30" i="34"/>
  <c r="Q29" i="34"/>
  <c r="Q28" i="34"/>
  <c r="AC2" i="34"/>
  <c r="A2" i="34"/>
  <c r="T1" i="34"/>
  <c r="I152" i="1"/>
  <c r="AA152" i="1"/>
  <c r="H145" i="1"/>
  <c r="A146" i="1"/>
  <c r="A145" i="1"/>
  <c r="A144" i="1"/>
  <c r="A143" i="1"/>
  <c r="A142" i="1"/>
  <c r="A141" i="1"/>
  <c r="A140" i="1"/>
  <c r="A139" i="1"/>
  <c r="A97" i="21"/>
  <c r="A138" i="1" s="1"/>
  <c r="A95" i="21"/>
  <c r="A133" i="1" s="1"/>
  <c r="A91" i="21"/>
  <c r="A87" i="21"/>
  <c r="A3" i="1" s="1"/>
  <c r="A28" i="40" l="1"/>
  <c r="A28" i="38"/>
  <c r="A140" i="21"/>
  <c r="A5" i="9"/>
  <c r="A125" i="21"/>
  <c r="A152" i="34"/>
  <c r="A156" i="34"/>
  <c r="A3" i="34"/>
  <c r="T25" i="18"/>
  <c r="AC23" i="18" s="1"/>
  <c r="V3" i="11"/>
  <c r="P10" i="18"/>
  <c r="B15" i="19"/>
  <c r="R12" i="19"/>
  <c r="AC3" i="19"/>
  <c r="AC5" i="18"/>
  <c r="AC2" i="14"/>
  <c r="AC4" i="9"/>
  <c r="AC2" i="1"/>
  <c r="A3" i="19"/>
  <c r="A5" i="18"/>
  <c r="A2" i="14"/>
  <c r="A4" i="9"/>
  <c r="A2" i="1"/>
  <c r="A67" i="21"/>
  <c r="A68" i="21"/>
  <c r="T37" i="40" l="1"/>
  <c r="T36" i="38"/>
  <c r="A141" i="21"/>
  <c r="A142" i="21" s="1"/>
  <c r="A71" i="21"/>
  <c r="A74" i="21"/>
  <c r="A51" i="21"/>
  <c r="A42" i="21"/>
  <c r="A36" i="21"/>
  <c r="A29" i="21"/>
  <c r="A5" i="38" l="1"/>
  <c r="A5" i="40"/>
  <c r="A2" i="21"/>
  <c r="A58" i="21" l="1"/>
  <c r="A44" i="21"/>
  <c r="A65" i="21"/>
  <c r="A23" i="9" l="1"/>
  <c r="A20" i="14" s="1"/>
  <c r="A22" i="9"/>
  <c r="A19" i="14" s="1"/>
  <c r="A21" i="9"/>
  <c r="A18" i="14" s="1"/>
  <c r="A20" i="9"/>
  <c r="A17" i="14" s="1"/>
  <c r="A19" i="9"/>
  <c r="A16" i="14" s="1"/>
  <c r="A18" i="9"/>
  <c r="A15" i="14" s="1"/>
  <c r="A17" i="9"/>
  <c r="A14" i="14" s="1"/>
  <c r="A16" i="9"/>
  <c r="A13" i="14" s="1"/>
  <c r="A15" i="9"/>
  <c r="A12" i="14" s="1"/>
  <c r="M10" i="18"/>
  <c r="B38" i="2" l="1"/>
  <c r="B8" i="20"/>
  <c r="L19" i="18"/>
  <c r="L28" i="18" s="1"/>
  <c r="V23" i="18"/>
  <c r="P21" i="18"/>
  <c r="C49" i="18"/>
  <c r="O12" i="19"/>
  <c r="A38" i="18"/>
  <c r="B19" i="18"/>
  <c r="AA30" i="18"/>
  <c r="P40" i="18" s="1"/>
  <c r="X30" i="18"/>
  <c r="M40" i="18" s="1"/>
  <c r="A36" i="1"/>
  <c r="B47" i="2"/>
  <c r="T1" i="14"/>
  <c r="S3" i="11"/>
  <c r="A38" i="9"/>
  <c r="N12" i="9"/>
  <c r="Q36" i="1"/>
  <c r="Q23" i="9" s="1"/>
  <c r="Q20" i="14" s="1"/>
  <c r="Q35" i="1"/>
  <c r="Q22" i="9" s="1"/>
  <c r="Q19" i="14" s="1"/>
  <c r="Q34" i="1"/>
  <c r="Q21" i="9" s="1"/>
  <c r="Q18" i="14" s="1"/>
  <c r="Q33" i="1"/>
  <c r="Q20" i="9" s="1"/>
  <c r="Q17" i="14" s="1"/>
  <c r="Q32" i="1"/>
  <c r="Q19" i="9" s="1"/>
  <c r="Q16" i="14" s="1"/>
  <c r="Q31" i="1"/>
  <c r="Q30" i="1"/>
  <c r="Q17" i="9" s="1"/>
  <c r="Q14" i="14" s="1"/>
  <c r="Q29" i="1"/>
  <c r="Q16" i="9" s="1"/>
  <c r="Q13" i="14" s="1"/>
  <c r="Q28" i="1"/>
  <c r="Q15" i="9" s="1"/>
  <c r="Q12" i="14" s="1"/>
  <c r="T1" i="1"/>
  <c r="A9" i="21" a="1"/>
  <c r="A5" i="21" a="1"/>
  <c r="A10" i="21" a="1"/>
  <c r="Q18" i="9" l="1"/>
  <c r="Q15" i="14" s="1"/>
  <c r="A10" i="21"/>
  <c r="B9" i="20" s="1"/>
  <c r="N31" i="18" s="1"/>
  <c r="A9" i="21"/>
  <c r="A34" i="21" s="1"/>
  <c r="A5" i="21"/>
  <c r="B39" i="2" s="1"/>
  <c r="B32" i="2"/>
  <c r="A107" i="21" s="1"/>
  <c r="A4" i="14" s="1"/>
  <c r="C53" i="18"/>
  <c r="B40" i="2"/>
  <c r="AC25" i="35" s="1"/>
  <c r="A8" i="21" a="1"/>
  <c r="A90" i="21" l="1"/>
  <c r="A92" i="21" s="1"/>
  <c r="A71" i="1" s="1"/>
  <c r="A25" i="35"/>
  <c r="B7" i="20"/>
  <c r="A32" i="21"/>
  <c r="M17" i="19"/>
  <c r="A8" i="21"/>
  <c r="B42" i="2" s="1"/>
  <c r="A26" i="35" s="1"/>
  <c r="F38" i="18"/>
  <c r="F38" i="9"/>
  <c r="A62" i="21" l="1"/>
  <c r="A144" i="21"/>
  <c r="A71" i="34"/>
  <c r="I13" i="19"/>
  <c r="F11" i="1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<sst xmlns="http://schemas.openxmlformats.org/spreadsheetml/2006/main" count="674" uniqueCount="452">
  <si>
    <t>1. ПРЕДМЕТ ДОГОВОРА</t>
  </si>
  <si>
    <t>ИЛИ</t>
  </si>
  <si>
    <t xml:space="preserve">  Иное ----------------------------------------------------------------------------------------.</t>
  </si>
  <si>
    <t>1.4. Принципал гарантирует:</t>
  </si>
  <si>
    <t>2. ПРАВА И ОБЯЗАННОСТИ СТОРОН</t>
  </si>
  <si>
    <t>2.1. Агент обязан:</t>
  </si>
  <si>
    <t>2.2. Принципал обязан:</t>
  </si>
  <si>
    <t>2.2.3. Обеспечить Агента документами и материалами, необходимыми для выполнения поручения.</t>
  </si>
  <si>
    <t>2.2.4. Обеспечить Агента средствами, необходимыми для исполнения поручения.</t>
  </si>
  <si>
    <t>2.2.5. Принять от Агента все исполненное им по настоящему Договору.</t>
  </si>
  <si>
    <t>3. РАСЧЕТЫ СТОРОН</t>
  </si>
  <si>
    <t>4. ФОРС-МАЖОР</t>
  </si>
  <si>
    <t>5. КОНФИДЕНЦИАЛЬНОСТЬ</t>
  </si>
  <si>
    <t>6. РАЗРЕШЕНИЕ СПОРОВ</t>
  </si>
  <si>
    <t>7. ПРОЧИЕ УСЛОВИЯ</t>
  </si>
  <si>
    <t>8. АДРЕСА И ПЛАТЕЖНЫЕ РЕКВИЗИТЫ СТОРОН:</t>
  </si>
  <si>
    <t>ПОДПИСИ СТОРОН:</t>
  </si>
  <si>
    <t>ФИО</t>
  </si>
  <si>
    <t>Серия</t>
  </si>
  <si>
    <t>Дата рождения</t>
  </si>
  <si>
    <t>Фамилия и инициалы</t>
  </si>
  <si>
    <t>Дата договора</t>
  </si>
  <si>
    <t>Кем Выдан</t>
  </si>
  <si>
    <t>Код подразделения</t>
  </si>
  <si>
    <t>Номер телефона</t>
  </si>
  <si>
    <t>Паспортные данные</t>
  </si>
  <si>
    <t>Номер</t>
  </si>
  <si>
    <t>Дата выдачи паспорта</t>
  </si>
  <si>
    <t>Данные Автомобиля</t>
  </si>
  <si>
    <t>Агентский Договор №</t>
  </si>
  <si>
    <t>п. 1.2. настоящего Договора.</t>
  </si>
  <si>
    <t xml:space="preserve">1.2 Характеристики транспортного средства:  </t>
  </si>
  <si>
    <t xml:space="preserve">Идентификационный номер (VIN): </t>
  </si>
  <si>
    <t>Марка, модель:</t>
  </si>
  <si>
    <t xml:space="preserve">Наименование (тип ТС): </t>
  </si>
  <si>
    <t>Категория ТС (A, B, C, D, прицеп):</t>
  </si>
  <si>
    <t>Год изготовления ТС:</t>
  </si>
  <si>
    <t>Шасси (рама):</t>
  </si>
  <si>
    <t>Кузов (кабина, прицеп):</t>
  </si>
  <si>
    <t>Цвет кузова (кабины, прицепа):</t>
  </si>
  <si>
    <t xml:space="preserve">легковой </t>
  </si>
  <si>
    <t>В</t>
  </si>
  <si>
    <t>отсутствует</t>
  </si>
  <si>
    <t>(индивидуальные признаки: голограммы, надписи и т.д.)</t>
  </si>
  <si>
    <t>- что является законным собственником транспортного средства;</t>
  </si>
  <si>
    <t xml:space="preserve">- налоги и обязательные платежи, связанные с наличием на праве собственности транспортного средства, </t>
  </si>
  <si>
    <t>дата выдачи</t>
  </si>
  <si>
    <t xml:space="preserve">именуемый (-ая) в дальнейшем «Принципал», с одной стороны, и Индивидуальный предприниматель </t>
  </si>
  <si>
    <t xml:space="preserve">на принадлежащее Принципалу транспортное средство (автомобиль), указанное в </t>
  </si>
  <si>
    <t xml:space="preserve">1.1. Агент обязуется совершить от имени и за счет Принципала юридические действия по поиску Покупателя </t>
  </si>
  <si>
    <t>действий, которые могут быть следующими:</t>
  </si>
  <si>
    <t xml:space="preserve">Реализацию настоящего договора Агент осуществляет через совершение определенных юридических </t>
  </si>
  <si>
    <t xml:space="preserve">1.1.1. Агент принимает автомобиль Принципала для показа потенциальным покупателям, находит покупателя, </t>
  </si>
  <si>
    <t xml:space="preserve">расчетах или с участием Агента в расчетах. </t>
  </si>
  <si>
    <t xml:space="preserve">при содействии Агента заключается договор между Принципалом и покупателем, без участия Агента в </t>
  </si>
  <si>
    <t xml:space="preserve">1.1.2. Агент принимает автомобиль Принципала для показа потенциальным покупателям, находит покупателя, </t>
  </si>
  <si>
    <t xml:space="preserve">от имени, за счет и в интересах Принципала заключает договор купли-продажи транспортного средства </t>
  </si>
  <si>
    <t>(на условиях поручения) без участия Агента в расчетах или с участием Агента в расчетах. В указанном</t>
  </si>
  <si>
    <t xml:space="preserve">случае Агент предоставляет покупателю для регистрации транспортного средства в органах ГИБДД копию </t>
  </si>
  <si>
    <t xml:space="preserve">настоящего договора, заверенную подписью и печатью Агента, в качестве подтверждения полномочий Агента </t>
  </si>
  <si>
    <t xml:space="preserve">1.3. Транспортное средство продается годным к эксплуатации, в исправном состоянии, вместе со всеми его </t>
  </si>
  <si>
    <t>принадлежностями и со всеми документами (паспортом транспортного средства и другими).</t>
  </si>
  <si>
    <t>будут уплачены им до момента передачи Покупателю;</t>
  </si>
  <si>
    <t>- что передаваемый им автомобиль не является предметом спора, не заложен, не арендован, не обременен</t>
  </si>
  <si>
    <t xml:space="preserve">иными правами, не находится в списках органов МВД в качестве угнанных либо незаконно ввезенных в </t>
  </si>
  <si>
    <t xml:space="preserve">Российскую Федерацию автомобилей, при ввозе в Российскую Федерацию автомобиль был выпущен в </t>
  </si>
  <si>
    <t>свободное обращение и все таможенные платежи были уплачены в полном объеме.</t>
  </si>
  <si>
    <t>При недостоверности указанных выше фактов (обстоятельств) Агент вправе отказаться от настоящего Договора</t>
  </si>
  <si>
    <t>и/или потребовать от Принципала возмещения убытков и иных затрат.</t>
  </si>
  <si>
    <t>1.5. Права и обязанности по сделке, совершенной Агентом, возникают непосредственно у Принципала, хотя</t>
  </si>
  <si>
    <t>Агент может упоминаться в соответствующем Договоре.</t>
  </si>
  <si>
    <t xml:space="preserve">1.6. В случае, если в период действия настоящего Договора либо после его исполнения (передачи автомобиля </t>
  </si>
  <si>
    <t xml:space="preserve">Покупателю) выясниться, что документы на автомобиль содержат недостоверную информацию либо </t>
  </si>
  <si>
    <t xml:space="preserve">автомобиль имеет не заявленные Принципалом дефекты (неисправности), то Принципал несет полную </t>
  </si>
  <si>
    <t>ответственность за причиненные в связи с этим убытки как покупателю автомобиля, так и Агенту.</t>
  </si>
  <si>
    <t xml:space="preserve">1.7. Если иное не определено дополнительным соглашением Сторон, автомобиль передается покупателю </t>
  </si>
  <si>
    <t>Агентом.</t>
  </si>
  <si>
    <t>2.1.1. Исполнять данное ему поручение в соответствии с настоящим Договором. Агент вправе отступить от</t>
  </si>
  <si>
    <t>указаний, если в силу сложившихся обстоятельств это необходимо в интересах Принципала и Агент не мог</t>
  </si>
  <si>
    <t>предварительно запросить разрешение Принципала на отступление от указаний либо не получил в разумный</t>
  </si>
  <si>
    <t>срок ответа на свой запрос. В такой ситуации Агент обязуется уведомить Принципала о допущенных</t>
  </si>
  <si>
    <t>отступлениях, как только это станет возможно.</t>
  </si>
  <si>
    <t>промедления передать ему все полученное в связи с исполнением поручения.</t>
  </si>
  <si>
    <t xml:space="preserve">2.1.2. Сообщать Принципалу по его требованию все сведения о ходе исполнения поручения и без </t>
  </si>
  <si>
    <t>2.1.3. Нести ответственность за сохранность документов и материальных ценностей, переданных ему</t>
  </si>
  <si>
    <t>Принципалом для исполнения поручения.</t>
  </si>
  <si>
    <t xml:space="preserve">2.1.4. Реализовать автомобиль по цене не менее </t>
  </si>
  <si>
    <t>Стоимость цифрами</t>
  </si>
  <si>
    <t>Стоимость прописью в скобках</t>
  </si>
  <si>
    <t>руб.</t>
  </si>
  <si>
    <t>2.1.5. Проводить переговоры и заключить сделку купли-продажи автомобиля от имени и за счет Принципала,</t>
  </si>
  <si>
    <t>либо способствовать заключению сделки.</t>
  </si>
  <si>
    <t>2.1.6. На дату исполнения поручения предоставить Принципалу на подпись акт (отчет), подтверждающий</t>
  </si>
  <si>
    <t>исполнение Агентом поручения по настоящему договору.</t>
  </si>
  <si>
    <t xml:space="preserve">2.1.7. При прекращении настоящего Договора до его исполнения без промедления возвратить Принципалу </t>
  </si>
  <si>
    <t>доверенность, срок действия которой не истек, а также возвратить по акту приемки-передачи автомобиль.</t>
  </si>
  <si>
    <t xml:space="preserve">2.2.1. Передать Агенту автомобиль, указанный в п. 1.2. настоящего Договора, в течение 1 (Одного) дня с даты </t>
  </si>
  <si>
    <t>подписания Сторонами настоящего Договора.</t>
  </si>
  <si>
    <t xml:space="preserve">2.2.2. Выдать Агенту доверенность на совершение юридических действий, предусмотренных настоящим </t>
  </si>
  <si>
    <t>Договором.</t>
  </si>
  <si>
    <t xml:space="preserve">2.3. Принципал вправе отменить поручение, а Агент - отказаться от него во всякое время, предупредив об этом </t>
  </si>
  <si>
    <t>другую Сторону не менее чем за 15 дней.</t>
  </si>
  <si>
    <t xml:space="preserve">3.1. Агент получает автомобиль на реализацию по акту приемки-передачи. Минимальная цена автомобиля, </t>
  </si>
  <si>
    <t>подлежащего реализации в рамках настоящего Договора, указана в п. 2.1.4. настоящего Договора.</t>
  </si>
  <si>
    <t xml:space="preserve">Исходя из конъюнктуры рынка, Агент вправе заключить договор купли-продажи автомобиля по иной цене (но </t>
  </si>
  <si>
    <t xml:space="preserve">не ниже цены, определенной в п. 2.1.4. настоящего договора), если по обстоятельствам дела это необходимо в </t>
  </si>
  <si>
    <t>интересах Принципала.</t>
  </si>
  <si>
    <t xml:space="preserve">3.2. Покупатель, с которым Агент заключает договор купли-продажи от имени Принципала на автомобиль, </t>
  </si>
  <si>
    <t xml:space="preserve">обозначенный в п. 1.2. настоящего договора, производит оплату стоимости автомобиля непосредственно в </t>
  </si>
  <si>
    <t>кассу, либо на расчетный счет Агента.</t>
  </si>
  <si>
    <t xml:space="preserve">3.3. Вознаграждение Агента за выполнение поручения Принципала в целях настоящего Договора составляет </t>
  </si>
  <si>
    <t xml:space="preserve">разницу между минимальной ценой реализации автомобиля, указанной в п. 2.1.4. настоящего Договора, и </t>
  </si>
  <si>
    <t xml:space="preserve">стоимостью автомобиля, указываемой Агентом в договоре купли-продажи, заключаемым с покупателем и </t>
  </si>
  <si>
    <t>полученной Агентом от покупателя.</t>
  </si>
  <si>
    <t xml:space="preserve">3.4. Вознаграждение Агента, указанное в п. 3.3. настоящего Договора, удерживается Агентом из денежных </t>
  </si>
  <si>
    <t>сумм, полученных от покупателя автомобиля, и не подлежит перечислению Принципалу.</t>
  </si>
  <si>
    <t xml:space="preserve">4.1. Стороны освобождаются от частичного или полного исполнения обязательств по настоящему Договору, </t>
  </si>
  <si>
    <t xml:space="preserve">если это неисполнение явилось следствием обстоятельств непреодолимой силы, возникших после </t>
  </si>
  <si>
    <t>органов.</t>
  </si>
  <si>
    <t xml:space="preserve">наводнение, пожар, а также забастовки, правительственные постановления или акты государственных </t>
  </si>
  <si>
    <t xml:space="preserve">оказать влияния и за возникновение которых она не несет ответственности, например землетрясение, </t>
  </si>
  <si>
    <t xml:space="preserve">заключения настоящего Договора в результате событий чрезвычайного характера, которые Стороны не могли </t>
  </si>
  <si>
    <t xml:space="preserve">предотвратить. К обстоятельствам непреодолимой силы относятся события, на которые Сторона не может </t>
  </si>
  <si>
    <t xml:space="preserve">5.1. Условия настоящего Договора, дополнительных соглашений к нему и иная информация, полученная </t>
  </si>
  <si>
    <t>Сторонами в соответствии с настоящим Договором, конфиденциальны и не подлежат разглашению.</t>
  </si>
  <si>
    <t xml:space="preserve">6.1. Все споры и разногласия, которые могут возникнуть между Сторонами по вопросам, не нашедшим своего </t>
  </si>
  <si>
    <t xml:space="preserve">разрешения в тексте настоящего Договора, будут разрешаться путем переговоров на основе действующего </t>
  </si>
  <si>
    <t>законодательства Российской Федерации.</t>
  </si>
  <si>
    <t xml:space="preserve">6.2. При неурегулировании в процессе переговоров спорных вопросов споры разрешаются в суде в порядке, </t>
  </si>
  <si>
    <t>установленном действующим законодательством Российской Федерации.</t>
  </si>
  <si>
    <t xml:space="preserve">7.1. Настоящий Договор вступает в силу с даты его подписания Сторонами и действует до момента исполнения </t>
  </si>
  <si>
    <t>Сторонами всех обязательств по нему.</t>
  </si>
  <si>
    <t xml:space="preserve">7.2. Во всем, что не предусмотрено в настоящем Договоре, Стороны руководствуются действующим </t>
  </si>
  <si>
    <t>законодательством Российской Федерации.</t>
  </si>
  <si>
    <t xml:space="preserve">7.3. Настоящий Договор составлен в двух экземплярах, имеющих одинаковую юридическую силу, по одному </t>
  </si>
  <si>
    <t>для каждой из Сторон.</t>
  </si>
  <si>
    <t xml:space="preserve">7.4. Подписывая настоящий договор, Принципал подтверждает, что дает свое согласие при реализации </t>
  </si>
  <si>
    <t xml:space="preserve">настоящего договора на использование Агентом персональных данных Принципала, а именно: паспортных </t>
  </si>
  <si>
    <t xml:space="preserve">данных, ФИО, год рождения, место проживания (регистрации), сведения о контактных телефонах, месте </t>
  </si>
  <si>
    <t>работы.</t>
  </si>
  <si>
    <t xml:space="preserve"> Принципал:</t>
  </si>
  <si>
    <t>_____________________/</t>
  </si>
  <si>
    <t>/</t>
  </si>
  <si>
    <t>Агент:</t>
  </si>
  <si>
    <t>м.п.</t>
  </si>
  <si>
    <t>от</t>
  </si>
  <si>
    <t>Дата договора на новый автомобиль</t>
  </si>
  <si>
    <t>VIN код нового автомобиля</t>
  </si>
  <si>
    <t>Марка автомобиля</t>
  </si>
  <si>
    <t>АКТ</t>
  </si>
  <si>
    <t>приемки-передачи транспортного средства</t>
  </si>
  <si>
    <t>от Принципала Агенту в рамках Агентского договора</t>
  </si>
  <si>
    <t xml:space="preserve">1. Во исполнение Агентского договора N </t>
  </si>
  <si>
    <t xml:space="preserve">от </t>
  </si>
  <si>
    <t xml:space="preserve">, в целях поиска покупателя на </t>
  </si>
  <si>
    <t>транспортное средство, принадлежащее Принципалу, Принципал передал, а Агент принял автомобиль:</t>
  </si>
  <si>
    <t>2. Осмотром установлено:</t>
  </si>
  <si>
    <t>2.1.  Внешний осмотр _ норма.</t>
  </si>
  <si>
    <t>2.2.  Состояние кузова _ норм.</t>
  </si>
  <si>
    <t>2.3.  Состояние салона _ норма.</t>
  </si>
  <si>
    <t>2.4.  Механическая часть _ норма.</t>
  </si>
  <si>
    <t>2.5.  Комплектация _ норма.</t>
  </si>
  <si>
    <t>3. С автомобилем переданы следующие документы:</t>
  </si>
  <si>
    <t>1) ___ПТС__________________________________________;</t>
  </si>
  <si>
    <t>2) ___ЗИП__________________________________________;</t>
  </si>
  <si>
    <t>3) _________________________________________________;</t>
  </si>
  <si>
    <t>4)__________________________________________________.</t>
  </si>
  <si>
    <t xml:space="preserve">4. Идентификационные номера автомобиля сверены, комплектность автомобиля проверена. </t>
  </si>
  <si>
    <t xml:space="preserve">5. Оценка автомобиля (минимальная цена реализации) определена в размере: </t>
  </si>
  <si>
    <t xml:space="preserve">6. Настоящий Акт составлен в двух экземплярах, имеющих одинаковую юридическую силу, по одному </t>
  </si>
  <si>
    <t>экземпляру для каждой из Сторон.</t>
  </si>
  <si>
    <t>сдачи-приемки услуг агента</t>
  </si>
  <si>
    <t xml:space="preserve">1. В соответствии с Агентским договором N </t>
  </si>
  <si>
    <t xml:space="preserve">Агент реализовал транспортное </t>
  </si>
  <si>
    <t xml:space="preserve">3. Настоящий Акт сдачи-приемки услуг Агента составлен в 2 (двух) экземплярах, по одному для каждой из </t>
  </si>
  <si>
    <t>Сторон, и вступает в силу с даты его подписания Сторонами.</t>
  </si>
  <si>
    <t>ОТЧЕТ АГЕНТА</t>
  </si>
  <si>
    <t>о реализации автомобиля</t>
  </si>
  <si>
    <t>г.</t>
  </si>
  <si>
    <t xml:space="preserve">по исполнению Агентского договора N </t>
  </si>
  <si>
    <t>Во исполнении Агентского договора N</t>
  </si>
  <si>
    <t xml:space="preserve">Агент реализовал транспортное средство </t>
  </si>
  <si>
    <t>Третьему лицу был реализован по договору купли-продажи следующий автомобиль:</t>
  </si>
  <si>
    <t>№ п/п</t>
  </si>
  <si>
    <t>Общая стоимость товара, руб.</t>
  </si>
  <si>
    <t>Дата реализации</t>
  </si>
  <si>
    <t>шт.</t>
  </si>
  <si>
    <t>Итого</t>
  </si>
  <si>
    <t>Един. Изми рения</t>
  </si>
  <si>
    <t>Покупатель (договор, дата, номер)</t>
  </si>
  <si>
    <t>Коли- чест- во</t>
  </si>
  <si>
    <t xml:space="preserve">Сумма агентского вознаграждения, согласно п. 3.3. Агентского договора N </t>
  </si>
  <si>
    <t>за</t>
  </si>
  <si>
    <t>Суммы расходов, которые должен возместить Принципал, отсутствуют.</t>
  </si>
  <si>
    <t xml:space="preserve">Принципалу, согласно указанному Агентскому договору, подлежат перечислению денежные средства за </t>
  </si>
  <si>
    <t>реализованный автомобиль в размере:</t>
  </si>
  <si>
    <t xml:space="preserve">Согласно п. 3.4. Агентского договора N </t>
  </si>
  <si>
    <t xml:space="preserve">, вознаграждение Агента удерживается </t>
  </si>
  <si>
    <t xml:space="preserve">Агентом из денежных сумм, полученных от покупателя автомобиля, и не подлежит перечислению </t>
  </si>
  <si>
    <t>Принципалу.</t>
  </si>
  <si>
    <t xml:space="preserve">Настоящий Отчет составлен в двух экземплярах, по одному для каждой из Сторон. Стороны взаимных </t>
  </si>
  <si>
    <t>претензий не имеют.</t>
  </si>
  <si>
    <t>Отчет сдал</t>
  </si>
  <si>
    <t xml:space="preserve">Агент:	</t>
  </si>
  <si>
    <t>Отчет принял</t>
  </si>
  <si>
    <t>Принципал:</t>
  </si>
  <si>
    <t>ДОВЕРЕННОСТЬ N</t>
  </si>
  <si>
    <t>уполномочивает</t>
  </si>
  <si>
    <t>принадлежащего Доверителю автомобиля:</t>
  </si>
  <si>
    <t xml:space="preserve">в том числе: поиск покупателя, оформление и подписание всех необходимых документов для совершения </t>
  </si>
  <si>
    <t xml:space="preserve">сделки купли-продажи, подписание договора купли-продажи, получение денежных средств от покупателя за </t>
  </si>
  <si>
    <t>реализованный автомобиль, и совершение иных действий, связанных с выполнением данного поручения.</t>
  </si>
  <si>
    <t>Доверитель:</t>
  </si>
  <si>
    <t>(фамилия, имя, отчество прописью полностью, подпись)</t>
  </si>
  <si>
    <t>_____________________________________________________________________________________________________</t>
  </si>
  <si>
    <t>Адрес регистрации</t>
  </si>
  <si>
    <t>Данные указаны верно ______________________</t>
  </si>
  <si>
    <t>Сумма НДС прописью в скобках</t>
  </si>
  <si>
    <t>Стоимость выкупа цифрами</t>
  </si>
  <si>
    <t>Стоимость выкупа прописью в скобках</t>
  </si>
  <si>
    <t>За кого оплатить счёт</t>
  </si>
  <si>
    <t xml:space="preserve">Сумма НДС </t>
  </si>
  <si>
    <t>Данные о продаже</t>
  </si>
  <si>
    <t xml:space="preserve">Покупатель: ФИО либо Организация </t>
  </si>
  <si>
    <t>Сумма продажи</t>
  </si>
  <si>
    <t>Сумма вознаграждения</t>
  </si>
  <si>
    <t>Сумма продажи (прописью)</t>
  </si>
  <si>
    <t>Сумма вознаграждения (прописью)</t>
  </si>
  <si>
    <t>средство Принципала за</t>
  </si>
  <si>
    <t>Договор №</t>
  </si>
  <si>
    <t xml:space="preserve">Принципала за </t>
  </si>
  <si>
    <t>НДС не предусмотрен (ст. 143 НК РФ).</t>
  </si>
  <si>
    <t>реализованный автомобиль, составляет</t>
  </si>
  <si>
    <t>НДС не предусмотрен (УСНО).</t>
  </si>
  <si>
    <t>НДС не предусмотрен (ст. 143 НК РФ), согласно утвержденному Принципалом отчету Агента</t>
  </si>
  <si>
    <t xml:space="preserve"> от</t>
  </si>
  <si>
    <t>2. Вознаграждение Агента составило</t>
  </si>
  <si>
    <t xml:space="preserve"> (</t>
  </si>
  <si>
    <t>Копеек</t>
  </si>
  <si>
    <t xml:space="preserve"> коп.,</t>
  </si>
  <si>
    <t xml:space="preserve">) руб. </t>
  </si>
  <si>
    <t xml:space="preserve">) руб. 00 коп., </t>
  </si>
  <si>
    <t>ПРОБЕГ:</t>
  </si>
  <si>
    <t>Данные для выставления счёта</t>
  </si>
  <si>
    <t>Паспорт ТС / Электронный ПТС / Св-во регистрации ТС (серия, номер, кем выдан, дата выдачи):</t>
  </si>
  <si>
    <t>составил настоящий отчет об исполнении агентского поручения (далее – Отчет) о нижеследующем:</t>
  </si>
  <si>
    <t>Полное Наименование</t>
  </si>
  <si>
    <t>Сокращенное наименование</t>
  </si>
  <si>
    <t>Юридический адрес</t>
  </si>
  <si>
    <t>Фактический адрес</t>
  </si>
  <si>
    <t>Телефон</t>
  </si>
  <si>
    <t>Электронная почта</t>
  </si>
  <si>
    <t>ИНН</t>
  </si>
  <si>
    <t>КПП</t>
  </si>
  <si>
    <t>Р/С</t>
  </si>
  <si>
    <t>К/С</t>
  </si>
  <si>
    <t>БИК</t>
  </si>
  <si>
    <t>Торговля легковыми автомобилямии грузовыми автомобилями малой грузоподъемности</t>
  </si>
  <si>
    <t>ИП ОКИШЕВ АЛЕКСАНДР ВЛАДИМИРОВИЧ</t>
  </si>
  <si>
    <t>autopro0999@gmail.ru</t>
  </si>
  <si>
    <t>044525999</t>
  </si>
  <si>
    <t>№</t>
  </si>
  <si>
    <t>Наименование товара</t>
  </si>
  <si>
    <t>Банк получателя</t>
  </si>
  <si>
    <t>ИНН 663002771545, КПП 770543002, ИП Окишев А.В., 624205, Свердловская область, город Лесной, ул. Ленина, д. 92, кв. 107</t>
  </si>
  <si>
    <t xml:space="preserve"> </t>
  </si>
  <si>
    <t>Индивидуальный предприниматель</t>
  </si>
  <si>
    <t xml:space="preserve">, </t>
  </si>
  <si>
    <t>адрес регистрации:</t>
  </si>
  <si>
    <t>на продажу транспортного средства Принципала.</t>
  </si>
  <si>
    <t>Стоимость автомобиля по Агентскому договору</t>
  </si>
  <si>
    <t>паспорт серии</t>
  </si>
  <si>
    <t>выдан:</t>
  </si>
  <si>
    <t>именуемый(-ая) в дальнейшем "Продавец", от имени и в интересах которого, на основании Агентского договора №</t>
  </si>
  <si>
    <t>действует Индивидуальный предприниматель</t>
  </si>
  <si>
    <t>(</t>
  </si>
  <si>
    <t>)</t>
  </si>
  <si>
    <t>в лице</t>
  </si>
  <si>
    <t>В лице кого</t>
  </si>
  <si>
    <t>с одной стороны</t>
  </si>
  <si>
    <t>именуемый(-ая) в дальнейшем "Покупатель", с другой стороны, заключили настоящий Договор о нижеследующем:</t>
  </si>
  <si>
    <t>2.1. Стоимость автомобиля составляет</t>
  </si>
  <si>
    <t>2.2. Общая сумма договора составляет</t>
  </si>
  <si>
    <t xml:space="preserve"> рублей 00 копеек), без НДС .</t>
  </si>
  <si>
    <t xml:space="preserve">Индивидуального предпринимателя </t>
  </si>
  <si>
    <t>.</t>
  </si>
  <si>
    <t xml:space="preserve">: </t>
  </si>
  <si>
    <t>Покупатель:</t>
  </si>
  <si>
    <t>г.р.</t>
  </si>
  <si>
    <t>Место рождения</t>
  </si>
  <si>
    <t>Продавец:</t>
  </si>
  <si>
    <t xml:space="preserve">По агентскому договору № </t>
  </si>
  <si>
    <t xml:space="preserve">Приложение к договору купли-продажи автомобиля № </t>
  </si>
  <si>
    <t>, именуемый(-ая) в дальнейшем "Покупатель", с другой стороны, составили настоящий акт о нижеследующем:</t>
  </si>
  <si>
    <t xml:space="preserve">именуемый(-ая) в дальнейшем "Продавец", в лице </t>
  </si>
  <si>
    <t xml:space="preserve"> действует Индивидуальный предприниматель </t>
  </si>
  <si>
    <t xml:space="preserve">1. На основании договора купли-продажи </t>
  </si>
  <si>
    <t>Продавец передал, а Покупатель принял автомобиль (в дальнейшем Автомобиль), а именно:</t>
  </si>
  <si>
    <t xml:space="preserve">2. Стоимость автомобиля составляет </t>
  </si>
  <si>
    <t xml:space="preserve"> в т.ч. НДС 0 руб (ноль рублей 00 копеек)</t>
  </si>
  <si>
    <t xml:space="preserve">7. Настоящий акт является приложением к договору купли-продажи автомобиля </t>
  </si>
  <si>
    <t>-первый платеж в размере</t>
  </si>
  <si>
    <t>Покупатель обязуется произвести в день подписания настоящего Договора.</t>
  </si>
  <si>
    <t>-второй платеж в размере</t>
  </si>
  <si>
    <t>- не позднее 3 (трех) банковских дней с момента подписания настоящего Договора.</t>
  </si>
  <si>
    <t>Город</t>
  </si>
  <si>
    <t>Екатеринбург</t>
  </si>
  <si>
    <t>Для Подписей</t>
  </si>
  <si>
    <t>27.03.2022</t>
  </si>
  <si>
    <t>77 УО 666029 Центральная акцизная таможня 12.07.2017</t>
  </si>
  <si>
    <t>02549/2022</t>
  </si>
  <si>
    <t>Lada KS045 Lala Largus</t>
  </si>
  <si>
    <t>XTAKS045LN1455631</t>
  </si>
  <si>
    <t>Хайруллиным Маратом Талгатовичем</t>
  </si>
  <si>
    <t xml:space="preserve">г., </t>
  </si>
  <si>
    <t xml:space="preserve">, номер </t>
  </si>
  <si>
    <t xml:space="preserve">г.р., паспорт серии </t>
  </si>
  <si>
    <t xml:space="preserve">Гр. </t>
  </si>
  <si>
    <t xml:space="preserve">дата выдачи </t>
  </si>
  <si>
    <t xml:space="preserve">Код подразделения: </t>
  </si>
  <si>
    <t xml:space="preserve">, выдан: </t>
  </si>
  <si>
    <t xml:space="preserve">адрес регистрации: </t>
  </si>
  <si>
    <t xml:space="preserve">именуемый в дальнейшем «Агент», с другой стороны, все вместе именуемые Стороны, заключили настоящий договор о нижеследующем: </t>
  </si>
  <si>
    <t xml:space="preserve">8.1. </t>
  </si>
  <si>
    <t xml:space="preserve">8.2. Агент: </t>
  </si>
  <si>
    <t>_____________________</t>
  </si>
  <si>
    <t xml:space="preserve">2.1.6. Перечислить на расчетный счет либо внести в кассу ООО «АВТОВЕК» денежные средства в размере </t>
  </si>
  <si>
    <t xml:space="preserve">минимальной цены автомобиля в счет исполнения обязательств по договору купли-продажи </t>
  </si>
  <si>
    <t xml:space="preserve">кассу, либо на расчетный счет Агента. Агент, на основании настоящего Договора, обязуется перечислить на </t>
  </si>
  <si>
    <t xml:space="preserve">расчетный счет либо внести в кассу ООО «АВТОВЕК» денежные средства в размере минимальной цены </t>
  </si>
  <si>
    <t>автомобиля по договору купли-продажи №</t>
  </si>
  <si>
    <t xml:space="preserve">в качестве оплаты </t>
  </si>
  <si>
    <t>стоимости автомобиля марки</t>
  </si>
  <si>
    <t>VIN:</t>
  </si>
  <si>
    <t>2.1.7. На дату исполнения поручения предоставить Принципалу на подпись акт (отчет), подтверждающий</t>
  </si>
  <si>
    <t xml:space="preserve">2.1.8. При прекращении настоящего Договора до его исполнения без промедления возвратить Принципалу </t>
  </si>
  <si>
    <t xml:space="preserve">7.2. Настоящий Договор может быть прекращен вследствие отмены поручения Принципалом, либо отказа </t>
  </si>
  <si>
    <t>Агента от исполнения поручения.</t>
  </si>
  <si>
    <t xml:space="preserve">7.3. Принципал вправе отменить поручение, а Агент - отказаться от него во всякое время, предупредив об этом </t>
  </si>
  <si>
    <t>другую Сторону не менее чем за 15 дней</t>
  </si>
  <si>
    <t xml:space="preserve">7.4. При расторжении (прекращении действия) настоящего Договора по инициативе Принципала последний </t>
  </si>
  <si>
    <t xml:space="preserve">возвращает Агенту в течение 10 (Десяти) дней сумму денежных средств, перечисленных Агентом в адрес ООО </t>
  </si>
  <si>
    <t xml:space="preserve">«АВТОВЕК» в соответствии с п. 3.2. настоящего Договора. </t>
  </si>
  <si>
    <t xml:space="preserve">Агент, для обеспечения исполнения обязательств, обозначенных в настоящем пункте, в порядке ст. 359 </t>
  </si>
  <si>
    <t xml:space="preserve">Гражданского кодекса Российской Федерации вправе удерживать автомобиль до тех пор, пока данные </t>
  </si>
  <si>
    <t xml:space="preserve">обязательства не будут полностью выполнены Принципалом. В случае невозврата либо неполного возврата </t>
  </si>
  <si>
    <t xml:space="preserve">Принципалом Агенту сумм, указанных в настоящем пункте, в срок, превышающий 30 календарных дней с даты </t>
  </si>
  <si>
    <t xml:space="preserve">расторжения настоящего Договора, Агент вправе получить возмещение указанной суммы посредством </t>
  </si>
  <si>
    <t>реализации автомобиля.</t>
  </si>
  <si>
    <t xml:space="preserve">7.5. Во всем, что не предусмотрено в настоящем Договоре, Стороны руководствуются действующим </t>
  </si>
  <si>
    <t xml:space="preserve">7.6. Настоящий Договор составлен в двух экземплярах, имеющих одинаковую юридическую силу, по одному </t>
  </si>
  <si>
    <t xml:space="preserve">7.7. Подписывая настоящий договор, Принципал подтверждает, что дает свое согласие при реализации </t>
  </si>
  <si>
    <t>Антонов Денис Николаевич</t>
  </si>
  <si>
    <t>Адрес: 620098, г. Екатеринбург, ул. Ярославская, 33 – 2</t>
  </si>
  <si>
    <t>ИНН 667327231596, ОГРНИП 319665800247983</t>
  </si>
  <si>
    <t>Р/с 40802810902500077873 в ТОЧКА ПАО БАНКА "ФК ОТКРЫТИЕ"</t>
  </si>
  <si>
    <t>к/с 30101810845250000999, БИК 044525999</t>
  </si>
  <si>
    <t>Генеральному директору ООО «АВТОВЕК»</t>
  </si>
  <si>
    <t>Русанову Антону Владимировичу</t>
  </si>
  <si>
    <t>620109, г. Екатеринбург, ул. Металлургов, д. 69</t>
  </si>
  <si>
    <t>Исх. №</t>
  </si>
  <si>
    <t>ГАРАНТИЙНОЕ ПИСЬМО</t>
  </si>
  <si>
    <t>В соответствии с агентским договором №</t>
  </si>
  <si>
    <t xml:space="preserve">заключенным между </t>
  </si>
  <si>
    <t>Индивидуальным предпринимателем Антоновым Денисом Николаевичем и гр. РФ</t>
  </si>
  <si>
    <t>, индивидуальный предприниматель Антонов Денис Николаевич</t>
  </si>
  <si>
    <t xml:space="preserve">гарантирует ООО «АВТОВЕК» произвести оплату в размере </t>
  </si>
  <si>
    <t>в том числе НДС в размере</t>
  </si>
  <si>
    <t>за гр. РФ</t>
  </si>
  <si>
    <t xml:space="preserve">по договору купли-продажи автомобиля №  </t>
  </si>
  <si>
    <t>заключенному между ООО «АВТОВЕК» и гр. РФ</t>
  </si>
  <si>
    <t>С уважением,</t>
  </si>
  <si>
    <t>Д.Н. Антонов</t>
  </si>
  <si>
    <t>ИП АНТОНОВ ДЕНИС НИКОЛАЕВИЧ</t>
  </si>
  <si>
    <t>ИП Антонов Д.Н.</t>
  </si>
  <si>
    <t>Антонова Дениса Николаевича</t>
  </si>
  <si>
    <t>Антонов Д.Н.</t>
  </si>
  <si>
    <t>620098, г. Екатеринбург, ул. Ярославская, д. 33, кв. 2</t>
  </si>
  <si>
    <t>620109, г. Екатеринбург, ул. Металургов, д. 69</t>
  </si>
  <si>
    <t>+7 (343) 385 60 38</t>
  </si>
  <si>
    <t>319665800247983</t>
  </si>
  <si>
    <t>667327231596</t>
  </si>
  <si>
    <t>40802810902500077873</t>
  </si>
  <si>
    <t>30101810845250000999</t>
  </si>
  <si>
    <t>ТОЧКА ПАО БАНКА "ФК ОТКРЫТИЕ" г. Москва</t>
  </si>
  <si>
    <t>ОГРНИП</t>
  </si>
  <si>
    <t xml:space="preserve">именуемый в дальнейшем «Агент», с другой стороны, все вместе именуемые Стороны, заключили настоящий акт о нижеследующем: </t>
  </si>
  <si>
    <t xml:space="preserve">на представление интересов Доверителя при продаже не менее чем за </t>
  </si>
  <si>
    <t xml:space="preserve">, именуемый в дальнейшем «Агент», </t>
  </si>
  <si>
    <t xml:space="preserve">Индивидуальный предприниматель </t>
  </si>
  <si>
    <t>03042022/-1</t>
  </si>
  <si>
    <t>03.04.2022</t>
  </si>
  <si>
    <t xml:space="preserve">Договор с </t>
  </si>
  <si>
    <t xml:space="preserve">с одной стороны, </t>
  </si>
  <si>
    <t xml:space="preserve">действуещего на основании </t>
  </si>
  <si>
    <t xml:space="preserve">юридический адрес: </t>
  </si>
  <si>
    <t>С кем заключён Агентский договор</t>
  </si>
  <si>
    <t>С кем заключён договор с ООО "АВТОВЕК"</t>
  </si>
  <si>
    <t xml:space="preserve">Договор </t>
  </si>
  <si>
    <t>купли-продажи автомобиля</t>
  </si>
  <si>
    <t>Продавец продал, а Покупатель купил автомобиль:</t>
  </si>
  <si>
    <t xml:space="preserve">1.      До настоящего времени проданный автомобиль никому не продан, не заложен, под запрещением и арестом не состоит.      </t>
  </si>
  <si>
    <t>Реквизиты и подписи сторон</t>
  </si>
  <si>
    <t>_________________</t>
  </si>
  <si>
    <t xml:space="preserve">место рождения: </t>
  </si>
  <si>
    <t xml:space="preserve">г.р., </t>
  </si>
  <si>
    <t xml:space="preserve">паспорт серии </t>
  </si>
  <si>
    <t xml:space="preserve">№ </t>
  </si>
  <si>
    <t xml:space="preserve">выдан </t>
  </si>
  <si>
    <t xml:space="preserve">код подразделения </t>
  </si>
  <si>
    <t xml:space="preserve">зарегестрированный по адресу: </t>
  </si>
  <si>
    <t xml:space="preserve">именуемый в дальнейшем "Продавец" с одной стороны, и </t>
  </si>
  <si>
    <t xml:space="preserve">именуемый в дальнейшем "Покупатель" с другой стороны, заключили договор о нижеследующем: </t>
  </si>
  <si>
    <t xml:space="preserve">Указанный автомобиль продан Продавцом за </t>
  </si>
  <si>
    <t>№ Договора на новый авто</t>
  </si>
  <si>
    <t>Номер договора авто с пробегом</t>
  </si>
  <si>
    <t>Номер договора агентский</t>
  </si>
  <si>
    <t>83</t>
  </si>
  <si>
    <t>Хайруллина Марата Талгатовича</t>
  </si>
  <si>
    <t>Доверенность   выдана   сроком до «31» декабря 2022 года без права передоверия.</t>
  </si>
  <si>
    <t>Данные Агентского Договора</t>
  </si>
  <si>
    <t>Данные Клиента / Продавца</t>
  </si>
  <si>
    <t>Паспортные Данные</t>
  </si>
  <si>
    <t>ФИО / Организация</t>
  </si>
  <si>
    <t>Данные Договора</t>
  </si>
  <si>
    <t>Данные Покупателя</t>
  </si>
  <si>
    <t>Фамилия И.О.</t>
  </si>
  <si>
    <t>Фамилия Имя Отчество</t>
  </si>
  <si>
    <t>дд.мм.гггг</t>
  </si>
  <si>
    <t>0000</t>
  </si>
  <si>
    <t>000000</t>
  </si>
  <si>
    <t>Полностью как в паспорте</t>
  </si>
  <si>
    <t>000-000</t>
  </si>
  <si>
    <t>Область, город, улица, дом, корпус, квартира</t>
  </si>
  <si>
    <t>VIN</t>
  </si>
  <si>
    <t>Марка, модель</t>
  </si>
  <si>
    <t>гггг</t>
  </si>
  <si>
    <t>Цвет авто как в ПТС</t>
  </si>
  <si>
    <t>0</t>
  </si>
  <si>
    <t>0810</t>
  </si>
  <si>
    <t>19.09.2022</t>
  </si>
  <si>
    <t>Сумма Выкупа / Продажи</t>
  </si>
  <si>
    <t>Швецов Е.М.</t>
  </si>
  <si>
    <t>Швецов Евгений Мизайлович</t>
  </si>
  <si>
    <t>23.07.1981</t>
  </si>
  <si>
    <t>гор. Свердловск</t>
  </si>
  <si>
    <t>6504</t>
  </si>
  <si>
    <t>426241</t>
  </si>
  <si>
    <t>Орджоникидзевским РУВД города Екатеринбурга</t>
  </si>
  <si>
    <t>30.07.2003</t>
  </si>
  <si>
    <t>662-007</t>
  </si>
  <si>
    <t>Свердловская область г. Екатеринбург пер. Симбирский д. 2/4, кв.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</si>
</sst>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0\ &quot;₽&quot;"/>
    <numFmt numFmtId="166" formatCode="[$-F800]dddd\,\ mmmm\ dd\,\ yyyy"/>
    <numFmt numFmtId="167" formatCode="_-* #,##0_-;\-* #,##0_-;_-* &quot;-&quot;??_-;_-@_-"/>
    <numFmt numFmtId="168" formatCode="00000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 Cyr"/>
      <charset val="204"/>
    </font>
    <font>
      <sz val="10"/>
      <name val="Arial Cyr"/>
      <charset val="204"/>
    </font>
    <font>
      <b/>
      <i/>
      <sz val="2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3" fillId="2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164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181">
    <xf numFmtId="0" fontId="0" fillId="0" borderId="0" xfId="0"/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7" fillId="2" borderId="1" xfId="1" applyFont="1" applyBorder="1"/>
    <xf numFmtId="0" fontId="12" fillId="0" borderId="0" xfId="0" applyFont="1"/>
    <xf numFmtId="0" fontId="19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49" fontId="12" fillId="0" borderId="0" xfId="0" applyNumberFormat="1" applyFont="1"/>
    <xf numFmtId="0" fontId="20" fillId="0" borderId="0" xfId="0" applyFont="1"/>
    <xf numFmtId="0" fontId="12" fillId="0" borderId="9" xfId="0" applyFont="1" applyBorder="1"/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/>
    <xf numFmtId="14" fontId="14" fillId="3" borderId="1" xfId="0" applyNumberFormat="1" applyFont="1" applyFill="1" applyBorder="1" applyAlignment="1">
      <alignment horizontal="left"/>
    </xf>
    <xf numFmtId="0" fontId="14" fillId="3" borderId="1" xfId="0" applyFont="1" applyFill="1" applyBorder="1" applyAlignment="1">
      <alignment wrapText="1"/>
    </xf>
    <xf numFmtId="165" fontId="14" fillId="3" borderId="1" xfId="0" applyNumberFormat="1" applyFont="1" applyFill="1" applyBorder="1" applyAlignment="1">
      <alignment horizontal="left"/>
    </xf>
    <xf numFmtId="0" fontId="14" fillId="3" borderId="1" xfId="0" applyFont="1" applyFill="1" applyBorder="1" applyAlignment="1">
      <alignment horizontal="left" wrapText="1"/>
    </xf>
    <xf numFmtId="0" fontId="11" fillId="4" borderId="1" xfId="2" applyBorder="1"/>
    <xf numFmtId="0" fontId="14" fillId="0" borderId="9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0" fillId="0" borderId="0" xfId="0" applyFont="1"/>
    <xf numFmtId="165" fontId="14" fillId="3" borderId="1" xfId="0" applyNumberFormat="1" applyFont="1" applyFill="1" applyBorder="1" applyAlignment="1">
      <alignment horizontal="left" wrapText="1"/>
    </xf>
    <xf numFmtId="0" fontId="12" fillId="0" borderId="3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6" xfId="0" applyFont="1" applyBorder="1"/>
    <xf numFmtId="0" fontId="9" fillId="0" borderId="0" xfId="0" applyFont="1"/>
    <xf numFmtId="164" fontId="14" fillId="0" borderId="0" xfId="4" applyFont="1" applyAlignment="1"/>
    <xf numFmtId="14" fontId="14" fillId="0" borderId="0" xfId="0" applyNumberFormat="1" applyFont="1"/>
    <xf numFmtId="165" fontId="14" fillId="6" borderId="1" xfId="0" applyNumberFormat="1" applyFont="1" applyFill="1" applyBorder="1" applyAlignment="1">
      <alignment horizontal="left" wrapText="1"/>
    </xf>
    <xf numFmtId="14" fontId="14" fillId="6" borderId="1" xfId="0" applyNumberFormat="1" applyFont="1" applyFill="1" applyBorder="1" applyAlignment="1">
      <alignment horizontal="left" wrapText="1"/>
    </xf>
    <xf numFmtId="0" fontId="14" fillId="7" borderId="1" xfId="0" applyFont="1" applyFill="1" applyBorder="1" applyAlignment="1">
      <alignment horizontal="left" wrapText="1"/>
    </xf>
    <xf numFmtId="0" fontId="8" fillId="4" borderId="1" xfId="2" applyFont="1" applyBorder="1"/>
    <xf numFmtId="165" fontId="14" fillId="5" borderId="1" xfId="3" applyNumberFormat="1" applyFont="1" applyBorder="1" applyAlignment="1">
      <alignment horizontal="left"/>
    </xf>
    <xf numFmtId="49" fontId="14" fillId="3" borderId="1" xfId="0" applyNumberFormat="1" applyFont="1" applyFill="1" applyBorder="1" applyAlignment="1">
      <alignment horizontal="left"/>
    </xf>
    <xf numFmtId="0" fontId="17" fillId="2" borderId="1" xfId="1" applyFont="1" applyBorder="1" applyAlignment="1">
      <alignment horizontal="right"/>
    </xf>
    <xf numFmtId="0" fontId="14" fillId="3" borderId="1" xfId="0" applyFont="1" applyFill="1" applyBorder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22" fillId="0" borderId="1" xfId="5" applyNumberFormat="1" applyBorder="1" applyAlignment="1">
      <alignment wrapText="1"/>
    </xf>
    <xf numFmtId="0" fontId="6" fillId="0" borderId="0" xfId="0" applyFont="1"/>
    <xf numFmtId="49" fontId="0" fillId="0" borderId="0" xfId="0" applyNumberFormat="1"/>
    <xf numFmtId="168" fontId="0" fillId="0" borderId="0" xfId="0" applyNumberFormat="1" applyAlignment="1">
      <alignment wrapText="1"/>
    </xf>
    <xf numFmtId="0" fontId="17" fillId="2" borderId="12" xfId="1" applyFont="1" applyBorder="1"/>
    <xf numFmtId="0" fontId="0" fillId="3" borderId="0" xfId="0" applyFill="1"/>
    <xf numFmtId="0" fontId="0" fillId="0" borderId="0" xfId="0" applyAlignment="1">
      <alignment horizontal="left"/>
    </xf>
    <xf numFmtId="0" fontId="5" fillId="0" borderId="0" xfId="0" applyFont="1"/>
    <xf numFmtId="0" fontId="5" fillId="0" borderId="9" xfId="0" applyFont="1" applyBorder="1"/>
    <xf numFmtId="0" fontId="4" fillId="0" borderId="0" xfId="0" applyFont="1"/>
    <xf numFmtId="0" fontId="3" fillId="4" borderId="1" xfId="2" applyFont="1" applyBorder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justify" vertical="center"/>
    </xf>
    <xf numFmtId="0" fontId="30" fillId="0" borderId="0" xfId="0" applyFont="1" applyAlignment="1">
      <alignment horizontal="justify" vertical="center"/>
    </xf>
    <xf numFmtId="0" fontId="15" fillId="0" borderId="0" xfId="0" applyFont="1" applyAlignment="1">
      <alignment horizontal="center"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32" fillId="0" borderId="0" xfId="0" applyFont="1" applyAlignment="1">
      <alignment horizontal="left" vertical="center" wrapText="1"/>
    </xf>
    <xf numFmtId="49" fontId="14" fillId="9" borderId="1" xfId="0" applyNumberFormat="1" applyFont="1" applyFill="1" applyBorder="1" applyAlignment="1">
      <alignment horizontal="left"/>
    </xf>
    <xf numFmtId="49" fontId="14" fillId="9" borderId="1" xfId="0" applyNumberFormat="1" applyFont="1" applyFill="1" applyBorder="1" applyAlignment="1">
      <alignment horizontal="left" wrapText="1"/>
    </xf>
    <xf numFmtId="49" fontId="14" fillId="9" borderId="0" xfId="0" applyNumberFormat="1" applyFont="1" applyFill="1" applyAlignment="1">
      <alignment horizontal="left"/>
    </xf>
    <xf numFmtId="0" fontId="2" fillId="4" borderId="1" xfId="2" applyFont="1" applyBorder="1"/>
    <xf numFmtId="49" fontId="1" fillId="3" borderId="1" xfId="3" applyNumberFormat="1" applyFont="1" applyFill="1" applyBorder="1" applyAlignment="1">
      <alignment horizontal="left"/>
    </xf>
    <xf numFmtId="0" fontId="1" fillId="0" borderId="0" xfId="0" applyFont="1"/>
    <xf numFmtId="0" fontId="14" fillId="6" borderId="0" xfId="0" applyFont="1" applyFill="1"/>
    <xf numFmtId="0" fontId="16" fillId="0" borderId="1" xfId="0" applyFont="1" applyBorder="1" applyAlignment="1">
      <alignment horizontal="center"/>
    </xf>
    <xf numFmtId="0" fontId="17" fillId="3" borderId="11" xfId="1" applyFont="1" applyFill="1" applyBorder="1" applyAlignment="1">
      <alignment horizontal="left" wrapText="1"/>
    </xf>
    <xf numFmtId="0" fontId="17" fillId="3" borderId="2" xfId="1" applyFont="1" applyFill="1" applyBorder="1" applyAlignment="1">
      <alignment horizontal="left" wrapText="1"/>
    </xf>
    <xf numFmtId="49" fontId="14" fillId="3" borderId="11" xfId="0" applyNumberFormat="1" applyFont="1" applyFill="1" applyBorder="1" applyAlignment="1">
      <alignment horizontal="left" vertical="center" wrapText="1"/>
    </xf>
    <xf numFmtId="49" fontId="14" fillId="3" borderId="2" xfId="0" applyNumberFormat="1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wrapText="1"/>
    </xf>
    <xf numFmtId="0" fontId="14" fillId="0" borderId="1" xfId="0" applyFont="1" applyBorder="1" applyAlignment="1">
      <alignment horizontal="left"/>
    </xf>
    <xf numFmtId="0" fontId="12" fillId="0" borderId="0" xfId="0" applyFont="1" applyAlignment="1">
      <alignment vertical="center" wrapText="1"/>
    </xf>
    <xf numFmtId="0" fontId="18" fillId="0" borderId="0" xfId="0" applyFont="1" applyAlignment="1">
      <alignment horizontal="left"/>
    </xf>
    <xf numFmtId="166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left" vertical="top"/>
    </xf>
    <xf numFmtId="0" fontId="12" fillId="0" borderId="0" xfId="0" applyFont="1" applyAlignment="1">
      <alignment horizontal="center"/>
    </xf>
    <xf numFmtId="0" fontId="14" fillId="0" borderId="1" xfId="0" applyFont="1" applyBorder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4" fontId="14" fillId="0" borderId="5" xfId="0" applyNumberFormat="1" applyFont="1" applyBorder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14" fontId="14" fillId="0" borderId="6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right" vertical="center"/>
    </xf>
    <xf numFmtId="0" fontId="14" fillId="0" borderId="0" xfId="0" applyFont="1" applyAlignment="1">
      <alignment horizontal="right" vertical="center"/>
    </xf>
    <xf numFmtId="166" fontId="14" fillId="0" borderId="0" xfId="0" applyNumberFormat="1" applyFont="1" applyAlignment="1">
      <alignment horizontal="left" vertical="center"/>
    </xf>
    <xf numFmtId="166" fontId="14" fillId="0" borderId="6" xfId="0" applyNumberFormat="1" applyFont="1" applyBorder="1" applyAlignment="1">
      <alignment horizontal="left" vertical="center"/>
    </xf>
    <xf numFmtId="0" fontId="14" fillId="0" borderId="1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167" fontId="14" fillId="0" borderId="3" xfId="4" applyNumberFormat="1" applyFont="1" applyBorder="1" applyAlignment="1">
      <alignment horizontal="center" vertical="center"/>
    </xf>
    <xf numFmtId="167" fontId="14" fillId="0" borderId="9" xfId="4" applyNumberFormat="1" applyFont="1" applyBorder="1" applyAlignment="1">
      <alignment horizontal="center" vertical="center"/>
    </xf>
    <xf numFmtId="167" fontId="14" fillId="0" borderId="4" xfId="4" applyNumberFormat="1" applyFont="1" applyBorder="1" applyAlignment="1">
      <alignment horizontal="center" vertical="center"/>
    </xf>
    <xf numFmtId="167" fontId="14" fillId="0" borderId="5" xfId="4" applyNumberFormat="1" applyFont="1" applyBorder="1" applyAlignment="1">
      <alignment horizontal="center" vertical="center"/>
    </xf>
    <xf numFmtId="167" fontId="14" fillId="0" borderId="0" xfId="4" applyNumberFormat="1" applyFont="1" applyBorder="1" applyAlignment="1">
      <alignment horizontal="center" vertical="center"/>
    </xf>
    <xf numFmtId="167" fontId="14" fillId="0" borderId="6" xfId="4" applyNumberFormat="1" applyFont="1" applyBorder="1" applyAlignment="1">
      <alignment horizontal="center" vertical="center"/>
    </xf>
    <xf numFmtId="167" fontId="14" fillId="0" borderId="7" xfId="4" applyNumberFormat="1" applyFont="1" applyBorder="1" applyAlignment="1">
      <alignment horizontal="center" vertical="center"/>
    </xf>
    <xf numFmtId="167" fontId="14" fillId="0" borderId="10" xfId="4" applyNumberFormat="1" applyFont="1" applyBorder="1" applyAlignment="1">
      <alignment horizontal="center" vertical="center"/>
    </xf>
    <xf numFmtId="167" fontId="14" fillId="0" borderId="8" xfId="4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167" fontId="14" fillId="0" borderId="2" xfId="4" applyNumberFormat="1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165" fontId="14" fillId="0" borderId="0" xfId="0" applyNumberFormat="1" applyFont="1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49" fontId="14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33" fillId="0" borderId="1" xfId="0" applyFont="1" applyBorder="1" applyAlignment="1">
      <alignment horizontal="left" vertical="center" wrapText="1"/>
    </xf>
    <xf numFmtId="0" fontId="33" fillId="0" borderId="3" xfId="0" applyFont="1" applyBorder="1" applyAlignment="1">
      <alignment vertical="center" wrapText="1"/>
    </xf>
    <xf numFmtId="0" fontId="33" fillId="0" borderId="9" xfId="0" applyFont="1" applyBorder="1" applyAlignment="1">
      <alignment vertical="center" wrapText="1"/>
    </xf>
    <xf numFmtId="0" fontId="33" fillId="0" borderId="4" xfId="0" applyFont="1" applyBorder="1" applyAlignment="1">
      <alignment vertical="center" wrapText="1"/>
    </xf>
    <xf numFmtId="0" fontId="33" fillId="0" borderId="5" xfId="0" applyFont="1" applyBorder="1" applyAlignment="1">
      <alignment vertical="center" wrapText="1"/>
    </xf>
    <xf numFmtId="0" fontId="33" fillId="0" borderId="0" xfId="0" applyFont="1" applyAlignment="1">
      <alignment vertical="center" wrapText="1"/>
    </xf>
    <xf numFmtId="0" fontId="33" fillId="0" borderId="6" xfId="0" applyFont="1" applyBorder="1" applyAlignment="1">
      <alignment vertical="center" wrapText="1"/>
    </xf>
    <xf numFmtId="0" fontId="33" fillId="0" borderId="7" xfId="0" applyFont="1" applyBorder="1" applyAlignment="1">
      <alignment vertical="center" wrapText="1"/>
    </xf>
    <xf numFmtId="0" fontId="33" fillId="0" borderId="10" xfId="0" applyFont="1" applyBorder="1" applyAlignment="1">
      <alignment vertical="center" wrapText="1"/>
    </xf>
    <xf numFmtId="0" fontId="33" fillId="0" borderId="8" xfId="0" applyFont="1" applyBorder="1" applyAlignment="1">
      <alignment vertical="center" wrapText="1"/>
    </xf>
    <xf numFmtId="49" fontId="34" fillId="0" borderId="3" xfId="0" applyNumberFormat="1" applyFont="1" applyBorder="1" applyAlignment="1">
      <alignment vertical="center" wrapText="1"/>
    </xf>
    <xf numFmtId="0" fontId="34" fillId="0" borderId="9" xfId="0" applyFont="1" applyBorder="1" applyAlignment="1">
      <alignment vertical="center" wrapText="1"/>
    </xf>
    <xf numFmtId="0" fontId="34" fillId="0" borderId="4" xfId="0" applyFont="1" applyBorder="1" applyAlignment="1">
      <alignment vertical="center" wrapText="1"/>
    </xf>
    <xf numFmtId="0" fontId="34" fillId="0" borderId="5" xfId="0" applyFont="1" applyBorder="1" applyAlignment="1">
      <alignment vertical="center" wrapText="1"/>
    </xf>
    <xf numFmtId="0" fontId="34" fillId="0" borderId="0" xfId="0" applyFont="1" applyAlignment="1">
      <alignment vertical="center" wrapText="1"/>
    </xf>
    <xf numFmtId="0" fontId="34" fillId="0" borderId="6" xfId="0" applyFont="1" applyBorder="1" applyAlignment="1">
      <alignment vertical="center" wrapText="1"/>
    </xf>
    <xf numFmtId="0" fontId="34" fillId="0" borderId="7" xfId="0" applyFont="1" applyBorder="1" applyAlignment="1">
      <alignment vertical="center" wrapText="1"/>
    </xf>
    <xf numFmtId="0" fontId="34" fillId="0" borderId="10" xfId="0" applyFont="1" applyBorder="1" applyAlignment="1">
      <alignment vertical="center" wrapText="1"/>
    </xf>
    <xf numFmtId="0" fontId="34" fillId="0" borderId="8" xfId="0" applyFont="1" applyBorder="1" applyAlignment="1">
      <alignment vertical="center" wrapText="1"/>
    </xf>
    <xf numFmtId="0" fontId="32" fillId="0" borderId="9" xfId="0" applyFont="1" applyBorder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33" fillId="0" borderId="0" xfId="0" applyFont="1" applyAlignment="1">
      <alignment horizontal="left" vertical="center" wrapText="1"/>
    </xf>
    <xf numFmtId="49" fontId="34" fillId="0" borderId="0" xfId="0" applyNumberFormat="1" applyFont="1" applyAlignment="1">
      <alignment vertical="center" wrapText="1"/>
    </xf>
    <xf numFmtId="0" fontId="27" fillId="8" borderId="0" xfId="0" applyFont="1" applyFill="1" applyAlignment="1">
      <alignment horizontal="center" vertical="center" wrapText="1"/>
    </xf>
    <xf numFmtId="0" fontId="27" fillId="8" borderId="0" xfId="0" applyFont="1" applyFill="1" applyAlignment="1">
      <alignment horizontal="center" vertical="center"/>
    </xf>
    <xf numFmtId="164" fontId="14" fillId="0" borderId="0" xfId="4" applyFont="1" applyAlignment="1">
      <alignment horizontal="left"/>
    </xf>
    <xf numFmtId="0" fontId="27" fillId="8" borderId="0" xfId="0" applyFont="1" applyFill="1" applyAlignment="1">
      <alignment horizontal="right" vertical="center"/>
    </xf>
    <xf numFmtId="0" fontId="27" fillId="8" borderId="0" xfId="0" applyFont="1" applyFill="1" applyAlignment="1">
      <alignment horizontal="center"/>
    </xf>
    <xf numFmtId="167" fontId="14" fillId="0" borderId="0" xfId="4" applyNumberFormat="1" applyFont="1" applyBorder="1" applyAlignment="1">
      <alignment horizontal="center"/>
    </xf>
  </cellXfs>
  <cellStyles count="8">
    <cellStyle name="40% - Акцент2" xfId="2" builtinId="35"/>
    <cellStyle name="60% - Акцент2" xfId="3" builtinId="36"/>
    <cellStyle name="Гиперссылка" xfId="5" builtinId="8"/>
    <cellStyle name="Гиперссылка 2" xfId="7"/>
    <cellStyle name="Обычный" xfId="0" builtinId="0"/>
    <cellStyle name="Обычный 2" xfId="6"/>
    <cellStyle name="Финансовый" xfId="4" builtinId="3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utopro0999@gmail.r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A147"/>
  <sheetViews>
    <sheetView topLeftCell="A121" workbookViewId="0">
      <selection activeCell="A151" sqref="A151"/>
    </sheetView>
  </sheetViews>
  <sheetFormatPr defaultRowHeight="15" x14ac:dyDescent="0.25"/>
  <cols>
    <col min="1" max="1" width="166.140625" customWidth="1"/>
  </cols>
  <sheetData>
    <row r="1" spans="1:1" x14ac:dyDescent="0.25">
      <c r="A1" t="s">
        <v>237</v>
      </c>
    </row>
    <row r="2" spans="1:1" x14ac:dyDescent="0.25">
      <c r="A2" t="e">
        <f ca="1">ЧислоПропись('Данные Клиента Продавца и Авто'!B31)</f>
        <v>#NAME?</v>
      </c>
    </row>
    <row r="3" spans="1:1" x14ac:dyDescent="0.25">
      <c r="A3" t="s">
        <v>283</v>
      </c>
    </row>
    <row r="4" spans="1:1" x14ac:dyDescent="0.25">
      <c r="A4" t="s">
        <v>241</v>
      </c>
    </row>
    <row r="5" spans="1:1" x14ac:dyDescent="0.25">
      <c r="A5" t="e" cm="1">
        <f t="array" aca="1" ref="A5" ca="1">ЧислоПропись('Данные Клиента Продавца и Авто'!B38)</f>
        <v>#NAME?</v>
      </c>
    </row>
    <row r="6" spans="1:1" x14ac:dyDescent="0.25">
      <c r="A6" t="s">
        <v>240</v>
      </c>
    </row>
    <row r="7" spans="1:1" x14ac:dyDescent="0.25">
      <c r="A7" t="s">
        <v>239</v>
      </c>
    </row>
    <row r="8" spans="1:1" x14ac:dyDescent="0.25">
      <c r="A8" t="e" cm="1">
        <f t="array" aca="1" ref="A8" ca="1">ЧислоПропись('Данные Клиента Продавца и Авто'!B40)</f>
        <v>#NAME?</v>
      </c>
    </row>
    <row r="9" spans="1:1" x14ac:dyDescent="0.25">
      <c r="A9" t="str" cm="1">
        <f t="array" ref="A9">ЧислоПропись(Закрывашки!B6)</f>
        <v xml:space="preserve">Один миллион пятьсот тысяч </v>
      </c>
    </row>
    <row r="10" spans="1:1" x14ac:dyDescent="0.25">
      <c r="A10" t="e" cm="1">
        <f t="array" aca="1" ref="A10" ca="1">ЧислоПропись(Закрывашки!B8)</f>
        <v>#NAME?</v>
      </c>
    </row>
    <row r="11" spans="1:1" x14ac:dyDescent="0.25">
      <c r="A11" t="s">
        <v>265</v>
      </c>
    </row>
    <row r="12" spans="1:1" x14ac:dyDescent="0.25">
      <c r="A12" t="s">
        <v>267</v>
      </c>
    </row>
    <row r="13" spans="1:1" x14ac:dyDescent="0.25">
      <c r="A13" t="s">
        <v>271</v>
      </c>
    </row>
    <row r="14" spans="1:1" x14ac:dyDescent="0.25">
      <c r="A14" t="s">
        <v>261</v>
      </c>
    </row>
    <row r="15" spans="1:1" x14ac:dyDescent="0.25">
      <c r="A15" t="s">
        <v>46</v>
      </c>
    </row>
    <row r="16" spans="1:1" x14ac:dyDescent="0.25">
      <c r="A16" t="s">
        <v>178</v>
      </c>
    </row>
    <row r="17" spans="1:1" x14ac:dyDescent="0.25">
      <c r="A17" t="s">
        <v>272</v>
      </c>
    </row>
    <row r="18" spans="1:1" x14ac:dyDescent="0.25">
      <c r="A18" t="s">
        <v>268</v>
      </c>
    </row>
    <row r="19" spans="1:1" x14ac:dyDescent="0.25">
      <c r="A19" t="s">
        <v>273</v>
      </c>
    </row>
    <row r="20" spans="1:1" x14ac:dyDescent="0.25">
      <c r="A20" t="s">
        <v>145</v>
      </c>
    </row>
    <row r="21" spans="1:1" x14ac:dyDescent="0.25">
      <c r="A21" t="s">
        <v>274</v>
      </c>
    </row>
    <row r="22" spans="1:1" x14ac:dyDescent="0.25">
      <c r="A22" t="s">
        <v>275</v>
      </c>
    </row>
    <row r="23" spans="1:1" x14ac:dyDescent="0.25">
      <c r="A23" t="s">
        <v>252</v>
      </c>
    </row>
    <row r="24" spans="1:1" x14ac:dyDescent="0.25">
      <c r="A24" t="s">
        <v>276</v>
      </c>
    </row>
    <row r="25" spans="1:1" x14ac:dyDescent="0.25">
      <c r="A25" t="s">
        <v>277</v>
      </c>
    </row>
    <row r="26" spans="1:1" x14ac:dyDescent="0.25">
      <c r="A26" t="s">
        <v>279</v>
      </c>
    </row>
    <row r="27" spans="1:1" x14ac:dyDescent="0.25">
      <c r="A27" t="s">
        <v>280</v>
      </c>
    </row>
    <row r="28" spans="1:1" x14ac:dyDescent="0.25">
      <c r="A28" t="s">
        <v>265</v>
      </c>
    </row>
    <row r="29" spans="1:1" ht="75" x14ac:dyDescent="0.25">
      <c r="A29" s="50" t="str">
        <f>'Данные Клиента Продавца и Авто'!B7&amp;Лист1!A12&amp;Лист1!A13&amp;A11&amp;'Данные Клиента Продавца и Авто'!B11&amp;Лист1!A11&amp;Лист1!A14&amp;Лист1!A11&amp;'Данные Клиента Продавца и Авто'!B12&amp;Лист1!A12&amp;Лист1!A15&amp;Лист1!A11&amp;'Данные Клиента Продавца и Авто'!B14&amp;Лист1!A11&amp;Лист1!A16&amp;Лист1!A12&amp;Лист1!A17&amp;Лист1!A11&amp;'Данные Клиента Продавца и Авто'!B13&amp;Лист1!A12&amp;Лист1!A18&amp;Лист1!A11&amp;'Данные Клиента Продавца и Авто'!B17&amp;Лист1!A12&amp;Лист1!A19&amp;Лист1!A11&amp;'Данные Клиента Продавца и Авто'!B3&amp;Лист1!A11&amp;Лист1!A20&amp;Лист1!A11&amp;'Данные Клиента Продавца и Авто'!B4&amp;A11&amp;Лист1!A16&amp;Лист1!A12&amp;A11&amp;A21&amp;A11&amp;'Карточка ИП'!B13&amp;Лист1!A12&amp;Лист1!A22&amp;Лист1!A23&amp;A11&amp;'Карточка ИП'!B21&amp;Лист1!A24&amp;Лист1!A12&amp;Лист1!A25&amp;Лист1!A11&amp;'Карточка ИП'!B14&amp;Лист1!A12&amp;Лист1!A26&amp;Лист1!A12&amp;'Данные Продажи'!B6&amp;Лист1!A12&amp;Лист1!A13&amp;Лист1!A11&amp;'Данные Продажи'!B10&amp;Лист1!A11&amp;Лист1!A14&amp;Лист1!A11&amp;'Данные Продажи'!B11&amp;A12&amp;A15&amp;A11&amp;'Данные Продажи'!B13&amp;Лист1!A11&amp;Лист1!A16&amp;Лист1!A12&amp;Лист1!A17&amp;Лист1!A11&amp;'Данные Продажи'!B12&amp;Лист1!A12&amp;Лист1!A18&amp;Лист1!A11&amp;'Данные Продажи'!B16&amp;Лист1!A12&amp;Лист1!A27</f>
        <v>Фамилия Имя Отчество, паспорт серии 0000 № 000000, дата выдачи дд.мм.гггг г., выдан: Полностью как в паспорте, адрес регистрации: Область, город, улица, дом, корпус, квартира, именуемый(-ая) в дальнейшем "Продавец", от имени и в интересах которого, на основании Агентского договора № 0810 от 19.09.2022 г.,  действует Индивидуальный предприниматель Антонов Денис Николаевич, (ИНН 667327231596), в лице Антонова Дениса Николаевича, с одной стороны, Швецов Евгений Мизайлович, паспорт серии 6504 № 426241, дата выдачи 30.07.2003 г., выдан: Орджоникидзевским РУВД города Екатеринбурга, адрес регистрации: Свердловская область г. Екатеринбург пер. Симбирский д. 2/4, кв. 115, именуемый(-ая) в дальнейшем "Покупатель", с другой стороны, заключили настоящий Договор о нижеследующем:</v>
      </c>
    </row>
    <row r="30" spans="1:1" x14ac:dyDescent="0.25">
      <c r="A30" t="s">
        <v>265</v>
      </c>
    </row>
    <row r="31" spans="1:1" x14ac:dyDescent="0.25">
      <c r="A31" t="s">
        <v>281</v>
      </c>
    </row>
    <row r="32" spans="1:1" x14ac:dyDescent="0.25">
      <c r="A32" t="str">
        <f>A31&amp;A11&amp;Закрывашки!B6&amp;Лист1!A1&amp;Лист1!A9&amp;Лист1!A3</f>
        <v>2.1. Стоимость автомобиля составляет 1500000 (Один миллион пятьсот тысяч  рублей 00 копеек), без НДС .</v>
      </c>
    </row>
    <row r="33" spans="1:1" x14ac:dyDescent="0.25">
      <c r="A33" t="s">
        <v>282</v>
      </c>
    </row>
    <row r="34" spans="1:1" x14ac:dyDescent="0.25">
      <c r="A34" t="str">
        <f>A33&amp;A11&amp;Закрывашки!B6&amp;Лист1!A1&amp;Лист1!A9&amp;Лист1!A3</f>
        <v>2.2. Общая сумма договора составляет 1500000 (Один миллион пятьсот тысяч  рублей 00 копеек), без НДС .</v>
      </c>
    </row>
    <row r="35" spans="1:1" x14ac:dyDescent="0.25">
      <c r="A35" t="s">
        <v>284</v>
      </c>
    </row>
    <row r="36" spans="1:1" x14ac:dyDescent="0.25">
      <c r="A36" t="str">
        <f>A35&amp;'Карточка ИП'!B14&amp;A37</f>
        <v>Индивидуального предпринимателя Антонова Дениса Николаевича.</v>
      </c>
    </row>
    <row r="37" spans="1:1" x14ac:dyDescent="0.25">
      <c r="A37" t="s">
        <v>285</v>
      </c>
    </row>
    <row r="38" spans="1:1" x14ac:dyDescent="0.25">
      <c r="A38" t="s">
        <v>286</v>
      </c>
    </row>
    <row r="39" spans="1:1" x14ac:dyDescent="0.25">
      <c r="A39" t="s">
        <v>288</v>
      </c>
    </row>
    <row r="40" spans="1:1" x14ac:dyDescent="0.25">
      <c r="A40" t="s">
        <v>142</v>
      </c>
    </row>
    <row r="41" spans="1:1" x14ac:dyDescent="0.25">
      <c r="A41" t="s">
        <v>291</v>
      </c>
    </row>
    <row r="42" spans="1:1" x14ac:dyDescent="0.25">
      <c r="A42" t="str">
        <f>A41&amp;'Данные Клиента Продавца и Авто'!B3&amp;Лист1!A11&amp;Лист1!A20&amp;Лист1!A11&amp;'Данные Клиента Продавца и Авто'!B4&amp;Лист1!A11&amp;Лист1!A16</f>
        <v>По агентскому договору № 0810 от 19.09.2022 г.</v>
      </c>
    </row>
    <row r="43" spans="1:1" x14ac:dyDescent="0.25">
      <c r="A43" t="s">
        <v>292</v>
      </c>
    </row>
    <row r="44" spans="1:1" x14ac:dyDescent="0.25">
      <c r="A44" t="str">
        <f>A43&amp;A28&amp;Закрывашки!B3&amp;Лист1!A28&amp;Лист1!A20&amp;Лист1!A28&amp;A28&amp;Закрывашки!B4&amp;Лист1!A28&amp;Лист1!A16</f>
        <v>Приложение к договору купли-продажи автомобиля №  03042022/-1 от  03.04.2022 г.</v>
      </c>
    </row>
    <row r="45" spans="1:1" x14ac:dyDescent="0.25">
      <c r="A45" t="s">
        <v>294</v>
      </c>
    </row>
    <row r="46" spans="1:1" x14ac:dyDescent="0.25">
      <c r="A46" t="s">
        <v>393</v>
      </c>
    </row>
    <row r="47" spans="1:1" x14ac:dyDescent="0.25">
      <c r="A47" t="s">
        <v>293</v>
      </c>
    </row>
    <row r="48" spans="1:1" x14ac:dyDescent="0.25">
      <c r="A48" s="52" t="s">
        <v>265</v>
      </c>
    </row>
    <row r="49" spans="1:1" x14ac:dyDescent="0.25">
      <c r="A49" t="s">
        <v>295</v>
      </c>
    </row>
    <row r="51" spans="1:1" x14ac:dyDescent="0.25">
      <c r="A51" t="str">
        <f>'Данные Клиента Продавца и Авто'!B7&amp;Лист1!A12&amp;Лист1!A48&amp;Лист1!A19&amp;Лист1!A11&amp;'Данные Клиента Продавца и Авто'!B3&amp;Лист1!A11&amp;Лист1!A20&amp;Лист1!A11&amp;'Данные Клиента Продавца и Авто'!B4&amp;A48&amp;A16&amp;A49&amp;'Карточка ИП'!B13&amp;A12&amp;Лист1!A46&amp;'Данные Продажи'!B6&amp;Лист1!A47</f>
        <v>Фамилия Имя Отчество,  именуемый(-ая) в дальнейшем "Продавец", от имени и в интересах которого, на основании Агентского договора № 0810 от 19.09.2022 г. действует Индивидуальный предприниматель Антонов Денис Николаевич, с одной стороны, Швецов Евгений Мизайлович, именуемый(-ая) в дальнейшем "Покупатель", с другой стороны, составили настоящий акт о нижеследующем:</v>
      </c>
    </row>
    <row r="56" spans="1:1" x14ac:dyDescent="0.25">
      <c r="A56" t="s">
        <v>296</v>
      </c>
    </row>
    <row r="57" spans="1:1" x14ac:dyDescent="0.25">
      <c r="A57" t="s">
        <v>297</v>
      </c>
    </row>
    <row r="58" spans="1:1" x14ac:dyDescent="0.25">
      <c r="A58" t="str">
        <f>A56&amp;A14&amp;A11&amp;Закрывашки!B3&amp;Лист1!A11&amp;Лист1!A20&amp;Лист1!A11&amp;Закрывашки!B4&amp;Лист1!A11&amp;Лист1!A16&amp;Лист1!A12&amp;Лист1!A57</f>
        <v>1. На основании договора купли-продажи № 03042022/-1 от 03.04.2022 г., Продавец передал, а Покупатель принял автомобиль (в дальнейшем Автомобиль), а именно:</v>
      </c>
    </row>
    <row r="60" spans="1:1" x14ac:dyDescent="0.25">
      <c r="A60" t="s">
        <v>298</v>
      </c>
    </row>
    <row r="61" spans="1:1" x14ac:dyDescent="0.25">
      <c r="A61" t="s">
        <v>299</v>
      </c>
    </row>
    <row r="62" spans="1:1" x14ac:dyDescent="0.25">
      <c r="A62" t="str">
        <f>Лист1!A60&amp;Закрывашки!B6&amp;Закрывашки!B7&amp;A61</f>
        <v>2. Стоимость автомобиля составляет 1500000 (Один миллион пятьсот тысяч ) руб. 00 коп.,  в т.ч. НДС 0 руб (ноль рублей 00 копеек)</v>
      </c>
    </row>
    <row r="63" spans="1:1" x14ac:dyDescent="0.25">
      <c r="A63" s="52" t="s">
        <v>265</v>
      </c>
    </row>
    <row r="64" spans="1:1" x14ac:dyDescent="0.25">
      <c r="A64" t="s">
        <v>300</v>
      </c>
    </row>
    <row r="65" spans="1:1" x14ac:dyDescent="0.25">
      <c r="A65" t="str">
        <f>A64&amp;A14&amp;A63&amp;Закрывашки!B3&amp;A63&amp;Лист1!A20&amp;Лист1!A63&amp;Закрывашки!B4&amp;A63&amp;Лист1!A63&amp;Лист1!A16</f>
        <v>7. Настоящий акт является приложением к договору купли-продажи автомобиля № 03042022/-1 от 03.04.2022  г.</v>
      </c>
    </row>
    <row r="67" spans="1:1" x14ac:dyDescent="0.25">
      <c r="A67" t="e">
        <f>ЧислоПропись(Закрывашки!#REF!)</f>
        <v>#VALUE!</v>
      </c>
    </row>
    <row r="68" spans="1:1" x14ac:dyDescent="0.25">
      <c r="A68" t="e">
        <f>ЧислоПропись(Закрывашки!#REF!)</f>
        <v>#VALUE!</v>
      </c>
    </row>
    <row r="69" spans="1:1" x14ac:dyDescent="0.25">
      <c r="A69" s="49" t="s">
        <v>301</v>
      </c>
    </row>
    <row r="70" spans="1:1" x14ac:dyDescent="0.25">
      <c r="A70" t="s">
        <v>302</v>
      </c>
    </row>
    <row r="71" spans="1:1" x14ac:dyDescent="0.25">
      <c r="A71" t="e">
        <f>A69&amp;A63&amp;Закрывашки!#REF!&amp;Лист1!A1&amp;Закрывашки!#REF!&amp;Лист1!A48&amp;Лист1!A70</f>
        <v>#REF!</v>
      </c>
    </row>
    <row r="72" spans="1:1" x14ac:dyDescent="0.25">
      <c r="A72" s="49" t="s">
        <v>303</v>
      </c>
    </row>
    <row r="73" spans="1:1" x14ac:dyDescent="0.25">
      <c r="A73" s="49" t="s">
        <v>304</v>
      </c>
    </row>
    <row r="74" spans="1:1" x14ac:dyDescent="0.25">
      <c r="A74" t="e">
        <f>A72&amp;A63&amp;Закрывашки!#REF!&amp;Лист1!A1&amp;Закрывашки!#REF!&amp;Лист1!A48&amp;Лист1!A73</f>
        <v>#REF!</v>
      </c>
    </row>
    <row r="75" spans="1:1" x14ac:dyDescent="0.25">
      <c r="A75" s="52" t="s">
        <v>265</v>
      </c>
    </row>
    <row r="76" spans="1:1" x14ac:dyDescent="0.25">
      <c r="A76" t="s">
        <v>317</v>
      </c>
    </row>
    <row r="77" spans="1:1" x14ac:dyDescent="0.25">
      <c r="A77" s="54" t="s">
        <v>316</v>
      </c>
    </row>
    <row r="78" spans="1:1" x14ac:dyDescent="0.25">
      <c r="A78" s="54" t="s">
        <v>315</v>
      </c>
    </row>
    <row r="79" spans="1:1" x14ac:dyDescent="0.25">
      <c r="A79" s="54" t="s">
        <v>267</v>
      </c>
    </row>
    <row r="80" spans="1:1" x14ac:dyDescent="0.25">
      <c r="A80" s="54" t="s">
        <v>318</v>
      </c>
    </row>
    <row r="81" spans="1:1" x14ac:dyDescent="0.25">
      <c r="A81" s="54" t="s">
        <v>314</v>
      </c>
    </row>
    <row r="82" spans="1:1" x14ac:dyDescent="0.25">
      <c r="A82" s="54" t="s">
        <v>319</v>
      </c>
    </row>
    <row r="83" spans="1:1" x14ac:dyDescent="0.25">
      <c r="A83" s="54" t="s">
        <v>320</v>
      </c>
    </row>
    <row r="84" spans="1:1" x14ac:dyDescent="0.25">
      <c r="A84" s="54" t="s">
        <v>321</v>
      </c>
    </row>
    <row r="85" spans="1:1" x14ac:dyDescent="0.25">
      <c r="A85" s="54" t="s">
        <v>47</v>
      </c>
    </row>
    <row r="86" spans="1:1" x14ac:dyDescent="0.25">
      <c r="A86" s="54" t="s">
        <v>322</v>
      </c>
    </row>
    <row r="87" spans="1:1" x14ac:dyDescent="0.25">
      <c r="A87" t="str">
        <f>A76&amp;'Данные Клиента Продавца и Авто'!B7&amp;Лист1!A75&amp;'Данные Клиента Продавца и Авто'!B8&amp;Лист1!A75&amp;Лист1!A77&amp;'Данные Клиента Продавца и Авто'!B11&amp;Лист1!A78&amp;'Данные Клиента Продавца и Авто'!B12&amp;Лист1!A79&amp;Лист1!A80&amp;'Данные Клиента Продавца и Авто'!B14&amp;Лист1!A75&amp;Лист1!A81&amp;Лист1!A82&amp;'Данные Клиента Продавца и Авто'!B15&amp;Лист1!A83&amp;'Данные Клиента Продавца и Авто'!B13&amp;Лист1!A79&amp;Лист1!A84&amp;'Данные Клиента Продавца и Авто'!B17&amp;Лист1!A79&amp;Лист1!A85&amp;'Карточка ИП'!B13&amp;Лист1!A79&amp;Лист1!A86</f>
        <v xml:space="preserve">Гр. Фамилия Имя Отчество дд.мм.гггг г.р., паспорт серии 0000, номер 000000, дата выдачи дд.мм.гггг г., Код подразделения: 000-000, выдан: Полностью как в паспорте, адрес регистрации: Область, город, улица, дом, корпус, квартира, именуемый (-ая) в дальнейшем «Принципал», с одной стороны, и Индивидуальный предприниматель Антонов Денис Николаевич, именуемый в дальнейшем «Агент», с другой стороны, все вместе именуемые Стороны, заключили настоящий договор о нижеследующем: </v>
      </c>
    </row>
    <row r="88" spans="1:1" x14ac:dyDescent="0.25">
      <c r="A88" s="52" t="s">
        <v>265</v>
      </c>
    </row>
    <row r="89" spans="1:1" x14ac:dyDescent="0.25">
      <c r="A89" s="5" t="s">
        <v>86</v>
      </c>
    </row>
    <row r="90" spans="1:1" x14ac:dyDescent="0.25">
      <c r="A90" t="e">
        <f ca="1">'Данные Клиента Продавца и Авто'!B32</f>
        <v>#NAME?</v>
      </c>
    </row>
    <row r="91" spans="1:1" x14ac:dyDescent="0.25">
      <c r="A91" s="53">
        <f>'Данные Клиента Продавца и Авто'!B31</f>
        <v>100000</v>
      </c>
    </row>
    <row r="92" spans="1:1" x14ac:dyDescent="0.25">
      <c r="A92" t="e">
        <f ca="1">A89&amp;A91&amp;A90</f>
        <v>#NAME?</v>
      </c>
    </row>
    <row r="93" spans="1:1" x14ac:dyDescent="0.25">
      <c r="A93" s="52" t="s">
        <v>265</v>
      </c>
    </row>
    <row r="94" spans="1:1" x14ac:dyDescent="0.25">
      <c r="A94" s="54" t="s">
        <v>323</v>
      </c>
    </row>
    <row r="95" spans="1:1" x14ac:dyDescent="0.25">
      <c r="A95" t="str">
        <f>A94&amp;A76&amp;'Данные Клиента Продавца и Авто'!B7&amp;Лист1!A75&amp;'Данные Клиента Продавца и Авто'!B8&amp;Лист1!A75&amp;Лист1!A77&amp;'Данные Клиента Продавца и Авто'!B11&amp;Лист1!A78&amp;'Данные Клиента Продавца и Авто'!B12&amp;Лист1!A79&amp;Лист1!A80&amp;'Данные Клиента Продавца и Авто'!B14&amp;Лист1!A75&amp;Лист1!A81&amp;Лист1!A82&amp;'Данные Клиента Продавца и Авто'!B15&amp;Лист1!A83&amp;'Данные Клиента Продавца и Авто'!B13&amp;Лист1!A79&amp;Лист1!A84&amp;'Данные Клиента Продавца и Авто'!B17</f>
        <v>8.1. Гр. Фамилия Имя Отчество дд.мм.гггг г.р., паспорт серии 0000, номер 000000, дата выдачи дд.мм.гггг г., Код подразделения: 000-000, выдан: Полностью как в паспорте, адрес регистрации: Область, город, улица, дом, корпус, квартира</v>
      </c>
    </row>
    <row r="96" spans="1:1" x14ac:dyDescent="0.25">
      <c r="A96" s="54" t="s">
        <v>324</v>
      </c>
    </row>
    <row r="97" spans="1:1" x14ac:dyDescent="0.25">
      <c r="A97" t="str">
        <f>A96&amp;'Карточка ИП'!B12</f>
        <v>8.2. Агент: ИП Антонов Д.Н.</v>
      </c>
    </row>
    <row r="98" spans="1:1" x14ac:dyDescent="0.25">
      <c r="A98" s="52" t="s">
        <v>265</v>
      </c>
    </row>
    <row r="99" spans="1:1" x14ac:dyDescent="0.25">
      <c r="A99" s="56" t="s">
        <v>386</v>
      </c>
    </row>
    <row r="100" spans="1:1" x14ac:dyDescent="0.25">
      <c r="A100" t="str">
        <f>A76&amp;'Данные Клиента Продавца и Авто'!B7&amp;Лист1!A75&amp;'Данные Клиента Продавца и Авто'!B8&amp;Лист1!A75&amp;Лист1!A77&amp;'Данные Клиента Продавца и Авто'!B11&amp;Лист1!A78&amp;'Данные Клиента Продавца и Авто'!B12&amp;Лист1!A79&amp;Лист1!A80&amp;'Данные Клиента Продавца и Авто'!B14&amp;Лист1!A75&amp;Лист1!A81&amp;Лист1!A82&amp;'Данные Клиента Продавца и Авто'!B15&amp;Лист1!A83&amp;'Данные Клиента Продавца и Авто'!B13&amp;Лист1!A79&amp;Лист1!A84&amp;'Данные Клиента Продавца и Авто'!B17&amp;Лист1!A79&amp;Лист1!A85&amp;'Карточка ИП'!B13&amp;Лист1!A79&amp;Лист1!A99</f>
        <v xml:space="preserve">Гр. Фамилия Имя Отчество дд.мм.гггг г.р., паспорт серии 0000, номер 000000, дата выдачи дд.мм.гггг г., Код подразделения: 000-000, выдан: Полностью как в паспорте, адрес регистрации: Область, город, улица, дом, корпус, квартира, именуемый (-ая) в дальнейшем «Принципал», с одной стороны, и Индивидуальный предприниматель Антонов Денис Николаевич, именуемый в дальнейшем «Агент», с другой стороны, все вместе именуемые Стороны, заключили настоящий акт о нижеследующем: </v>
      </c>
    </row>
    <row r="101" spans="1:1" x14ac:dyDescent="0.25">
      <c r="A101" t="str">
        <f>A76&amp;'Данные Клиента Продавца и Авто'!B7&amp;Лист1!A75&amp;'Данные Клиента Продавца и Авто'!B8&amp;Лист1!A75&amp;Лист1!A77&amp;'Данные Клиента Продавца и Авто'!B11&amp;Лист1!A78&amp;'Данные Клиента Продавца и Авто'!B12&amp;Лист1!A79&amp;Лист1!A80&amp;'Данные Клиента Продавца и Авто'!B14&amp;Лист1!A75&amp;Лист1!A81&amp;Лист1!A82&amp;'Данные Клиента Продавца и Авто'!B15&amp;Лист1!A83&amp;'Данные Клиента Продавца и Авто'!B13&amp;Лист1!A79&amp;Лист1!A84&amp;'Данные Клиента Продавца и Авто'!B17</f>
        <v>Гр. Фамилия Имя Отчество дд.мм.гггг г.р., паспорт серии 0000, номер 000000, дата выдачи дд.мм.гггг г., Код подразделения: 000-000, выдан: Полностью как в паспорте, адрес регистрации: Область, город, улица, дом, корпус, квартира</v>
      </c>
    </row>
    <row r="102" spans="1:1" x14ac:dyDescent="0.25">
      <c r="A102" s="5" t="s">
        <v>207</v>
      </c>
    </row>
    <row r="103" spans="1:1" x14ac:dyDescent="0.25">
      <c r="A103" t="str">
        <f>A101&amp;A79&amp;A102</f>
        <v>Гр. Фамилия Имя Отчество дд.мм.гггг г.р., паспорт серии 0000, номер 000000, дата выдачи дд.мм.гггг г., Код подразделения: 000-000, выдан: Полностью как в паспорте, адрес регистрации: Область, город, улица, дом, корпус, квартира, уполномочивает</v>
      </c>
    </row>
    <row r="104" spans="1:1" x14ac:dyDescent="0.25">
      <c r="A104" s="56" t="s">
        <v>284</v>
      </c>
    </row>
    <row r="105" spans="1:1" x14ac:dyDescent="0.25">
      <c r="A105" s="56" t="s">
        <v>387</v>
      </c>
    </row>
    <row r="106" spans="1:1" x14ac:dyDescent="0.25">
      <c r="A106" s="5" t="s">
        <v>208</v>
      </c>
    </row>
    <row r="107" spans="1:1" x14ac:dyDescent="0.25">
      <c r="A107" t="e">
        <f ca="1">A103&amp;A93&amp;A104&amp;'Карточка ИП'!B14&amp;Лист1!A79&amp;'Карточка ИП'!A20&amp;Лист1!A93&amp;'Карточка ИП'!B20&amp;Лист1!A79&amp;'Карточка ИП'!A21&amp;Лист1!A93&amp;'Карточка ИП'!B21&amp;Лист1!A79&amp;Лист1!A105&amp;Лист1!A93&amp;'Данные Клиента Продавца и Авто'!B31&amp;Лист1!A93&amp;'Данные Клиента Продавца и Авто'!B32&amp;Лист1!A93&amp;Лист1!A106</f>
        <v>#NAME?</v>
      </c>
    </row>
    <row r="109" spans="1:1" x14ac:dyDescent="0.25">
      <c r="A109" s="56" t="s">
        <v>389</v>
      </c>
    </row>
    <row r="110" spans="1:1" x14ac:dyDescent="0.25">
      <c r="A110" s="56" t="s">
        <v>388</v>
      </c>
    </row>
    <row r="111" spans="1:1" x14ac:dyDescent="0.25">
      <c r="A111" t="str">
        <f>A109&amp;'Карточка ИП'!B13&amp;Лист1!A110</f>
        <v xml:space="preserve">Индивидуальный предприниматель Антонов Денис Николаевич, именуемый в дальнейшем «Агент», </v>
      </c>
    </row>
    <row r="113" spans="1:1" x14ac:dyDescent="0.25">
      <c r="A113" t="s">
        <v>264</v>
      </c>
    </row>
    <row r="114" spans="1:1" x14ac:dyDescent="0.25">
      <c r="A114" t="str">
        <f>'Карточка ИП'!A21&amp;Лист1!A98&amp;'Карточка ИП'!B21&amp;Лист1!A79&amp;'Карточка ИП'!A22&amp;Лист1!A98&amp;'Карточка ИП'!B22&amp;A79&amp;'Карточка ИП'!B12&amp;Лист1!A79&amp;'Карточка ИП'!B16</f>
        <v>ИНН 667327231596, КПП , ИП Антонов Д.Н., 620098, г. Екатеринбург, ул. Ярославская, д. 33, кв. 2</v>
      </c>
    </row>
    <row r="115" spans="1:1" x14ac:dyDescent="0.25">
      <c r="A115" s="52" t="s">
        <v>265</v>
      </c>
    </row>
    <row r="116" spans="1:1" x14ac:dyDescent="0.25">
      <c r="A116" t="s">
        <v>392</v>
      </c>
    </row>
    <row r="117" spans="1:1" x14ac:dyDescent="0.25">
      <c r="A117" t="str">
        <f>A116&amp;'Карточка ИП'!B12</f>
        <v>Договор с ИП Антонов Д.Н.</v>
      </c>
    </row>
    <row r="118" spans="1:1" x14ac:dyDescent="0.25">
      <c r="A118" t="s">
        <v>394</v>
      </c>
    </row>
    <row r="119" spans="1:1" x14ac:dyDescent="0.25">
      <c r="A119" t="s">
        <v>395</v>
      </c>
    </row>
    <row r="120" spans="1:1" x14ac:dyDescent="0.25">
      <c r="A120" t="s">
        <v>280</v>
      </c>
    </row>
    <row r="121" spans="1:1" x14ac:dyDescent="0.25">
      <c r="A121" t="str">
        <f>'Данные Клиента Продавца и Авто'!B7&amp;Лист1!A12&amp;Лист1!A13&amp;A11&amp;'Данные Клиента Продавца и Авто'!B11&amp;Лист1!A11&amp;Лист1!A14&amp;Лист1!A11&amp;'Данные Клиента Продавца и Авто'!B12&amp;Лист1!A12&amp;Лист1!A15&amp;Лист1!A11&amp;'Данные Клиента Продавца и Авто'!B14&amp;Лист1!A11&amp;Лист1!A16&amp;Лист1!A12&amp;Лист1!A17&amp;Лист1!A11&amp;'Данные Клиента Продавца и Авто'!B13&amp;Лист1!A12&amp;Лист1!A18&amp;Лист1!A11&amp;'Данные Клиента Продавца и Авто'!B17&amp;Лист1!A12&amp;Лист1!A19&amp;Лист1!A11&amp;'Данные Клиента Продавца и Авто'!B3&amp;Лист1!A11&amp;Лист1!A20&amp;Лист1!A11&amp;'Данные Клиента Продавца и Авто'!B4&amp;A11&amp;Лист1!A16&amp;Лист1!A12&amp;A11&amp;A21&amp;A11&amp;'Карточка ИП'!B13&amp;Лист1!A12&amp;Лист1!A22&amp;Лист1!A23&amp;A11&amp;'Карточка ИП'!B21&amp;Лист1!A24&amp;Лист1!A12&amp;Лист1!A25&amp;Лист1!A11&amp;'Карточка ИП'!B14&amp;Лист1!A12&amp;Лист1!A26&amp;A79</f>
        <v xml:space="preserve">Фамилия Имя Отчество, паспорт серии 0000 № 000000, дата выдачи дд.мм.гггг г., выдан: Полностью как в паспорте, адрес регистрации: Область, город, улица, дом, корпус, квартира, именуемый(-ая) в дальнейшем "Продавец", от имени и в интересах которого, на основании Агентского договора № 0810 от 19.09.2022 г.,  действует Индивидуальный предприниматель Антонов Денис Николаевич, (ИНН 667327231596), в лице Антонова Дениса Николаевича, с одной стороны, </v>
      </c>
    </row>
    <row r="122" spans="1:1" x14ac:dyDescent="0.25">
      <c r="A122" t="e">
        <f>A121&amp;Закрывашки!#REF!&amp;Лист1!A79&amp;Лист1!A25&amp;Закрывашки!#REF!&amp;Лист1!A79&amp;Лист1!A118&amp;Закрывашки!#REF!&amp;Лист1!A79&amp;A119&amp;Закрывашки!#REF!&amp;Лист1!A79&amp;Лист1!A120</f>
        <v>#REF!</v>
      </c>
    </row>
    <row r="124" spans="1:1" x14ac:dyDescent="0.25">
      <c r="A124" t="s">
        <v>293</v>
      </c>
    </row>
    <row r="125" spans="1:1" x14ac:dyDescent="0.25">
      <c r="A125" t="e">
        <f>A121&amp;Закрывашки!#REF!&amp;Лист1!A79&amp;Лист1!A25&amp;Закрывашки!#REF!&amp;Лист1!A79&amp;Лист1!A118&amp;Закрывашки!#REF!&amp;Лист1!A79&amp;A119&amp;Закрывашки!#REF!&amp;Лист1!A79&amp;Лист1!A124</f>
        <v>#REF!</v>
      </c>
    </row>
    <row r="126" spans="1:1" x14ac:dyDescent="0.25">
      <c r="A126" s="52" t="s">
        <v>265</v>
      </c>
    </row>
    <row r="127" spans="1:1" x14ac:dyDescent="0.25">
      <c r="A127" t="s">
        <v>404</v>
      </c>
    </row>
    <row r="128" spans="1:1" x14ac:dyDescent="0.25">
      <c r="A128" t="s">
        <v>405</v>
      </c>
    </row>
    <row r="129" spans="1:1" x14ac:dyDescent="0.25">
      <c r="A129" t="s">
        <v>406</v>
      </c>
    </row>
    <row r="130" spans="1:1" x14ac:dyDescent="0.25">
      <c r="A130" t="s">
        <v>407</v>
      </c>
    </row>
    <row r="131" spans="1:1" x14ac:dyDescent="0.25">
      <c r="A131" t="s">
        <v>267</v>
      </c>
    </row>
    <row r="132" spans="1:1" x14ac:dyDescent="0.25">
      <c r="A132" t="s">
        <v>408</v>
      </c>
    </row>
    <row r="133" spans="1:1" x14ac:dyDescent="0.25">
      <c r="A133" t="s">
        <v>314</v>
      </c>
    </row>
    <row r="134" spans="1:1" x14ac:dyDescent="0.25">
      <c r="A134" t="s">
        <v>409</v>
      </c>
    </row>
    <row r="135" spans="1:1" x14ac:dyDescent="0.25">
      <c r="A135" t="s">
        <v>410</v>
      </c>
    </row>
    <row r="136" spans="1:1" x14ac:dyDescent="0.25">
      <c r="A136" t="s">
        <v>411</v>
      </c>
    </row>
    <row r="137" spans="1:1" x14ac:dyDescent="0.25">
      <c r="A137" t="s">
        <v>412</v>
      </c>
    </row>
    <row r="138" spans="1:1" x14ac:dyDescent="0.25">
      <c r="A138" t="str">
        <f>'Данные Клиента Продавца и Авто'!B7&amp;Лист1!A131&amp;Лист1!A127&amp;'Данные Клиента Продавца и Авто'!B9&amp;Лист1!A131&amp;'Данные Клиента Продавца и Авто'!B8&amp;Лист1!A126&amp;Лист1!A128&amp;Лист1!A129&amp;'Данные Клиента Продавца и Авто'!B11&amp;Лист1!A126&amp;Лист1!A130&amp;'Данные Клиента Продавца и Авто'!B12&amp;Лист1!A131&amp;Лист1!A132&amp;'Данные Клиента Продавца и Авто'!B14&amp;Лист1!A126&amp;Лист1!A133&amp;'Данные Клиента Продавца и Авто'!B13&amp;Лист1!A131&amp;Лист1!A134&amp;'Данные Клиента Продавца и Авто'!B15&amp;Лист1!A131&amp;Лист1!A135&amp;'Данные Клиента Продавца и Авто'!B17</f>
        <v>Фамилия Имя Отчество, место рождения: дд.мм.гггг, дд.мм.гггг г.р., паспорт серии 0000 № 000000, выдан дд.мм.гггг г., Полностью как в паспорте, код подразделения 000-000, зарегестрированный по адресу: Область, город, улица, дом, корпус, квартира</v>
      </c>
    </row>
    <row r="139" spans="1:1" x14ac:dyDescent="0.25">
      <c r="A139" t="str">
        <f>A138&amp;A131&amp;A136</f>
        <v xml:space="preserve">Фамилия Имя Отчество, место рождения: дд.мм.гггг, дд.мм.гггг г.р., паспорт серии 0000 № 000000, выдан дд.мм.гггг г., Полностью как в паспорте, код подразделения 000-000, зарегестрированный по адресу: Область, город, улица, дом, корпус, квартира, именуемый в дальнейшем "Продавец" с одной стороны, и </v>
      </c>
    </row>
    <row r="140" spans="1:1" x14ac:dyDescent="0.25">
      <c r="A140" t="str">
        <f>'Данные Продажи'!B6&amp;Лист1!A131&amp;Лист1!A127&amp;'Данные Продажи'!B8&amp;A131&amp;'Данные Продажи'!B7&amp;Лист1!A126&amp;Лист1!A128&amp;Лист1!A129&amp;'Данные Продажи'!B10&amp;Лист1!A126&amp;Лист1!A130&amp;'Данные Продажи'!B11&amp;Лист1!A131&amp;Лист1!A132&amp;'Данные Продажи'!B13&amp;Лист1!A133&amp;'Данные Продажи'!B12&amp;Лист1!A131&amp;Лист1!A134&amp;'Данные Продажи'!B14&amp;Лист1!A131&amp;Лист1!A135&amp;'Данные Продажи'!B16</f>
        <v>Швецов Евгений Мизайлович, место рождения: гор. Свердловск, 23.07.1981 г.р., паспорт серии 6504 № 426241, выдан 30.07.2003г., Орджоникидзевским РУВД города Екатеринбурга, код подразделения 662-007, зарегестрированный по адресу: Свердловская область г. Екатеринбург пер. Симбирский д. 2/4, кв. 115</v>
      </c>
    </row>
    <row r="141" spans="1:1" x14ac:dyDescent="0.25">
      <c r="A141" t="str">
        <f>A140&amp;A131&amp;A137</f>
        <v xml:space="preserve">Швецов Евгений Мизайлович, место рождения: гор. Свердловск, 23.07.1981 г.р., паспорт серии 6504 № 426241, выдан 30.07.2003г., Орджоникидзевским РУВД города Екатеринбурга, код подразделения 662-007, зарегестрированный по адресу: Свердловская область г. Екатеринбург пер. Симбирский д. 2/4, кв. 115, именуемый в дальнейшем "Покупатель" с другой стороны, заключили договор о нижеследующем: </v>
      </c>
    </row>
    <row r="142" spans="1:1" x14ac:dyDescent="0.25">
      <c r="A142" t="str">
        <f>A139&amp;A141</f>
        <v xml:space="preserve">Фамилия Имя Отчество, место рождения: дд.мм.гггг, дд.мм.гггг г.р., паспорт серии 0000 № 000000, выдан дд.мм.гггг г., Полностью как в паспорте, код подразделения 000-000, зарегестрированный по адресу: Область, город, улица, дом, корпус, квартира, именуемый в дальнейшем "Продавец" с одной стороны, и Швецов Евгений Мизайлович, место рождения: гор. Свердловск, 23.07.1981 г.р., паспорт серии 6504 № 426241, выдан 30.07.2003г., Орджоникидзевским РУВД города Екатеринбурга, код подразделения 662-007, зарегестрированный по адресу: Свердловская область г. Екатеринбург пер. Симбирский д. 2/4, кв. 115, именуемый в дальнейшем "Покупатель" с другой стороны, заключили договор о нижеследующем: </v>
      </c>
    </row>
    <row r="143" spans="1:1" x14ac:dyDescent="0.25">
      <c r="A143" t="s">
        <v>413</v>
      </c>
    </row>
    <row r="144" spans="1:1" x14ac:dyDescent="0.25">
      <c r="A144" t="str">
        <f>A143&amp;Закрывашки!B6&amp;Лист1!A126&amp;Закрывашки!B7</f>
        <v xml:space="preserve">Указанный автомобиль продан Продавцом за 1500000  (Один миллион пятьсот тысяч ) руб. 00 коп., </v>
      </c>
    </row>
    <row r="146" spans="1:1" x14ac:dyDescent="0.25">
      <c r="A146" t="str">
        <f>ЧислоПропись('Данные Продажи'!B18)</f>
        <v xml:space="preserve">Сто пятьдесят тысяч </v>
      </c>
    </row>
    <row r="147" spans="1:1" x14ac:dyDescent="0.25">
      <c r="A147" t="str">
        <f>A143&amp;'Данные Продажи'!B18&amp;Лист1!A126&amp;'Данные Продажи'!B19</f>
        <v xml:space="preserve">Указанный автомобиль продан Продавцом за 150000  (Сто пятьдесят тысяч ) руб. 00 коп., 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00B0F0"/>
  </sheetPr>
  <dimension ref="A1:B47"/>
  <sheetViews>
    <sheetView tabSelected="1" view="pageLayout" zoomScale="85" zoomScaleNormal="85" zoomScaleSheetLayoutView="85" zoomScalePageLayoutView="85" workbookViewId="0">
      <selection sqref="A1:B1"/>
    </sheetView>
  </sheetViews>
  <sheetFormatPr defaultRowHeight="15" x14ac:dyDescent="0.25"/>
  <cols>
    <col min="1" max="1" width="47.140625" customWidth="1"/>
    <col min="2" max="2" width="49.28515625" customWidth="1"/>
  </cols>
  <sheetData>
    <row r="1" spans="1:2" ht="18.75" x14ac:dyDescent="0.3">
      <c r="A1" s="75" t="s">
        <v>420</v>
      </c>
      <c r="B1" s="75"/>
    </row>
    <row r="2" spans="1:2" x14ac:dyDescent="0.25">
      <c r="A2" s="4" t="s">
        <v>305</v>
      </c>
      <c r="B2" s="40" t="s">
        <v>306</v>
      </c>
    </row>
    <row r="3" spans="1:2" x14ac:dyDescent="0.25">
      <c r="A3" s="4" t="s">
        <v>416</v>
      </c>
      <c r="B3" s="40" t="s">
        <v>439</v>
      </c>
    </row>
    <row r="4" spans="1:2" x14ac:dyDescent="0.25">
      <c r="A4" s="4" t="s">
        <v>21</v>
      </c>
      <c r="B4" s="68" t="s">
        <v>440</v>
      </c>
    </row>
    <row r="5" spans="1:2" ht="18.75" x14ac:dyDescent="0.3">
      <c r="A5" s="75" t="s">
        <v>421</v>
      </c>
      <c r="B5" s="75"/>
    </row>
    <row r="6" spans="1:2" x14ac:dyDescent="0.25">
      <c r="A6" s="4" t="s">
        <v>20</v>
      </c>
      <c r="B6" s="13" t="s">
        <v>426</v>
      </c>
    </row>
    <row r="7" spans="1:2" x14ac:dyDescent="0.25">
      <c r="A7" s="4" t="s">
        <v>17</v>
      </c>
      <c r="B7" s="14" t="s">
        <v>427</v>
      </c>
    </row>
    <row r="8" spans="1:2" x14ac:dyDescent="0.25">
      <c r="A8" s="4" t="s">
        <v>19</v>
      </c>
      <c r="B8" s="70" t="s">
        <v>428</v>
      </c>
    </row>
    <row r="9" spans="1:2" x14ac:dyDescent="0.25">
      <c r="A9" s="4" t="s">
        <v>289</v>
      </c>
      <c r="B9" s="14" t="s">
        <v>428</v>
      </c>
    </row>
    <row r="10" spans="1:2" ht="18.75" x14ac:dyDescent="0.3">
      <c r="A10" s="75" t="s">
        <v>422</v>
      </c>
      <c r="B10" s="75"/>
    </row>
    <row r="11" spans="1:2" x14ac:dyDescent="0.25">
      <c r="A11" s="4" t="s">
        <v>18</v>
      </c>
      <c r="B11" s="40" t="s">
        <v>429</v>
      </c>
    </row>
    <row r="12" spans="1:2" x14ac:dyDescent="0.25">
      <c r="A12" s="4" t="s">
        <v>26</v>
      </c>
      <c r="B12" s="40" t="s">
        <v>430</v>
      </c>
    </row>
    <row r="13" spans="1:2" x14ac:dyDescent="0.25">
      <c r="A13" s="4" t="s">
        <v>22</v>
      </c>
      <c r="B13" s="42" t="s">
        <v>431</v>
      </c>
    </row>
    <row r="14" spans="1:2" x14ac:dyDescent="0.25">
      <c r="A14" s="4" t="s">
        <v>27</v>
      </c>
      <c r="B14" s="70" t="s">
        <v>428</v>
      </c>
    </row>
    <row r="15" spans="1:2" x14ac:dyDescent="0.25">
      <c r="A15" s="4" t="s">
        <v>23</v>
      </c>
      <c r="B15" s="13" t="s">
        <v>432</v>
      </c>
    </row>
    <row r="16" spans="1:2" x14ac:dyDescent="0.25">
      <c r="A16" s="4" t="s">
        <v>24</v>
      </c>
      <c r="B16" s="12">
        <v>89000000000</v>
      </c>
    </row>
    <row r="17" spans="1:2" x14ac:dyDescent="0.25">
      <c r="A17" s="4" t="s">
        <v>215</v>
      </c>
      <c r="B17" s="15" t="s">
        <v>433</v>
      </c>
    </row>
    <row r="18" spans="1:2" ht="18.75" x14ac:dyDescent="0.3">
      <c r="A18" s="75" t="s">
        <v>28</v>
      </c>
      <c r="B18" s="75"/>
    </row>
    <row r="19" spans="1:2" x14ac:dyDescent="0.25">
      <c r="A19" s="4" t="s">
        <v>32</v>
      </c>
      <c r="B19" s="13" t="s">
        <v>434</v>
      </c>
    </row>
    <row r="20" spans="1:2" x14ac:dyDescent="0.25">
      <c r="A20" s="4" t="s">
        <v>33</v>
      </c>
      <c r="B20" s="13" t="s">
        <v>435</v>
      </c>
    </row>
    <row r="21" spans="1:2" x14ac:dyDescent="0.25">
      <c r="A21" s="4" t="s">
        <v>34</v>
      </c>
      <c r="B21" s="13" t="s">
        <v>40</v>
      </c>
    </row>
    <row r="22" spans="1:2" x14ac:dyDescent="0.25">
      <c r="A22" s="4" t="s">
        <v>35</v>
      </c>
      <c r="B22" s="13" t="s">
        <v>41</v>
      </c>
    </row>
    <row r="23" spans="1:2" x14ac:dyDescent="0.25">
      <c r="A23" s="4" t="s">
        <v>36</v>
      </c>
      <c r="B23" s="12" t="s">
        <v>436</v>
      </c>
    </row>
    <row r="24" spans="1:2" x14ac:dyDescent="0.25">
      <c r="A24" s="4" t="s">
        <v>37</v>
      </c>
      <c r="B24" s="13" t="s">
        <v>42</v>
      </c>
    </row>
    <row r="25" spans="1:2" x14ac:dyDescent="0.25">
      <c r="A25" s="4" t="s">
        <v>38</v>
      </c>
      <c r="B25" s="13" t="s">
        <v>434</v>
      </c>
    </row>
    <row r="26" spans="1:2" x14ac:dyDescent="0.25">
      <c r="A26" s="4" t="s">
        <v>39</v>
      </c>
      <c r="B26" s="13" t="s">
        <v>437</v>
      </c>
    </row>
    <row r="27" spans="1:2" x14ac:dyDescent="0.25">
      <c r="A27" s="76" t="s">
        <v>244</v>
      </c>
      <c r="B27" s="78" t="s">
        <v>309</v>
      </c>
    </row>
    <row r="28" spans="1:2" x14ac:dyDescent="0.25">
      <c r="A28" s="77"/>
      <c r="B28" s="79"/>
    </row>
    <row r="29" spans="1:2" x14ac:dyDescent="0.25">
      <c r="A29" s="41" t="s">
        <v>242</v>
      </c>
      <c r="B29" s="40" t="s">
        <v>438</v>
      </c>
    </row>
    <row r="30" spans="1:2" ht="18.75" x14ac:dyDescent="0.3">
      <c r="A30" s="75" t="s">
        <v>270</v>
      </c>
      <c r="B30" s="75"/>
    </row>
    <row r="31" spans="1:2" x14ac:dyDescent="0.25">
      <c r="A31" s="4" t="s">
        <v>87</v>
      </c>
      <c r="B31" s="16">
        <v>100000</v>
      </c>
    </row>
    <row r="32" spans="1:2" x14ac:dyDescent="0.25">
      <c r="A32" s="4" t="s">
        <v>88</v>
      </c>
      <c r="B32" s="37" t="e">
        <f ca="1">Лист1!A1&amp;Лист1!A2&amp;Лист1!A3</f>
        <v>#NAME?</v>
      </c>
    </row>
    <row r="33" spans="1:2" ht="18.75" x14ac:dyDescent="0.3">
      <c r="A33" s="75" t="s">
        <v>243</v>
      </c>
      <c r="B33" s="75"/>
    </row>
    <row r="34" spans="1:2" x14ac:dyDescent="0.25">
      <c r="A34" s="18" t="s">
        <v>146</v>
      </c>
      <c r="B34" s="68" t="s">
        <v>308</v>
      </c>
    </row>
    <row r="35" spans="1:2" x14ac:dyDescent="0.25">
      <c r="A35" s="71" t="s">
        <v>414</v>
      </c>
      <c r="B35" s="12" t="s">
        <v>310</v>
      </c>
    </row>
    <row r="36" spans="1:2" x14ac:dyDescent="0.25">
      <c r="A36" s="18" t="s">
        <v>148</v>
      </c>
      <c r="B36" s="12" t="s">
        <v>311</v>
      </c>
    </row>
    <row r="37" spans="1:2" x14ac:dyDescent="0.25">
      <c r="A37" s="18" t="s">
        <v>147</v>
      </c>
      <c r="B37" s="12" t="s">
        <v>312</v>
      </c>
    </row>
    <row r="38" spans="1:2" x14ac:dyDescent="0.25">
      <c r="A38" s="38" t="s">
        <v>218</v>
      </c>
      <c r="B38" s="39">
        <f>B31</f>
        <v>100000</v>
      </c>
    </row>
    <row r="39" spans="1:2" x14ac:dyDescent="0.25">
      <c r="A39" s="18" t="s">
        <v>219</v>
      </c>
      <c r="B39" s="37" t="e">
        <f ca="1">Лист1!A1&amp;Лист1!A5&amp;Лист1!A4</f>
        <v>#NAME?</v>
      </c>
    </row>
    <row r="40" spans="1:2" x14ac:dyDescent="0.25">
      <c r="A40" s="18" t="s">
        <v>221</v>
      </c>
      <c r="B40" s="39">
        <f>B38*20/120</f>
        <v>16666.666666666668</v>
      </c>
    </row>
    <row r="41" spans="1:2" x14ac:dyDescent="0.25">
      <c r="A41" s="38" t="s">
        <v>238</v>
      </c>
      <c r="B41" s="72" t="s">
        <v>417</v>
      </c>
    </row>
    <row r="42" spans="1:2" ht="30" x14ac:dyDescent="0.25">
      <c r="A42" s="18" t="s">
        <v>217</v>
      </c>
      <c r="B42" s="37" t="e">
        <f ca="1">Лист1!A1&amp;Лист1!A8&amp;Лист1!A6&amp;'Данные Клиента Продавца и Авто'!B41&amp;Лист1!A7</f>
        <v>#NAME?</v>
      </c>
    </row>
    <row r="43" spans="1:2" x14ac:dyDescent="0.25">
      <c r="A43" s="57" t="s">
        <v>396</v>
      </c>
      <c r="B43" s="12" t="s">
        <v>313</v>
      </c>
    </row>
    <row r="44" spans="1:2" x14ac:dyDescent="0.25">
      <c r="A44" s="57" t="s">
        <v>397</v>
      </c>
      <c r="B44" s="12" t="s">
        <v>313</v>
      </c>
    </row>
    <row r="45" spans="1:2" x14ac:dyDescent="0.25">
      <c r="A45" s="18" t="s">
        <v>220</v>
      </c>
      <c r="B45" s="12" t="s">
        <v>418</v>
      </c>
    </row>
    <row r="47" spans="1:2" x14ac:dyDescent="0.25">
      <c r="A47" t="s">
        <v>216</v>
      </c>
      <c r="B47" s="2" t="str">
        <f>B6</f>
        <v>Фамилия И.О.</v>
      </c>
    </row>
  </sheetData>
  <mergeCells count="8">
    <mergeCell ref="A1:B1"/>
    <mergeCell ref="A33:B33"/>
    <mergeCell ref="A5:B5"/>
    <mergeCell ref="A10:B10"/>
    <mergeCell ref="A30:B30"/>
    <mergeCell ref="A18:B18"/>
    <mergeCell ref="A27:A28"/>
    <mergeCell ref="B27:B28"/>
  </mergeCells>
  <pageMargins left="0.23622047244094491" right="0.23622047244094491" top="0.3937007874015748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rgb="FFFFFF00"/>
  </sheetPr>
  <dimension ref="A1:B19"/>
  <sheetViews>
    <sheetView view="pageLayout" zoomScaleNormal="100" workbookViewId="0">
      <selection activeCell="B3" sqref="B3"/>
    </sheetView>
  </sheetViews>
  <sheetFormatPr defaultRowHeight="15" x14ac:dyDescent="0.25"/>
  <cols>
    <col min="1" max="2" width="47.28515625" customWidth="1"/>
  </cols>
  <sheetData>
    <row r="1" spans="1:2" ht="18.75" x14ac:dyDescent="0.3">
      <c r="A1" s="75" t="s">
        <v>424</v>
      </c>
      <c r="B1" s="75"/>
    </row>
    <row r="2" spans="1:2" x14ac:dyDescent="0.25">
      <c r="A2" s="4" t="s">
        <v>305</v>
      </c>
      <c r="B2" s="17" t="s">
        <v>306</v>
      </c>
    </row>
    <row r="3" spans="1:2" x14ac:dyDescent="0.25">
      <c r="A3" s="4" t="s">
        <v>21</v>
      </c>
      <c r="B3" s="69" t="s">
        <v>440</v>
      </c>
    </row>
    <row r="4" spans="1:2" ht="18.75" x14ac:dyDescent="0.3">
      <c r="A4" s="75" t="s">
        <v>425</v>
      </c>
      <c r="B4" s="75"/>
    </row>
    <row r="5" spans="1:2" x14ac:dyDescent="0.25">
      <c r="A5" s="4" t="s">
        <v>20</v>
      </c>
      <c r="B5" s="13" t="s">
        <v>442</v>
      </c>
    </row>
    <row r="6" spans="1:2" x14ac:dyDescent="0.25">
      <c r="A6" s="4" t="s">
        <v>17</v>
      </c>
      <c r="B6" s="14" t="s">
        <v>443</v>
      </c>
    </row>
    <row r="7" spans="1:2" x14ac:dyDescent="0.25">
      <c r="A7" s="4" t="s">
        <v>19</v>
      </c>
      <c r="B7" s="70" t="s">
        <v>444</v>
      </c>
    </row>
    <row r="8" spans="1:2" x14ac:dyDescent="0.25">
      <c r="A8" s="51" t="s">
        <v>289</v>
      </c>
      <c r="B8" s="14" t="s">
        <v>445</v>
      </c>
    </row>
    <row r="9" spans="1:2" ht="18.75" x14ac:dyDescent="0.3">
      <c r="A9" s="75" t="s">
        <v>25</v>
      </c>
      <c r="B9" s="75"/>
    </row>
    <row r="10" spans="1:2" x14ac:dyDescent="0.25">
      <c r="A10" s="4" t="s">
        <v>18</v>
      </c>
      <c r="B10" s="40" t="s">
        <v>446</v>
      </c>
    </row>
    <row r="11" spans="1:2" x14ac:dyDescent="0.25">
      <c r="A11" s="4" t="s">
        <v>26</v>
      </c>
      <c r="B11" s="40" t="s">
        <v>447</v>
      </c>
    </row>
    <row r="12" spans="1:2" ht="30" x14ac:dyDescent="0.25">
      <c r="A12" s="4" t="s">
        <v>22</v>
      </c>
      <c r="B12" s="42" t="s">
        <v>448</v>
      </c>
    </row>
    <row r="13" spans="1:2" x14ac:dyDescent="0.25">
      <c r="A13" s="4" t="s">
        <v>27</v>
      </c>
      <c r="B13" s="70" t="s">
        <v>449</v>
      </c>
    </row>
    <row r="14" spans="1:2" x14ac:dyDescent="0.25">
      <c r="A14" s="4" t="s">
        <v>23</v>
      </c>
      <c r="B14" s="13" t="s">
        <v>450</v>
      </c>
    </row>
    <row r="15" spans="1:2" x14ac:dyDescent="0.25">
      <c r="A15" s="4" t="s">
        <v>24</v>
      </c>
      <c r="B15" s="12">
        <v>89086391196</v>
      </c>
    </row>
    <row r="16" spans="1:2" ht="30" x14ac:dyDescent="0.25">
      <c r="A16" s="4" t="s">
        <v>215</v>
      </c>
      <c r="B16" s="15" t="s">
        <v>451</v>
      </c>
    </row>
    <row r="18" spans="1:2" x14ac:dyDescent="0.25">
      <c r="A18" s="4" t="s">
        <v>441</v>
      </c>
      <c r="B18" s="27">
        <v>150000</v>
      </c>
    </row>
    <row r="19" spans="1:2" x14ac:dyDescent="0.25">
      <c r="A19" s="4" t="s">
        <v>226</v>
      </c>
      <c r="B19" s="74" t="str">
        <f>Лист1!A1&amp;Лист1!A146&amp;Лист1!A4</f>
        <v xml:space="preserve"> (Сто пятьдесят тысяч ) руб. 00 коп., </v>
      </c>
    </row>
  </sheetData>
  <mergeCells count="3">
    <mergeCell ref="A4:B4"/>
    <mergeCell ref="A9:B9"/>
    <mergeCell ref="A1:B1"/>
  </mergeCells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rgb="FFFFC000"/>
  </sheetPr>
  <dimension ref="A1:B24"/>
  <sheetViews>
    <sheetView view="pageLayout" zoomScaleNormal="85" zoomScaleSheetLayoutView="115" workbookViewId="0">
      <selection activeCell="A7" sqref="A7"/>
    </sheetView>
  </sheetViews>
  <sheetFormatPr defaultRowHeight="15" x14ac:dyDescent="0.25"/>
  <cols>
    <col min="1" max="1" width="44.28515625" customWidth="1"/>
    <col min="2" max="2" width="39" customWidth="1"/>
    <col min="3" max="3" width="22.140625" customWidth="1"/>
    <col min="4" max="4" width="65" customWidth="1"/>
  </cols>
  <sheetData>
    <row r="1" spans="1:2" ht="18.75" x14ac:dyDescent="0.3">
      <c r="A1" s="75" t="s">
        <v>222</v>
      </c>
      <c r="B1" s="75"/>
    </row>
    <row r="2" spans="1:2" x14ac:dyDescent="0.25">
      <c r="A2" s="4" t="s">
        <v>305</v>
      </c>
      <c r="B2" s="17" t="s">
        <v>306</v>
      </c>
    </row>
    <row r="3" spans="1:2" x14ac:dyDescent="0.25">
      <c r="A3" s="4" t="s">
        <v>415</v>
      </c>
      <c r="B3" s="17" t="s">
        <v>390</v>
      </c>
    </row>
    <row r="4" spans="1:2" x14ac:dyDescent="0.25">
      <c r="A4" s="4" t="s">
        <v>21</v>
      </c>
      <c r="B4" s="69" t="s">
        <v>391</v>
      </c>
    </row>
    <row r="5" spans="1:2" x14ac:dyDescent="0.25">
      <c r="A5" s="4" t="s">
        <v>223</v>
      </c>
      <c r="B5" s="15" t="s">
        <v>423</v>
      </c>
    </row>
    <row r="6" spans="1:2" x14ac:dyDescent="0.25">
      <c r="A6" s="4" t="s">
        <v>224</v>
      </c>
      <c r="B6" s="27">
        <v>1500000</v>
      </c>
    </row>
    <row r="7" spans="1:2" ht="30" x14ac:dyDescent="0.25">
      <c r="A7" s="4" t="s">
        <v>226</v>
      </c>
      <c r="B7" s="36" t="str">
        <f>Лист1!A1&amp;Лист1!A9&amp;Лист1!A4</f>
        <v xml:space="preserve"> (Один миллион пятьсот тысяч ) руб. 00 коп., </v>
      </c>
    </row>
    <row r="8" spans="1:2" x14ac:dyDescent="0.25">
      <c r="A8" s="4" t="s">
        <v>225</v>
      </c>
      <c r="B8" s="35">
        <f>Закрывашки!B6-'Данные Клиента Продавца и Авто'!B31</f>
        <v>1400000</v>
      </c>
    </row>
    <row r="9" spans="1:2" ht="30" x14ac:dyDescent="0.25">
      <c r="A9" s="4" t="s">
        <v>227</v>
      </c>
      <c r="B9" s="36" t="e">
        <f ca="1">Лист1!A1&amp;Лист1!A10&amp;Лист1!A4</f>
        <v>#NAME?</v>
      </c>
    </row>
    <row r="24" spans="1:1" x14ac:dyDescent="0.25">
      <c r="A24" t="s">
        <v>265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rgb="FF92D050"/>
  </sheetPr>
  <dimension ref="A9:B28"/>
  <sheetViews>
    <sheetView view="pageLayout" topLeftCell="A7" zoomScaleNormal="100" workbookViewId="0">
      <selection activeCell="B22" sqref="B22"/>
    </sheetView>
  </sheetViews>
  <sheetFormatPr defaultRowHeight="15" x14ac:dyDescent="0.25"/>
  <cols>
    <col min="1" max="2" width="47.7109375" style="44" customWidth="1"/>
    <col min="10" max="10" width="9.140625" customWidth="1"/>
  </cols>
  <sheetData>
    <row r="9" spans="1:2" x14ac:dyDescent="0.25">
      <c r="A9" s="80" t="s">
        <v>258</v>
      </c>
      <c r="B9" s="80"/>
    </row>
    <row r="11" spans="1:2" x14ac:dyDescent="0.25">
      <c r="A11" s="45" t="s">
        <v>246</v>
      </c>
      <c r="B11" s="46" t="s">
        <v>373</v>
      </c>
    </row>
    <row r="12" spans="1:2" x14ac:dyDescent="0.25">
      <c r="A12" s="45" t="s">
        <v>247</v>
      </c>
      <c r="B12" s="46" t="s">
        <v>374</v>
      </c>
    </row>
    <row r="13" spans="1:2" x14ac:dyDescent="0.25">
      <c r="A13" s="45" t="s">
        <v>17</v>
      </c>
      <c r="B13" s="46" t="s">
        <v>352</v>
      </c>
    </row>
    <row r="14" spans="1:2" x14ac:dyDescent="0.25">
      <c r="A14" s="45" t="s">
        <v>278</v>
      </c>
      <c r="B14" s="46" t="s">
        <v>375</v>
      </c>
    </row>
    <row r="15" spans="1:2" x14ac:dyDescent="0.25">
      <c r="A15" s="45" t="s">
        <v>307</v>
      </c>
      <c r="B15" s="46" t="s">
        <v>376</v>
      </c>
    </row>
    <row r="16" spans="1:2" ht="30" x14ac:dyDescent="0.25">
      <c r="A16" s="45" t="s">
        <v>248</v>
      </c>
      <c r="B16" s="46" t="s">
        <v>377</v>
      </c>
    </row>
    <row r="17" spans="1:2" x14ac:dyDescent="0.25">
      <c r="A17" s="45" t="s">
        <v>249</v>
      </c>
      <c r="B17" s="46" t="s">
        <v>378</v>
      </c>
    </row>
    <row r="18" spans="1:2" x14ac:dyDescent="0.25">
      <c r="A18" s="45" t="s">
        <v>250</v>
      </c>
      <c r="B18" s="46" t="s">
        <v>379</v>
      </c>
    </row>
    <row r="19" spans="1:2" x14ac:dyDescent="0.25">
      <c r="A19" s="45" t="s">
        <v>251</v>
      </c>
      <c r="B19" s="47" t="s">
        <v>259</v>
      </c>
    </row>
    <row r="20" spans="1:2" x14ac:dyDescent="0.25">
      <c r="A20" s="45" t="s">
        <v>385</v>
      </c>
      <c r="B20" s="46" t="s">
        <v>380</v>
      </c>
    </row>
    <row r="21" spans="1:2" x14ac:dyDescent="0.25">
      <c r="A21" s="45" t="s">
        <v>252</v>
      </c>
      <c r="B21" s="46" t="s">
        <v>381</v>
      </c>
    </row>
    <row r="22" spans="1:2" x14ac:dyDescent="0.25">
      <c r="A22" s="45" t="s">
        <v>253</v>
      </c>
      <c r="B22" s="46"/>
    </row>
    <row r="23" spans="1:2" x14ac:dyDescent="0.25">
      <c r="A23" s="45" t="s">
        <v>254</v>
      </c>
      <c r="B23" s="46" t="s">
        <v>382</v>
      </c>
    </row>
    <row r="24" spans="1:2" x14ac:dyDescent="0.25">
      <c r="A24" s="45" t="s">
        <v>255</v>
      </c>
      <c r="B24" s="46" t="s">
        <v>383</v>
      </c>
    </row>
    <row r="25" spans="1:2" x14ac:dyDescent="0.25">
      <c r="A25" s="45" t="s">
        <v>256</v>
      </c>
      <c r="B25" s="46" t="s">
        <v>260</v>
      </c>
    </row>
    <row r="26" spans="1:2" ht="30" x14ac:dyDescent="0.25">
      <c r="A26" s="45" t="s">
        <v>257</v>
      </c>
      <c r="B26" s="46"/>
    </row>
    <row r="27" spans="1:2" x14ac:dyDescent="0.25">
      <c r="A27" s="45" t="s">
        <v>263</v>
      </c>
      <c r="B27" s="45" t="s">
        <v>384</v>
      </c>
    </row>
    <row r="28" spans="1:2" x14ac:dyDescent="0.25">
      <c r="A28" s="45"/>
      <c r="B28" s="45"/>
    </row>
  </sheetData>
  <mergeCells count="1">
    <mergeCell ref="A9:B9"/>
  </mergeCells>
  <hyperlinks>
    <hyperlink ref="B19" r:id="rId1"/>
  </hyperlinks>
  <pageMargins left="0.23622047244094491" right="0.23622047244094491" top="0.39370078740157483" bottom="0.39370078740157483" header="0.31496062992125984" footer="0.31496062992125984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rgb="FF92D050"/>
  </sheetPr>
  <dimension ref="A1:AL153"/>
  <sheetViews>
    <sheetView view="pageLayout" topLeftCell="A130" zoomScaleNormal="100" workbookViewId="0"/>
  </sheetViews>
  <sheetFormatPr defaultColWidth="2.85546875" defaultRowHeight="15" x14ac:dyDescent="0.25"/>
  <cols>
    <col min="1" max="1" width="2.85546875" style="5"/>
    <col min="2" max="2" width="2.7109375" style="5" customWidth="1"/>
    <col min="3" max="16" width="2.85546875" style="5"/>
    <col min="17" max="17" width="2.7109375" style="5" customWidth="1"/>
    <col min="18" max="26" width="2.85546875" style="5"/>
    <col min="27" max="27" width="2.7109375" style="5" customWidth="1"/>
    <col min="28" max="33" width="2.85546875" style="5"/>
    <col min="34" max="34" width="3.28515625" style="5" customWidth="1"/>
    <col min="35" max="16384" width="2.85546875" style="5"/>
  </cols>
  <sheetData>
    <row r="1" spans="1:35" s="6" customFormat="1" ht="15.75" x14ac:dyDescent="0.25">
      <c r="L1" s="6" t="s">
        <v>29</v>
      </c>
      <c r="T1" s="83" t="str">
        <f>'Данные Клиента Продавца и Авто'!B3</f>
        <v>0810</v>
      </c>
      <c r="U1" s="83"/>
    </row>
    <row r="2" spans="1:35" x14ac:dyDescent="0.25">
      <c r="A2" s="5" t="str">
        <f>Лист1!A16&amp;Лист1!A48&amp;'Данные Клиента Продавца и Авто'!B2</f>
        <v>г. Екатеринбург</v>
      </c>
      <c r="P2" s="7"/>
      <c r="AC2" s="84" t="str">
        <f>'Данные Клиента Продавца и Авто'!B4&amp;Лист1!A48&amp;Лист1!A16</f>
        <v>19.09.2022 г.</v>
      </c>
      <c r="AD2" s="85"/>
      <c r="AE2" s="85"/>
      <c r="AF2" s="85"/>
      <c r="AG2" s="85"/>
      <c r="AH2" s="85"/>
    </row>
    <row r="3" spans="1:35" ht="15" customHeight="1" x14ac:dyDescent="0.25">
      <c r="A3" s="82" t="str">
        <f>Лист1!A87</f>
        <v xml:space="preserve">Гр. Фамилия Имя Отчество дд.мм.гггг г.р., паспорт серии 0000, номер 000000, дата выдачи дд.мм.гггг г., Код подразделения: 000-000, выдан: Полностью как в паспорте, адрес регистрации: Область, город, улица, дом, корпус, квартира, именуемый (-ая) в дальнейшем «Принципал», с одной стороны, и Индивидуальный предприниматель Антонов Денис Николаевич, именуемый в дальнейшем «Агент», с другой стороны, все вместе именуемые Стороны, заключили настоящий договор о нижеследующем: 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</row>
    <row r="4" spans="1:35" x14ac:dyDescent="0.2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</row>
    <row r="5" spans="1:35" ht="15" customHeight="1" x14ac:dyDescent="0.25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</row>
    <row r="6" spans="1:35" x14ac:dyDescent="0.2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</row>
    <row r="7" spans="1:35" x14ac:dyDescent="0.25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</row>
    <row r="8" spans="1:35" x14ac:dyDescent="0.25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</row>
    <row r="9" spans="1:35" x14ac:dyDescent="0.25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</row>
    <row r="10" spans="1:35" x14ac:dyDescent="0.25">
      <c r="A10" s="87" t="s">
        <v>0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</row>
    <row r="11" spans="1:35" x14ac:dyDescent="0.25">
      <c r="A11" s="5" t="s">
        <v>49</v>
      </c>
    </row>
    <row r="12" spans="1:35" x14ac:dyDescent="0.25">
      <c r="A12" s="5" t="s">
        <v>48</v>
      </c>
    </row>
    <row r="13" spans="1:35" x14ac:dyDescent="0.25">
      <c r="A13" s="5" t="s">
        <v>30</v>
      </c>
    </row>
    <row r="14" spans="1:35" x14ac:dyDescent="0.25">
      <c r="A14" s="5" t="s">
        <v>51</v>
      </c>
    </row>
    <row r="15" spans="1:35" x14ac:dyDescent="0.25">
      <c r="A15" s="5" t="s">
        <v>50</v>
      </c>
    </row>
    <row r="16" spans="1:35" x14ac:dyDescent="0.25">
      <c r="A16" s="5" t="s">
        <v>52</v>
      </c>
    </row>
    <row r="17" spans="1:34" x14ac:dyDescent="0.25">
      <c r="A17" s="5" t="s">
        <v>54</v>
      </c>
    </row>
    <row r="18" spans="1:34" x14ac:dyDescent="0.25">
      <c r="A18" s="5" t="s">
        <v>53</v>
      </c>
    </row>
    <row r="19" spans="1:34" x14ac:dyDescent="0.25">
      <c r="A19" s="5" t="s">
        <v>1</v>
      </c>
    </row>
    <row r="20" spans="1:34" x14ac:dyDescent="0.25">
      <c r="A20" s="5" t="s">
        <v>55</v>
      </c>
    </row>
    <row r="21" spans="1:34" x14ac:dyDescent="0.25">
      <c r="A21" s="5" t="s">
        <v>56</v>
      </c>
    </row>
    <row r="22" spans="1:34" x14ac:dyDescent="0.25">
      <c r="A22" s="5" t="s">
        <v>57</v>
      </c>
    </row>
    <row r="23" spans="1:34" x14ac:dyDescent="0.25">
      <c r="A23" s="5" t="s">
        <v>58</v>
      </c>
    </row>
    <row r="24" spans="1:34" x14ac:dyDescent="0.25">
      <c r="A24" s="5" t="s">
        <v>59</v>
      </c>
    </row>
    <row r="25" spans="1:34" x14ac:dyDescent="0.25">
      <c r="A25" s="48" t="s">
        <v>269</v>
      </c>
    </row>
    <row r="27" spans="1:34" x14ac:dyDescent="0.25">
      <c r="A27" s="5" t="s">
        <v>31</v>
      </c>
    </row>
    <row r="28" spans="1:34" x14ac:dyDescent="0.25">
      <c r="A28" s="86" t="s">
        <v>32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1" t="str">
        <f>'Данные Клиента Продавца и Авто'!B19</f>
        <v>VIN</v>
      </c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</row>
    <row r="29" spans="1:34" x14ac:dyDescent="0.25">
      <c r="A29" s="86" t="s">
        <v>33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1" t="str">
        <f>'Данные Клиента Продавца и Авто'!B20</f>
        <v>Марка, модель</v>
      </c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x14ac:dyDescent="0.25">
      <c r="A30" s="86" t="s">
        <v>34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1" t="str">
        <f>'Данные Клиента Продавца и Авто'!B21</f>
        <v xml:space="preserve">легковой </v>
      </c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</row>
    <row r="31" spans="1:34" x14ac:dyDescent="0.25">
      <c r="A31" s="86" t="s">
        <v>35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1" t="str">
        <f>'Данные Клиента Продавца и Авто'!B22</f>
        <v>В</v>
      </c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</row>
    <row r="32" spans="1:34" x14ac:dyDescent="0.25">
      <c r="A32" s="86" t="s">
        <v>36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1" t="str">
        <f>'Данные Клиента Продавца и Авто'!B23</f>
        <v>гггг</v>
      </c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</row>
    <row r="33" spans="1:34" x14ac:dyDescent="0.25">
      <c r="A33" s="86" t="s">
        <v>37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1" t="str">
        <f>'Данные Клиента Продавца и Авто'!B24</f>
        <v>отсутствует</v>
      </c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</row>
    <row r="34" spans="1:34" x14ac:dyDescent="0.25">
      <c r="A34" s="86" t="s">
        <v>38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1" t="str">
        <f>'Данные Клиента Продавца и Авто'!B25</f>
        <v>VIN</v>
      </c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</row>
    <row r="35" spans="1:34" x14ac:dyDescent="0.25">
      <c r="A35" s="86" t="s">
        <v>39</v>
      </c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1" t="str">
        <f>'Данные Клиента Продавца и Авто'!B26</f>
        <v>Цвет авто как в ПТС</v>
      </c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</row>
    <row r="36" spans="1:34" ht="15" customHeight="1" x14ac:dyDescent="0.25">
      <c r="A36" s="88" t="str">
        <f>'Данные Клиента Продавца и Авто'!A27</f>
        <v>Паспорт ТС / Электронный ПТС / Св-во регистрации ТС (серия, номер, кем выдан, дата выдачи):</v>
      </c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 t="str">
        <f>'Данные Клиента Продавца и Авто'!B27</f>
        <v>77 УО 666029 Центральная акцизная таможня 12.07.2017</v>
      </c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</row>
    <row r="37" spans="1:34" x14ac:dyDescent="0.25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</row>
    <row r="38" spans="1:34" x14ac:dyDescent="0.25">
      <c r="A38" s="8" t="s">
        <v>2</v>
      </c>
    </row>
    <row r="39" spans="1:34" x14ac:dyDescent="0.25">
      <c r="D39" s="5" t="s">
        <v>43</v>
      </c>
    </row>
    <row r="40" spans="1:34" x14ac:dyDescent="0.25">
      <c r="A40" s="5" t="s">
        <v>60</v>
      </c>
    </row>
    <row r="41" spans="1:34" x14ac:dyDescent="0.25">
      <c r="A41" s="5" t="s">
        <v>61</v>
      </c>
    </row>
    <row r="42" spans="1:34" x14ac:dyDescent="0.25">
      <c r="A42" s="5" t="s">
        <v>3</v>
      </c>
    </row>
    <row r="43" spans="1:34" x14ac:dyDescent="0.25">
      <c r="A43" s="5" t="s">
        <v>44</v>
      </c>
    </row>
    <row r="44" spans="1:34" x14ac:dyDescent="0.25">
      <c r="A44" s="5" t="s">
        <v>45</v>
      </c>
    </row>
    <row r="45" spans="1:34" x14ac:dyDescent="0.25">
      <c r="A45" s="5" t="s">
        <v>62</v>
      </c>
    </row>
    <row r="46" spans="1:34" x14ac:dyDescent="0.25">
      <c r="A46" s="9" t="s">
        <v>63</v>
      </c>
    </row>
    <row r="47" spans="1:34" x14ac:dyDescent="0.25">
      <c r="A47" s="9" t="s">
        <v>64</v>
      </c>
    </row>
    <row r="48" spans="1:34" x14ac:dyDescent="0.25">
      <c r="A48" s="9" t="s">
        <v>65</v>
      </c>
    </row>
    <row r="49" spans="1:34" x14ac:dyDescent="0.25">
      <c r="A49" s="9" t="s">
        <v>66</v>
      </c>
    </row>
    <row r="50" spans="1:34" x14ac:dyDescent="0.25">
      <c r="A50" s="9" t="s">
        <v>67</v>
      </c>
    </row>
    <row r="51" spans="1:34" x14ac:dyDescent="0.25">
      <c r="A51" s="5" t="s">
        <v>68</v>
      </c>
    </row>
    <row r="52" spans="1:34" x14ac:dyDescent="0.25">
      <c r="A52" s="5" t="s">
        <v>69</v>
      </c>
    </row>
    <row r="53" spans="1:34" x14ac:dyDescent="0.25">
      <c r="A53" s="5" t="s">
        <v>70</v>
      </c>
    </row>
    <row r="54" spans="1:34" x14ac:dyDescent="0.25">
      <c r="A54" s="5" t="s">
        <v>71</v>
      </c>
    </row>
    <row r="55" spans="1:34" x14ac:dyDescent="0.25">
      <c r="A55" s="5" t="s">
        <v>72</v>
      </c>
    </row>
    <row r="56" spans="1:34" x14ac:dyDescent="0.25">
      <c r="A56" s="5" t="s">
        <v>73</v>
      </c>
    </row>
    <row r="57" spans="1:34" x14ac:dyDescent="0.25">
      <c r="A57" s="5" t="s">
        <v>74</v>
      </c>
    </row>
    <row r="58" spans="1:34" x14ac:dyDescent="0.25">
      <c r="A58" s="5" t="s">
        <v>75</v>
      </c>
    </row>
    <row r="59" spans="1:34" x14ac:dyDescent="0.25">
      <c r="A59" s="5" t="s">
        <v>76</v>
      </c>
    </row>
    <row r="60" spans="1:34" x14ac:dyDescent="0.25">
      <c r="A60" s="87" t="s">
        <v>4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</row>
    <row r="61" spans="1:34" x14ac:dyDescent="0.25">
      <c r="A61" s="5" t="s">
        <v>5</v>
      </c>
    </row>
    <row r="62" spans="1:34" x14ac:dyDescent="0.25">
      <c r="A62" s="5" t="s">
        <v>77</v>
      </c>
    </row>
    <row r="63" spans="1:34" x14ac:dyDescent="0.25">
      <c r="A63" s="5" t="s">
        <v>78</v>
      </c>
    </row>
    <row r="64" spans="1:34" x14ac:dyDescent="0.25">
      <c r="A64" s="5" t="s">
        <v>79</v>
      </c>
    </row>
    <row r="65" spans="1:35" x14ac:dyDescent="0.25">
      <c r="A65" s="5" t="s">
        <v>80</v>
      </c>
    </row>
    <row r="66" spans="1:35" x14ac:dyDescent="0.25">
      <c r="A66" s="5" t="s">
        <v>81</v>
      </c>
    </row>
    <row r="67" spans="1:35" x14ac:dyDescent="0.25">
      <c r="A67" s="5" t="s">
        <v>83</v>
      </c>
    </row>
    <row r="68" spans="1:35" x14ac:dyDescent="0.25">
      <c r="A68" s="5" t="s">
        <v>82</v>
      </c>
    </row>
    <row r="69" spans="1:35" x14ac:dyDescent="0.25">
      <c r="A69" s="5" t="s">
        <v>84</v>
      </c>
    </row>
    <row r="70" spans="1:35" x14ac:dyDescent="0.25">
      <c r="A70" s="5" t="s">
        <v>85</v>
      </c>
    </row>
    <row r="71" spans="1:35" x14ac:dyDescent="0.25">
      <c r="A71" s="82" t="e">
        <f ca="1">Лист1!A92</f>
        <v>#NAME?</v>
      </c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</row>
    <row r="72" spans="1:35" x14ac:dyDescent="0.2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</row>
    <row r="73" spans="1:35" x14ac:dyDescent="0.25">
      <c r="A73" s="5" t="s">
        <v>90</v>
      </c>
    </row>
    <row r="74" spans="1:35" x14ac:dyDescent="0.25">
      <c r="A74" s="5" t="s">
        <v>91</v>
      </c>
    </row>
    <row r="75" spans="1:35" x14ac:dyDescent="0.25">
      <c r="A75" s="5" t="s">
        <v>92</v>
      </c>
    </row>
    <row r="76" spans="1:35" x14ac:dyDescent="0.25">
      <c r="A76" s="5" t="s">
        <v>93</v>
      </c>
    </row>
    <row r="77" spans="1:35" x14ac:dyDescent="0.25">
      <c r="A77" s="5" t="s">
        <v>94</v>
      </c>
    </row>
    <row r="78" spans="1:35" x14ac:dyDescent="0.25">
      <c r="A78" s="5" t="s">
        <v>95</v>
      </c>
    </row>
    <row r="79" spans="1:35" x14ac:dyDescent="0.25">
      <c r="A79" s="5" t="s">
        <v>6</v>
      </c>
    </row>
    <row r="80" spans="1:35" x14ac:dyDescent="0.25">
      <c r="A80" s="5" t="s">
        <v>96</v>
      </c>
    </row>
    <row r="81" spans="1:34" x14ac:dyDescent="0.25">
      <c r="A81" s="5" t="s">
        <v>97</v>
      </c>
    </row>
    <row r="82" spans="1:34" x14ac:dyDescent="0.25">
      <c r="A82" s="5" t="s">
        <v>98</v>
      </c>
    </row>
    <row r="83" spans="1:34" x14ac:dyDescent="0.25">
      <c r="A83" s="5" t="s">
        <v>99</v>
      </c>
    </row>
    <row r="84" spans="1:34" x14ac:dyDescent="0.25">
      <c r="A84" s="5" t="s">
        <v>7</v>
      </c>
    </row>
    <row r="85" spans="1:34" x14ac:dyDescent="0.25">
      <c r="A85" s="5" t="s">
        <v>8</v>
      </c>
    </row>
    <row r="86" spans="1:34" x14ac:dyDescent="0.25">
      <c r="A86" s="5" t="s">
        <v>9</v>
      </c>
    </row>
    <row r="87" spans="1:34" x14ac:dyDescent="0.25">
      <c r="A87" s="5" t="s">
        <v>100</v>
      </c>
    </row>
    <row r="88" spans="1:34" x14ac:dyDescent="0.25">
      <c r="A88" s="5" t="s">
        <v>101</v>
      </c>
    </row>
    <row r="89" spans="1:34" x14ac:dyDescent="0.25">
      <c r="A89" s="87" t="s">
        <v>10</v>
      </c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</row>
    <row r="90" spans="1:34" x14ac:dyDescent="0.25">
      <c r="A90" s="5" t="s">
        <v>102</v>
      </c>
    </row>
    <row r="91" spans="1:34" x14ac:dyDescent="0.25">
      <c r="A91" s="5" t="s">
        <v>103</v>
      </c>
    </row>
    <row r="92" spans="1:34" x14ac:dyDescent="0.25">
      <c r="A92" s="5" t="s">
        <v>104</v>
      </c>
    </row>
    <row r="93" spans="1:34" x14ac:dyDescent="0.25">
      <c r="A93" s="5" t="s">
        <v>105</v>
      </c>
    </row>
    <row r="94" spans="1:34" x14ac:dyDescent="0.25">
      <c r="A94" s="5" t="s">
        <v>106</v>
      </c>
    </row>
    <row r="95" spans="1:34" x14ac:dyDescent="0.25">
      <c r="A95" s="5" t="s">
        <v>107</v>
      </c>
    </row>
    <row r="96" spans="1:34" x14ac:dyDescent="0.25">
      <c r="A96" s="5" t="s">
        <v>108</v>
      </c>
    </row>
    <row r="97" spans="1:34" x14ac:dyDescent="0.25">
      <c r="A97" s="5" t="s">
        <v>109</v>
      </c>
    </row>
    <row r="98" spans="1:34" x14ac:dyDescent="0.25">
      <c r="A98" s="5" t="s">
        <v>110</v>
      </c>
    </row>
    <row r="99" spans="1:34" x14ac:dyDescent="0.25">
      <c r="A99" s="5" t="s">
        <v>111</v>
      </c>
    </row>
    <row r="100" spans="1:34" x14ac:dyDescent="0.25">
      <c r="A100" s="5" t="s">
        <v>112</v>
      </c>
    </row>
    <row r="101" spans="1:34" x14ac:dyDescent="0.25">
      <c r="A101" s="5" t="s">
        <v>113</v>
      </c>
    </row>
    <row r="102" spans="1:34" x14ac:dyDescent="0.25">
      <c r="A102" s="5" t="s">
        <v>114</v>
      </c>
    </row>
    <row r="103" spans="1:34" x14ac:dyDescent="0.25">
      <c r="A103" s="5" t="s">
        <v>115</v>
      </c>
    </row>
    <row r="104" spans="1:34" x14ac:dyDescent="0.25">
      <c r="A104" s="87" t="s">
        <v>11</v>
      </c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</row>
    <row r="105" spans="1:34" x14ac:dyDescent="0.25">
      <c r="A105" s="5" t="s">
        <v>116</v>
      </c>
    </row>
    <row r="106" spans="1:34" x14ac:dyDescent="0.25">
      <c r="A106" s="5" t="s">
        <v>117</v>
      </c>
    </row>
    <row r="107" spans="1:34" x14ac:dyDescent="0.25">
      <c r="A107" s="5" t="s">
        <v>121</v>
      </c>
    </row>
    <row r="108" spans="1:34" x14ac:dyDescent="0.25">
      <c r="A108" s="5" t="s">
        <v>122</v>
      </c>
    </row>
    <row r="109" spans="1:34" x14ac:dyDescent="0.25">
      <c r="A109" s="5" t="s">
        <v>120</v>
      </c>
    </row>
    <row r="110" spans="1:34" x14ac:dyDescent="0.25">
      <c r="A110" s="5" t="s">
        <v>119</v>
      </c>
    </row>
    <row r="111" spans="1:34" x14ac:dyDescent="0.25">
      <c r="A111" s="5" t="s">
        <v>118</v>
      </c>
    </row>
    <row r="112" spans="1:34" x14ac:dyDescent="0.25">
      <c r="A112" s="87" t="s">
        <v>12</v>
      </c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</row>
    <row r="113" spans="1:34" x14ac:dyDescent="0.25">
      <c r="A113" s="5" t="s">
        <v>123</v>
      </c>
    </row>
    <row r="114" spans="1:34" x14ac:dyDescent="0.25">
      <c r="A114" s="5" t="s">
        <v>124</v>
      </c>
    </row>
    <row r="115" spans="1:34" x14ac:dyDescent="0.25">
      <c r="A115" s="87" t="s">
        <v>13</v>
      </c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</row>
    <row r="116" spans="1:34" x14ac:dyDescent="0.25">
      <c r="A116" s="5" t="s">
        <v>125</v>
      </c>
    </row>
    <row r="117" spans="1:34" x14ac:dyDescent="0.25">
      <c r="A117" s="5" t="s">
        <v>126</v>
      </c>
    </row>
    <row r="118" spans="1:34" x14ac:dyDescent="0.25">
      <c r="A118" s="5" t="s">
        <v>127</v>
      </c>
    </row>
    <row r="119" spans="1:34" x14ac:dyDescent="0.25">
      <c r="A119" s="5" t="s">
        <v>128</v>
      </c>
    </row>
    <row r="120" spans="1:34" x14ac:dyDescent="0.25">
      <c r="A120" s="5" t="s">
        <v>129</v>
      </c>
    </row>
    <row r="121" spans="1:34" x14ac:dyDescent="0.25">
      <c r="A121" s="87" t="s">
        <v>14</v>
      </c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</row>
    <row r="122" spans="1:34" x14ac:dyDescent="0.25">
      <c r="A122" s="5" t="s">
        <v>130</v>
      </c>
    </row>
    <row r="123" spans="1:34" x14ac:dyDescent="0.25">
      <c r="A123" s="5" t="s">
        <v>131</v>
      </c>
    </row>
    <row r="124" spans="1:34" x14ac:dyDescent="0.25">
      <c r="A124" s="5" t="s">
        <v>132</v>
      </c>
    </row>
    <row r="125" spans="1:34" x14ac:dyDescent="0.25">
      <c r="A125" s="5" t="s">
        <v>133</v>
      </c>
    </row>
    <row r="126" spans="1:34" x14ac:dyDescent="0.25">
      <c r="A126" s="5" t="s">
        <v>134</v>
      </c>
    </row>
    <row r="127" spans="1:34" x14ac:dyDescent="0.25">
      <c r="A127" s="5" t="s">
        <v>135</v>
      </c>
    </row>
    <row r="128" spans="1:34" x14ac:dyDescent="0.25">
      <c r="A128" s="5" t="s">
        <v>136</v>
      </c>
    </row>
    <row r="129" spans="1:38" x14ac:dyDescent="0.25">
      <c r="A129" s="5" t="s">
        <v>137</v>
      </c>
    </row>
    <row r="130" spans="1:38" x14ac:dyDescent="0.25">
      <c r="A130" s="5" t="s">
        <v>138</v>
      </c>
    </row>
    <row r="131" spans="1:38" x14ac:dyDescent="0.25">
      <c r="A131" s="5" t="s">
        <v>139</v>
      </c>
    </row>
    <row r="132" spans="1:38" x14ac:dyDescent="0.25">
      <c r="A132" s="87" t="s">
        <v>15</v>
      </c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</row>
    <row r="133" spans="1:38" x14ac:dyDescent="0.25">
      <c r="A133" s="89" t="str">
        <f>Лист1!A95</f>
        <v>8.1. Гр. Фамилия Имя Отчество дд.мм.гггг г.р., паспорт серии 0000, номер 000000, дата выдачи дд.мм.гггг г., Код подразделения: 000-000, выдан: Полностью как в паспорте, адрес регистрации: Область, город, улица, дом, корпус, квартира</v>
      </c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</row>
    <row r="134" spans="1:38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</row>
    <row r="135" spans="1:38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</row>
    <row r="136" spans="1:38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</row>
    <row r="137" spans="1:38" x14ac:dyDescent="0.25">
      <c r="AL137" s="43"/>
    </row>
    <row r="138" spans="1:38" x14ac:dyDescent="0.25">
      <c r="A138" s="2" t="str">
        <f>Лист1!A97</f>
        <v>8.2. Агент: ИП Антонов Д.Н.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L138" s="43"/>
    </row>
    <row r="139" spans="1:38" x14ac:dyDescent="0.25">
      <c r="A139" s="2" t="str">
        <f>'Карточка ИП'!A21&amp;Лист1!A11&amp;'Карточка ИП'!B21</f>
        <v>ИНН 667327231596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L139" s="43"/>
    </row>
    <row r="140" spans="1:38" x14ac:dyDescent="0.25">
      <c r="A140" s="2" t="str">
        <f>'Карточка ИП'!A16&amp;Лист1!A38&amp;'Карточка ИП'!B16</f>
        <v>Юридический адрес: 620098, г. Екатеринбург, ул. Ярославская, д. 33, кв. 2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L140" s="43"/>
    </row>
    <row r="141" spans="1:38" x14ac:dyDescent="0.25">
      <c r="A141" s="2" t="str">
        <f>'Карточка ИП'!A17&amp;Лист1!A38&amp;'Карточка ИП'!B17</f>
        <v>Фактический адрес: 620109, г. Екатеринбург, ул. Металургов, д. 69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L141" s="43"/>
    </row>
    <row r="142" spans="1:38" x14ac:dyDescent="0.25">
      <c r="A142" s="2" t="str">
        <f>'Карточка ИП'!A23&amp;Лист1!A38&amp;'Карточка ИП'!B23</f>
        <v>Р/С: 40802810902500077873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L142" s="43"/>
    </row>
    <row r="143" spans="1:38" x14ac:dyDescent="0.25">
      <c r="A143" s="2" t="str">
        <f>'Карточка ИП'!B27</f>
        <v>ТОЧКА ПАО БАНКА "ФК ОТКРЫТИЕ" г. Москва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8" x14ac:dyDescent="0.25">
      <c r="A144" s="2" t="str">
        <f>'Карточка ИП'!A24&amp;Лист1!A38&amp;'Карточка ИП'!B24</f>
        <v>К/С: 30101810845250000999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4" ht="15.75" customHeight="1" x14ac:dyDescent="0.25">
      <c r="A145" s="2" t="str">
        <f>'Карточка ИП'!A25&amp;Лист1!A38&amp;'Карточка ИП'!B25</f>
        <v>БИК: 044525999</v>
      </c>
      <c r="B145" s="2"/>
      <c r="C145" s="2"/>
      <c r="D145" s="2"/>
      <c r="E145" s="2"/>
      <c r="F145" s="2"/>
      <c r="G145" s="2"/>
      <c r="H145" s="2" t="str">
        <f>'Карточка ИП'!A20&amp;Лист1!A38&amp;'Карточка ИП'!B20</f>
        <v>ОГРНИП: 319665800247983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4" x14ac:dyDescent="0.25">
      <c r="A146" s="2" t="str">
        <f>'Карточка ИП'!A18&amp;Лист1!A38&amp;'Карточка ИП'!B18</f>
        <v>Телефон: +7 (343) 385 60 38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8" spans="1:34" x14ac:dyDescent="0.25">
      <c r="A148" s="87" t="s">
        <v>16</v>
      </c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</row>
    <row r="150" spans="1:34" x14ac:dyDescent="0.25">
      <c r="B150" s="5" t="s">
        <v>140</v>
      </c>
      <c r="T150" s="5" t="s">
        <v>143</v>
      </c>
    </row>
    <row r="152" spans="1:34" ht="15.75" x14ac:dyDescent="0.25">
      <c r="A152" s="1" t="s">
        <v>141</v>
      </c>
      <c r="I152" s="5" t="str">
        <f>Лист1!A40&amp;'Данные Клиента Продавца и Авто'!B6&amp;Лист1!A40</f>
        <v>/Фамилия И.О./</v>
      </c>
      <c r="J152" s="2"/>
      <c r="T152" s="54" t="s">
        <v>325</v>
      </c>
      <c r="AA152" s="5" t="str">
        <f>Лист1!A40&amp;'Карточка ИП'!B15&amp;Лист1!A40</f>
        <v>/Антонов Д.Н./</v>
      </c>
    </row>
    <row r="153" spans="1:34" x14ac:dyDescent="0.25">
      <c r="T153" s="5" t="s">
        <v>144</v>
      </c>
    </row>
  </sheetData>
  <mergeCells count="32">
    <mergeCell ref="A148:AH148"/>
    <mergeCell ref="A115:AH115"/>
    <mergeCell ref="A121:AH121"/>
    <mergeCell ref="A132:AH132"/>
    <mergeCell ref="A133:AI136"/>
    <mergeCell ref="A104:AH104"/>
    <mergeCell ref="A112:AH112"/>
    <mergeCell ref="A30:P30"/>
    <mergeCell ref="A31:P31"/>
    <mergeCell ref="A32:P32"/>
    <mergeCell ref="A33:P33"/>
    <mergeCell ref="A34:P34"/>
    <mergeCell ref="A35:P35"/>
    <mergeCell ref="A60:AH60"/>
    <mergeCell ref="A89:AH89"/>
    <mergeCell ref="Q32:AH32"/>
    <mergeCell ref="Q31:AH31"/>
    <mergeCell ref="Q30:AH30"/>
    <mergeCell ref="A36:P37"/>
    <mergeCell ref="Q36:AH37"/>
    <mergeCell ref="Q35:AH35"/>
    <mergeCell ref="Q34:AH34"/>
    <mergeCell ref="Q33:AH33"/>
    <mergeCell ref="A71:AI72"/>
    <mergeCell ref="T1:U1"/>
    <mergeCell ref="AC2:AH2"/>
    <mergeCell ref="A3:AI9"/>
    <mergeCell ref="A28:P28"/>
    <mergeCell ref="A29:P29"/>
    <mergeCell ref="A10:AH10"/>
    <mergeCell ref="Q29:AH29"/>
    <mergeCell ref="Q28:AH28"/>
  </mergeCells>
  <pageMargins left="0.19685039370078741" right="0.19685039370078741" top="0.39370078740157483" bottom="0.51181102362204722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rgb="FF92D050"/>
  </sheetPr>
  <dimension ref="A1:AL171"/>
  <sheetViews>
    <sheetView view="pageLayout" zoomScaleNormal="100" workbookViewId="0"/>
  </sheetViews>
  <sheetFormatPr defaultColWidth="2.85546875" defaultRowHeight="15" x14ac:dyDescent="0.25"/>
  <cols>
    <col min="1" max="1" width="2.85546875" style="5"/>
    <col min="2" max="2" width="2.7109375" style="5" customWidth="1"/>
    <col min="3" max="16" width="2.85546875" style="5"/>
    <col min="17" max="17" width="2.7109375" style="5" customWidth="1"/>
    <col min="18" max="26" width="2.85546875" style="5"/>
    <col min="27" max="27" width="2.7109375" style="5" customWidth="1"/>
    <col min="28" max="33" width="2.85546875" style="5"/>
    <col min="34" max="34" width="3.28515625" style="5" customWidth="1"/>
    <col min="35" max="16384" width="2.85546875" style="5"/>
  </cols>
  <sheetData>
    <row r="1" spans="1:35" s="6" customFormat="1" ht="15.75" x14ac:dyDescent="0.25">
      <c r="L1" s="6" t="s">
        <v>29</v>
      </c>
      <c r="T1" s="83" t="str">
        <f>'Данные Клиента Продавца и Авто'!B3</f>
        <v>0810</v>
      </c>
      <c r="U1" s="83"/>
    </row>
    <row r="2" spans="1:35" x14ac:dyDescent="0.25">
      <c r="A2" s="5" t="str">
        <f>Лист1!A16&amp;Лист1!A48&amp;'Данные Клиента Продавца и Авто'!B2</f>
        <v>г. Екатеринбург</v>
      </c>
      <c r="P2" s="7"/>
      <c r="AC2" s="84" t="str">
        <f>'Данные Клиента Продавца и Авто'!B4&amp;Лист1!A48&amp;Лист1!A16</f>
        <v>19.09.2022 г.</v>
      </c>
      <c r="AD2" s="85"/>
      <c r="AE2" s="85"/>
      <c r="AF2" s="85"/>
      <c r="AG2" s="85"/>
      <c r="AH2" s="85"/>
    </row>
    <row r="3" spans="1:35" ht="15" customHeight="1" x14ac:dyDescent="0.25">
      <c r="A3" s="82" t="str">
        <f>Лист1!A87</f>
        <v xml:space="preserve">Гр. Фамилия Имя Отчество дд.мм.гггг г.р., паспорт серии 0000, номер 000000, дата выдачи дд.мм.гггг г., Код подразделения: 000-000, выдан: Полностью как в паспорте, адрес регистрации: Область, город, улица, дом, корпус, квартира, именуемый (-ая) в дальнейшем «Принципал», с одной стороны, и Индивидуальный предприниматель Антонов Денис Николаевич, именуемый в дальнейшем «Агент», с другой стороны, все вместе именуемые Стороны, заключили настоящий договор о нижеследующем: 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</row>
    <row r="4" spans="1:35" x14ac:dyDescent="0.2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</row>
    <row r="5" spans="1:35" ht="15" customHeight="1" x14ac:dyDescent="0.25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</row>
    <row r="6" spans="1:35" x14ac:dyDescent="0.2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</row>
    <row r="7" spans="1:35" x14ac:dyDescent="0.25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</row>
    <row r="8" spans="1:35" x14ac:dyDescent="0.25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</row>
    <row r="9" spans="1:35" x14ac:dyDescent="0.25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</row>
    <row r="10" spans="1:35" x14ac:dyDescent="0.25">
      <c r="A10" s="87" t="s">
        <v>0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</row>
    <row r="11" spans="1:35" x14ac:dyDescent="0.25">
      <c r="A11" s="5" t="s">
        <v>49</v>
      </c>
    </row>
    <row r="12" spans="1:35" x14ac:dyDescent="0.25">
      <c r="A12" s="5" t="s">
        <v>48</v>
      </c>
    </row>
    <row r="13" spans="1:35" x14ac:dyDescent="0.25">
      <c r="A13" s="5" t="s">
        <v>30</v>
      </c>
    </row>
    <row r="14" spans="1:35" x14ac:dyDescent="0.25">
      <c r="A14" s="5" t="s">
        <v>51</v>
      </c>
    </row>
    <row r="15" spans="1:35" x14ac:dyDescent="0.25">
      <c r="A15" s="5" t="s">
        <v>50</v>
      </c>
    </row>
    <row r="16" spans="1:35" x14ac:dyDescent="0.25">
      <c r="A16" s="5" t="s">
        <v>52</v>
      </c>
    </row>
    <row r="17" spans="1:34" x14ac:dyDescent="0.25">
      <c r="A17" s="5" t="s">
        <v>54</v>
      </c>
    </row>
    <row r="18" spans="1:34" x14ac:dyDescent="0.25">
      <c r="A18" s="5" t="s">
        <v>53</v>
      </c>
    </row>
    <row r="19" spans="1:34" x14ac:dyDescent="0.25">
      <c r="A19" s="73" t="s">
        <v>1</v>
      </c>
    </row>
    <row r="20" spans="1:34" x14ac:dyDescent="0.25">
      <c r="A20" s="5" t="s">
        <v>55</v>
      </c>
    </row>
    <row r="21" spans="1:34" x14ac:dyDescent="0.25">
      <c r="A21" s="5" t="s">
        <v>56</v>
      </c>
    </row>
    <row r="22" spans="1:34" x14ac:dyDescent="0.25">
      <c r="A22" s="5" t="s">
        <v>57</v>
      </c>
    </row>
    <row r="23" spans="1:34" x14ac:dyDescent="0.25">
      <c r="A23" s="5" t="s">
        <v>58</v>
      </c>
    </row>
    <row r="24" spans="1:34" x14ac:dyDescent="0.25">
      <c r="A24" s="5" t="s">
        <v>59</v>
      </c>
    </row>
    <row r="25" spans="1:34" x14ac:dyDescent="0.25">
      <c r="A25" s="48" t="s">
        <v>269</v>
      </c>
    </row>
    <row r="27" spans="1:34" x14ac:dyDescent="0.25">
      <c r="A27" s="5" t="s">
        <v>31</v>
      </c>
    </row>
    <row r="28" spans="1:34" x14ac:dyDescent="0.25">
      <c r="A28" s="86" t="s">
        <v>32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1" t="str">
        <f>'Данные Клиента Продавца и Авто'!B19</f>
        <v>VIN</v>
      </c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</row>
    <row r="29" spans="1:34" x14ac:dyDescent="0.25">
      <c r="A29" s="86" t="s">
        <v>33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1" t="str">
        <f>'Данные Клиента Продавца и Авто'!B20</f>
        <v>Марка, модель</v>
      </c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x14ac:dyDescent="0.25">
      <c r="A30" s="86" t="s">
        <v>34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1" t="str">
        <f>'Данные Клиента Продавца и Авто'!B21</f>
        <v xml:space="preserve">легковой </v>
      </c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</row>
    <row r="31" spans="1:34" x14ac:dyDescent="0.25">
      <c r="A31" s="86" t="s">
        <v>35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1" t="str">
        <f>'Данные Клиента Продавца и Авто'!B22</f>
        <v>В</v>
      </c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</row>
    <row r="32" spans="1:34" x14ac:dyDescent="0.25">
      <c r="A32" s="86" t="s">
        <v>36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1" t="str">
        <f>'Данные Клиента Продавца и Авто'!B23</f>
        <v>гггг</v>
      </c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</row>
    <row r="33" spans="1:34" x14ac:dyDescent="0.25">
      <c r="A33" s="86" t="s">
        <v>37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1" t="str">
        <f>'Данные Клиента Продавца и Авто'!B24</f>
        <v>отсутствует</v>
      </c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</row>
    <row r="34" spans="1:34" x14ac:dyDescent="0.25">
      <c r="A34" s="86" t="s">
        <v>38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1" t="str">
        <f>'Данные Клиента Продавца и Авто'!B25</f>
        <v>VIN</v>
      </c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</row>
    <row r="35" spans="1:34" x14ac:dyDescent="0.25">
      <c r="A35" s="86" t="s">
        <v>39</v>
      </c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1" t="str">
        <f>'Данные Клиента Продавца и Авто'!B26</f>
        <v>Цвет авто как в ПТС</v>
      </c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</row>
    <row r="36" spans="1:34" ht="15" customHeight="1" x14ac:dyDescent="0.25">
      <c r="A36" s="88" t="str">
        <f>'Данные Клиента Продавца и Авто'!A27</f>
        <v>Паспорт ТС / Электронный ПТС / Св-во регистрации ТС (серия, номер, кем выдан, дата выдачи):</v>
      </c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 t="str">
        <f>'Данные Клиента Продавца и Авто'!B27</f>
        <v>77 УО 666029 Центральная акцизная таможня 12.07.2017</v>
      </c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</row>
    <row r="37" spans="1:34" x14ac:dyDescent="0.25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</row>
    <row r="38" spans="1:34" x14ac:dyDescent="0.25">
      <c r="A38" s="8" t="s">
        <v>2</v>
      </c>
    </row>
    <row r="39" spans="1:34" x14ac:dyDescent="0.25">
      <c r="D39" s="5" t="s">
        <v>43</v>
      </c>
    </row>
    <row r="40" spans="1:34" x14ac:dyDescent="0.25">
      <c r="A40" s="5" t="s">
        <v>60</v>
      </c>
    </row>
    <row r="41" spans="1:34" x14ac:dyDescent="0.25">
      <c r="A41" s="5" t="s">
        <v>61</v>
      </c>
    </row>
    <row r="42" spans="1:34" x14ac:dyDescent="0.25">
      <c r="A42" s="5" t="s">
        <v>3</v>
      </c>
    </row>
    <row r="43" spans="1:34" x14ac:dyDescent="0.25">
      <c r="A43" s="5" t="s">
        <v>44</v>
      </c>
    </row>
    <row r="44" spans="1:34" x14ac:dyDescent="0.25">
      <c r="A44" s="5" t="s">
        <v>45</v>
      </c>
    </row>
    <row r="45" spans="1:34" x14ac:dyDescent="0.25">
      <c r="A45" s="5" t="s">
        <v>62</v>
      </c>
    </row>
    <row r="46" spans="1:34" x14ac:dyDescent="0.25">
      <c r="A46" s="9" t="s">
        <v>63</v>
      </c>
    </row>
    <row r="47" spans="1:34" x14ac:dyDescent="0.25">
      <c r="A47" s="9" t="s">
        <v>64</v>
      </c>
    </row>
    <row r="48" spans="1:34" x14ac:dyDescent="0.25">
      <c r="A48" s="9" t="s">
        <v>65</v>
      </c>
    </row>
    <row r="49" spans="1:34" x14ac:dyDescent="0.25">
      <c r="A49" s="9" t="s">
        <v>66</v>
      </c>
    </row>
    <row r="50" spans="1:34" x14ac:dyDescent="0.25">
      <c r="A50" s="9" t="s">
        <v>67</v>
      </c>
    </row>
    <row r="51" spans="1:34" x14ac:dyDescent="0.25">
      <c r="A51" s="5" t="s">
        <v>68</v>
      </c>
    </row>
    <row r="52" spans="1:34" x14ac:dyDescent="0.25">
      <c r="A52" s="5" t="s">
        <v>69</v>
      </c>
    </row>
    <row r="53" spans="1:34" x14ac:dyDescent="0.25">
      <c r="A53" s="5" t="s">
        <v>70</v>
      </c>
    </row>
    <row r="54" spans="1:34" x14ac:dyDescent="0.25">
      <c r="A54" s="5" t="s">
        <v>71</v>
      </c>
    </row>
    <row r="55" spans="1:34" x14ac:dyDescent="0.25">
      <c r="A55" s="5" t="s">
        <v>72</v>
      </c>
    </row>
    <row r="56" spans="1:34" x14ac:dyDescent="0.25">
      <c r="A56" s="5" t="s">
        <v>73</v>
      </c>
    </row>
    <row r="57" spans="1:34" x14ac:dyDescent="0.25">
      <c r="A57" s="5" t="s">
        <v>74</v>
      </c>
    </row>
    <row r="58" spans="1:34" x14ac:dyDescent="0.25">
      <c r="A58" s="5" t="s">
        <v>75</v>
      </c>
    </row>
    <row r="59" spans="1:34" x14ac:dyDescent="0.25">
      <c r="A59" s="5" t="s">
        <v>76</v>
      </c>
    </row>
    <row r="60" spans="1:34" x14ac:dyDescent="0.25">
      <c r="A60" s="87" t="s">
        <v>4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</row>
    <row r="61" spans="1:34" x14ac:dyDescent="0.25">
      <c r="A61" s="5" t="s">
        <v>5</v>
      </c>
    </row>
    <row r="62" spans="1:34" x14ac:dyDescent="0.25">
      <c r="A62" s="5" t="s">
        <v>77</v>
      </c>
    </row>
    <row r="63" spans="1:34" x14ac:dyDescent="0.25">
      <c r="A63" s="5" t="s">
        <v>78</v>
      </c>
    </row>
    <row r="64" spans="1:34" x14ac:dyDescent="0.25">
      <c r="A64" s="5" t="s">
        <v>79</v>
      </c>
    </row>
    <row r="65" spans="1:35" x14ac:dyDescent="0.25">
      <c r="A65" s="5" t="s">
        <v>80</v>
      </c>
    </row>
    <row r="66" spans="1:35" x14ac:dyDescent="0.25">
      <c r="A66" s="5" t="s">
        <v>81</v>
      </c>
    </row>
    <row r="67" spans="1:35" x14ac:dyDescent="0.25">
      <c r="A67" s="5" t="s">
        <v>83</v>
      </c>
    </row>
    <row r="68" spans="1:35" x14ac:dyDescent="0.25">
      <c r="A68" s="5" t="s">
        <v>82</v>
      </c>
    </row>
    <row r="69" spans="1:35" x14ac:dyDescent="0.25">
      <c r="A69" s="5" t="s">
        <v>84</v>
      </c>
    </row>
    <row r="70" spans="1:35" x14ac:dyDescent="0.25">
      <c r="A70" s="5" t="s">
        <v>85</v>
      </c>
    </row>
    <row r="71" spans="1:35" x14ac:dyDescent="0.25">
      <c r="A71" s="82" t="e">
        <f ca="1">Лист1!A92</f>
        <v>#NAME?</v>
      </c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</row>
    <row r="72" spans="1:35" x14ac:dyDescent="0.2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</row>
    <row r="73" spans="1:35" x14ac:dyDescent="0.25">
      <c r="A73" s="5" t="s">
        <v>90</v>
      </c>
    </row>
    <row r="74" spans="1:35" x14ac:dyDescent="0.25">
      <c r="A74" s="5" t="s">
        <v>91</v>
      </c>
    </row>
    <row r="75" spans="1:35" x14ac:dyDescent="0.25">
      <c r="A75" s="54" t="s">
        <v>326</v>
      </c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</row>
    <row r="76" spans="1:35" x14ac:dyDescent="0.25">
      <c r="A76" s="54" t="s">
        <v>327</v>
      </c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</row>
    <row r="77" spans="1:35" x14ac:dyDescent="0.25">
      <c r="A77" s="54" t="s">
        <v>261</v>
      </c>
      <c r="B77" s="85" t="str">
        <f>'Данные Клиента Продавца и Авто'!B35</f>
        <v>02549/2022</v>
      </c>
      <c r="C77" s="85"/>
      <c r="D77" s="85"/>
      <c r="E77" s="85"/>
      <c r="F77" s="54" t="s">
        <v>145</v>
      </c>
      <c r="G77" s="84" t="str">
        <f>'Данные Клиента Продавца и Авто'!B34&amp;Лист1!A48&amp;Лист1!A16</f>
        <v>27.03.2022 г.</v>
      </c>
      <c r="H77" s="84"/>
      <c r="I77" s="84"/>
      <c r="J77" s="84"/>
      <c r="K77" s="84"/>
      <c r="L77" s="8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</row>
    <row r="78" spans="1:35" x14ac:dyDescent="0.25">
      <c r="A78" s="54" t="s">
        <v>334</v>
      </c>
    </row>
    <row r="79" spans="1:35" x14ac:dyDescent="0.25">
      <c r="A79" s="5" t="s">
        <v>93</v>
      </c>
    </row>
    <row r="80" spans="1:35" x14ac:dyDescent="0.25">
      <c r="A80" s="54" t="s">
        <v>335</v>
      </c>
    </row>
    <row r="81" spans="1:34" x14ac:dyDescent="0.25">
      <c r="A81" s="5" t="s">
        <v>95</v>
      </c>
    </row>
    <row r="82" spans="1:34" x14ac:dyDescent="0.25">
      <c r="A82" s="5" t="s">
        <v>6</v>
      </c>
    </row>
    <row r="83" spans="1:34" x14ac:dyDescent="0.25">
      <c r="A83" s="5" t="s">
        <v>96</v>
      </c>
    </row>
    <row r="84" spans="1:34" x14ac:dyDescent="0.25">
      <c r="A84" s="5" t="s">
        <v>97</v>
      </c>
    </row>
    <row r="85" spans="1:34" x14ac:dyDescent="0.25">
      <c r="A85" s="5" t="s">
        <v>98</v>
      </c>
    </row>
    <row r="86" spans="1:34" x14ac:dyDescent="0.25">
      <c r="A86" s="5" t="s">
        <v>99</v>
      </c>
    </row>
    <row r="87" spans="1:34" x14ac:dyDescent="0.25">
      <c r="A87" s="5" t="s">
        <v>7</v>
      </c>
    </row>
    <row r="88" spans="1:34" x14ac:dyDescent="0.25">
      <c r="A88" s="5" t="s">
        <v>8</v>
      </c>
    </row>
    <row r="89" spans="1:34" x14ac:dyDescent="0.25">
      <c r="A89" s="5" t="s">
        <v>9</v>
      </c>
    </row>
    <row r="90" spans="1:34" x14ac:dyDescent="0.25">
      <c r="A90" s="5" t="s">
        <v>100</v>
      </c>
    </row>
    <row r="91" spans="1:34" x14ac:dyDescent="0.25">
      <c r="A91" s="5" t="s">
        <v>101</v>
      </c>
    </row>
    <row r="92" spans="1:34" x14ac:dyDescent="0.25">
      <c r="A92" s="87" t="s">
        <v>10</v>
      </c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</row>
    <row r="93" spans="1:34" x14ac:dyDescent="0.25">
      <c r="A93" s="5" t="s">
        <v>102</v>
      </c>
    </row>
    <row r="94" spans="1:34" x14ac:dyDescent="0.25">
      <c r="A94" s="5" t="s">
        <v>103</v>
      </c>
    </row>
    <row r="95" spans="1:34" x14ac:dyDescent="0.25">
      <c r="A95" s="5" t="s">
        <v>104</v>
      </c>
    </row>
    <row r="96" spans="1:34" x14ac:dyDescent="0.25">
      <c r="A96" s="5" t="s">
        <v>105</v>
      </c>
    </row>
    <row r="97" spans="1:34" x14ac:dyDescent="0.25">
      <c r="A97" s="5" t="s">
        <v>106</v>
      </c>
    </row>
    <row r="98" spans="1:34" s="54" customFormat="1" x14ac:dyDescent="0.25">
      <c r="A98" s="54" t="s">
        <v>107</v>
      </c>
    </row>
    <row r="99" spans="1:34" s="54" customFormat="1" x14ac:dyDescent="0.25">
      <c r="A99" s="54" t="s">
        <v>108</v>
      </c>
    </row>
    <row r="100" spans="1:34" s="54" customFormat="1" x14ac:dyDescent="0.25">
      <c r="A100" s="54" t="s">
        <v>328</v>
      </c>
    </row>
    <row r="101" spans="1:34" s="54" customFormat="1" x14ac:dyDescent="0.25">
      <c r="A101" s="54" t="s">
        <v>329</v>
      </c>
    </row>
    <row r="102" spans="1:34" s="54" customFormat="1" ht="15.75" x14ac:dyDescent="0.25">
      <c r="A102" s="54" t="s">
        <v>330</v>
      </c>
      <c r="O102" s="85" t="str">
        <f>B77</f>
        <v>02549/2022</v>
      </c>
      <c r="P102" s="85"/>
      <c r="Q102" s="85"/>
      <c r="R102" s="85"/>
      <c r="S102" s="54" t="s">
        <v>145</v>
      </c>
      <c r="T102" s="84" t="str">
        <f>G77</f>
        <v>27.03.2022 г.</v>
      </c>
      <c r="U102" s="84"/>
      <c r="V102" s="84"/>
      <c r="W102" s="84"/>
      <c r="X102" s="84"/>
      <c r="Y102" s="84"/>
      <c r="Z102" s="1" t="s">
        <v>331</v>
      </c>
    </row>
    <row r="103" spans="1:34" s="54" customFormat="1" x14ac:dyDescent="0.25">
      <c r="A103" s="54" t="s">
        <v>332</v>
      </c>
      <c r="K103" s="2" t="str">
        <f>'Данные Клиента Продавца и Авто'!B36</f>
        <v>Lada KS045 Lala Largus</v>
      </c>
      <c r="R103" s="54" t="s">
        <v>333</v>
      </c>
      <c r="T103" s="2" t="str">
        <f>'Данные Клиента Продавца и Авто'!B37</f>
        <v>XTAKS045LN1455631</v>
      </c>
    </row>
    <row r="104" spans="1:34" x14ac:dyDescent="0.25">
      <c r="A104" s="5" t="s">
        <v>110</v>
      </c>
    </row>
    <row r="105" spans="1:34" x14ac:dyDescent="0.25">
      <c r="A105" s="5" t="s">
        <v>111</v>
      </c>
    </row>
    <row r="106" spans="1:34" x14ac:dyDescent="0.25">
      <c r="A106" s="5" t="s">
        <v>112</v>
      </c>
    </row>
    <row r="107" spans="1:34" x14ac:dyDescent="0.25">
      <c r="A107" s="5" t="s">
        <v>113</v>
      </c>
    </row>
    <row r="108" spans="1:34" x14ac:dyDescent="0.25">
      <c r="A108" s="5" t="s">
        <v>114</v>
      </c>
    </row>
    <row r="109" spans="1:34" x14ac:dyDescent="0.25">
      <c r="A109" s="5" t="s">
        <v>115</v>
      </c>
    </row>
    <row r="110" spans="1:34" x14ac:dyDescent="0.25">
      <c r="A110" s="87" t="s">
        <v>11</v>
      </c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</row>
    <row r="111" spans="1:34" x14ac:dyDescent="0.25">
      <c r="A111" s="5" t="s">
        <v>116</v>
      </c>
    </row>
    <row r="112" spans="1:34" x14ac:dyDescent="0.25">
      <c r="A112" s="5" t="s">
        <v>117</v>
      </c>
    </row>
    <row r="113" spans="1:34" x14ac:dyDescent="0.25">
      <c r="A113" s="5" t="s">
        <v>121</v>
      </c>
    </row>
    <row r="114" spans="1:34" x14ac:dyDescent="0.25">
      <c r="A114" s="5" t="s">
        <v>122</v>
      </c>
    </row>
    <row r="115" spans="1:34" x14ac:dyDescent="0.25">
      <c r="A115" s="5" t="s">
        <v>120</v>
      </c>
    </row>
    <row r="116" spans="1:34" x14ac:dyDescent="0.25">
      <c r="A116" s="5" t="s">
        <v>119</v>
      </c>
    </row>
    <row r="117" spans="1:34" x14ac:dyDescent="0.25">
      <c r="A117" s="5" t="s">
        <v>118</v>
      </c>
    </row>
    <row r="118" spans="1:34" x14ac:dyDescent="0.25">
      <c r="A118" s="87" t="s">
        <v>12</v>
      </c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</row>
    <row r="119" spans="1:34" x14ac:dyDescent="0.25">
      <c r="A119" s="5" t="s">
        <v>123</v>
      </c>
    </row>
    <row r="120" spans="1:34" x14ac:dyDescent="0.25">
      <c r="A120" s="5" t="s">
        <v>124</v>
      </c>
    </row>
    <row r="121" spans="1:34" x14ac:dyDescent="0.25">
      <c r="A121" s="87" t="s">
        <v>13</v>
      </c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</row>
    <row r="122" spans="1:34" x14ac:dyDescent="0.25">
      <c r="A122" s="5" t="s">
        <v>125</v>
      </c>
    </row>
    <row r="123" spans="1:34" x14ac:dyDescent="0.25">
      <c r="A123" s="5" t="s">
        <v>126</v>
      </c>
    </row>
    <row r="124" spans="1:34" x14ac:dyDescent="0.25">
      <c r="A124" s="5" t="s">
        <v>127</v>
      </c>
    </row>
    <row r="125" spans="1:34" x14ac:dyDescent="0.25">
      <c r="A125" s="5" t="s">
        <v>128</v>
      </c>
    </row>
    <row r="126" spans="1:34" x14ac:dyDescent="0.25">
      <c r="A126" s="5" t="s">
        <v>129</v>
      </c>
    </row>
    <row r="127" spans="1:34" x14ac:dyDescent="0.25">
      <c r="A127" s="87" t="s">
        <v>14</v>
      </c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</row>
    <row r="128" spans="1:34" s="54" customFormat="1" x14ac:dyDescent="0.25">
      <c r="A128" s="54" t="s">
        <v>130</v>
      </c>
    </row>
    <row r="129" spans="1:1" s="54" customFormat="1" x14ac:dyDescent="0.25">
      <c r="A129" s="54" t="s">
        <v>131</v>
      </c>
    </row>
    <row r="130" spans="1:1" s="54" customFormat="1" x14ac:dyDescent="0.25">
      <c r="A130" s="54" t="s">
        <v>336</v>
      </c>
    </row>
    <row r="131" spans="1:1" s="54" customFormat="1" x14ac:dyDescent="0.25">
      <c r="A131" s="54" t="s">
        <v>337</v>
      </c>
    </row>
    <row r="132" spans="1:1" s="54" customFormat="1" x14ac:dyDescent="0.25">
      <c r="A132" s="54" t="s">
        <v>338</v>
      </c>
    </row>
    <row r="133" spans="1:1" s="54" customFormat="1" x14ac:dyDescent="0.25">
      <c r="A133" s="54" t="s">
        <v>339</v>
      </c>
    </row>
    <row r="134" spans="1:1" s="54" customFormat="1" x14ac:dyDescent="0.25">
      <c r="A134" s="54" t="s">
        <v>340</v>
      </c>
    </row>
    <row r="135" spans="1:1" s="54" customFormat="1" x14ac:dyDescent="0.25">
      <c r="A135" s="54" t="s">
        <v>341</v>
      </c>
    </row>
    <row r="136" spans="1:1" s="54" customFormat="1" x14ac:dyDescent="0.25">
      <c r="A136" s="54" t="s">
        <v>342</v>
      </c>
    </row>
    <row r="137" spans="1:1" s="54" customFormat="1" x14ac:dyDescent="0.25">
      <c r="A137" s="54" t="s">
        <v>343</v>
      </c>
    </row>
    <row r="138" spans="1:1" s="54" customFormat="1" x14ac:dyDescent="0.25">
      <c r="A138" s="54" t="s">
        <v>344</v>
      </c>
    </row>
    <row r="139" spans="1:1" s="54" customFormat="1" x14ac:dyDescent="0.25">
      <c r="A139" s="54" t="s">
        <v>345</v>
      </c>
    </row>
    <row r="140" spans="1:1" s="54" customFormat="1" x14ac:dyDescent="0.25">
      <c r="A140" s="54" t="s">
        <v>346</v>
      </c>
    </row>
    <row r="141" spans="1:1" s="54" customFormat="1" x14ac:dyDescent="0.25">
      <c r="A141" s="54" t="s">
        <v>347</v>
      </c>
    </row>
    <row r="142" spans="1:1" s="54" customFormat="1" x14ac:dyDescent="0.25">
      <c r="A142" s="54" t="s">
        <v>348</v>
      </c>
    </row>
    <row r="143" spans="1:1" s="54" customFormat="1" x14ac:dyDescent="0.25">
      <c r="A143" s="54" t="s">
        <v>349</v>
      </c>
    </row>
    <row r="144" spans="1:1" s="54" customFormat="1" x14ac:dyDescent="0.25">
      <c r="A144" s="54" t="s">
        <v>133</v>
      </c>
    </row>
    <row r="145" spans="1:38" s="54" customFormat="1" x14ac:dyDescent="0.25">
      <c r="A145" s="73" t="s">
        <v>350</v>
      </c>
    </row>
    <row r="146" spans="1:38" s="54" customFormat="1" x14ac:dyDescent="0.25">
      <c r="A146" s="54" t="s">
        <v>135</v>
      </c>
    </row>
    <row r="147" spans="1:38" s="54" customFormat="1" x14ac:dyDescent="0.25">
      <c r="A147" s="54" t="s">
        <v>351</v>
      </c>
    </row>
    <row r="148" spans="1:38" s="54" customFormat="1" x14ac:dyDescent="0.25">
      <c r="A148" s="54" t="s">
        <v>137</v>
      </c>
    </row>
    <row r="149" spans="1:38" s="54" customFormat="1" x14ac:dyDescent="0.25">
      <c r="A149" s="54" t="s">
        <v>138</v>
      </c>
    </row>
    <row r="150" spans="1:38" s="54" customFormat="1" x14ac:dyDescent="0.25">
      <c r="A150" s="54" t="s">
        <v>139</v>
      </c>
    </row>
    <row r="151" spans="1:38" x14ac:dyDescent="0.25">
      <c r="A151" s="87" t="s">
        <v>15</v>
      </c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</row>
    <row r="152" spans="1:38" x14ac:dyDescent="0.25">
      <c r="A152" s="89" t="str">
        <f>Лист1!A95</f>
        <v>8.1. Гр. Фамилия Имя Отчество дд.мм.гггг г.р., паспорт серии 0000, номер 000000, дата выдачи дд.мм.гггг г., Код подразделения: 000-000, выдан: Полностью как в паспорте, адрес регистрации: Область, город, улица, дом, корпус, квартира</v>
      </c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</row>
    <row r="153" spans="1:38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</row>
    <row r="154" spans="1:38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</row>
    <row r="155" spans="1:38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</row>
    <row r="156" spans="1:38" x14ac:dyDescent="0.25">
      <c r="A156" s="2" t="str">
        <f>Лист1!A97</f>
        <v>8.2. Агент: ИП Антонов Д.Н.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L156" s="43"/>
    </row>
    <row r="157" spans="1:38" x14ac:dyDescent="0.25">
      <c r="A157" s="2" t="str">
        <f>'Карточка ИП'!A21&amp;Лист1!A11&amp;'Карточка ИП'!B21</f>
        <v>ИНН 667327231596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L157" s="43"/>
    </row>
    <row r="158" spans="1:38" x14ac:dyDescent="0.25">
      <c r="A158" s="2" t="str">
        <f>'Карточка ИП'!A16&amp;Лист1!A38&amp;'Карточка ИП'!B16</f>
        <v>Юридический адрес: 620098, г. Екатеринбург, ул. Ярославская, д. 33, кв. 2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L158" s="43"/>
    </row>
    <row r="159" spans="1:38" x14ac:dyDescent="0.25">
      <c r="A159" s="2" t="str">
        <f>'Карточка ИП'!A17&amp;Лист1!A38&amp;'Карточка ИП'!B17</f>
        <v>Фактический адрес: 620109, г. Екатеринбург, ул. Металургов, д. 69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L159" s="43"/>
    </row>
    <row r="160" spans="1:38" x14ac:dyDescent="0.25">
      <c r="A160" s="2" t="str">
        <f>'Карточка ИП'!A23&amp;Лист1!A38&amp;'Карточка ИП'!B23</f>
        <v>Р/С: 40802810902500077873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L160" s="43"/>
    </row>
    <row r="161" spans="1:34" x14ac:dyDescent="0.25">
      <c r="A161" s="2" t="str">
        <f>'Карточка ИП'!B27</f>
        <v>ТОЧКА ПАО БАНКА "ФК ОТКРЫТИЕ" г. Москва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4" x14ac:dyDescent="0.25">
      <c r="A162" s="2" t="str">
        <f>'Карточка ИП'!A24&amp;Лист1!A38&amp;'Карточка ИП'!B24</f>
        <v>К/С: 30101810845250000999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4" ht="15.75" customHeight="1" x14ac:dyDescent="0.25">
      <c r="A163" s="2" t="str">
        <f>'Карточка ИП'!A25&amp;Лист1!A38&amp;'Карточка ИП'!B25</f>
        <v>БИК: 044525999</v>
      </c>
      <c r="B163" s="2"/>
      <c r="C163" s="2"/>
      <c r="D163" s="2"/>
      <c r="E163" s="2"/>
      <c r="F163" s="2"/>
      <c r="G163" s="2"/>
      <c r="H163" s="2" t="str">
        <f>'Карточка ИП'!A20&amp;Лист1!A38&amp;'Карточка ИП'!B20</f>
        <v>ОГРНИП: 319665800247983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4" x14ac:dyDescent="0.25">
      <c r="A164" s="2" t="str">
        <f>'Карточка ИП'!A18&amp;Лист1!A38&amp;'Карточка ИП'!B18</f>
        <v>Телефон: +7 (343) 385 60 38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6" spans="1:34" x14ac:dyDescent="0.25">
      <c r="A166" s="87" t="s">
        <v>16</v>
      </c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</row>
    <row r="168" spans="1:34" x14ac:dyDescent="0.25">
      <c r="B168" s="5" t="s">
        <v>140</v>
      </c>
      <c r="T168" s="5" t="s">
        <v>143</v>
      </c>
    </row>
    <row r="170" spans="1:34" ht="15.75" x14ac:dyDescent="0.25">
      <c r="A170" s="1" t="s">
        <v>141</v>
      </c>
      <c r="I170" s="5" t="str">
        <f>Лист1!A40&amp;'Данные Клиента Продавца и Авто'!B6&amp;Лист1!A40</f>
        <v>/Фамилия И.О./</v>
      </c>
      <c r="J170" s="2"/>
      <c r="T170" s="54" t="s">
        <v>325</v>
      </c>
      <c r="AA170" s="5" t="str">
        <f>Лист1!A40&amp;'Карточка ИП'!B15&amp;Лист1!A40</f>
        <v>/Антонов Д.Н./</v>
      </c>
    </row>
    <row r="171" spans="1:34" x14ac:dyDescent="0.25">
      <c r="T171" s="5" t="s">
        <v>144</v>
      </c>
    </row>
  </sheetData>
  <mergeCells count="36">
    <mergeCell ref="T1:U1"/>
    <mergeCell ref="AC2:AH2"/>
    <mergeCell ref="A3:AI9"/>
    <mergeCell ref="A10:AH10"/>
    <mergeCell ref="A28:P28"/>
    <mergeCell ref="Q28:AH28"/>
    <mergeCell ref="A29:P29"/>
    <mergeCell ref="Q29:AH29"/>
    <mergeCell ref="A30:P30"/>
    <mergeCell ref="Q30:AH30"/>
    <mergeCell ref="A31:P31"/>
    <mergeCell ref="Q31:AH31"/>
    <mergeCell ref="A71:AI72"/>
    <mergeCell ref="A32:P32"/>
    <mergeCell ref="Q32:AH32"/>
    <mergeCell ref="A33:P33"/>
    <mergeCell ref="Q33:AH33"/>
    <mergeCell ref="A34:P34"/>
    <mergeCell ref="Q34:AH34"/>
    <mergeCell ref="A35:P35"/>
    <mergeCell ref="Q35:AH35"/>
    <mergeCell ref="A36:P37"/>
    <mergeCell ref="Q36:AH37"/>
    <mergeCell ref="A60:AH60"/>
    <mergeCell ref="A152:AI155"/>
    <mergeCell ref="A166:AH166"/>
    <mergeCell ref="B77:E77"/>
    <mergeCell ref="G77:L77"/>
    <mergeCell ref="O102:R102"/>
    <mergeCell ref="T102:Y102"/>
    <mergeCell ref="A92:AH92"/>
    <mergeCell ref="A110:AH110"/>
    <mergeCell ref="A118:AH118"/>
    <mergeCell ref="A121:AH121"/>
    <mergeCell ref="A127:AH127"/>
    <mergeCell ref="A151:AH151"/>
  </mergeCells>
  <pageMargins left="0.19685039370078741" right="0.19685039370078741" top="0.39370078740157483" bottom="0.51181102362204722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rgb="FF92D050"/>
  </sheetPr>
  <dimension ref="A1:AH165"/>
  <sheetViews>
    <sheetView view="pageLayout" zoomScaleNormal="100" workbookViewId="0">
      <selection sqref="A1:AH1"/>
    </sheetView>
  </sheetViews>
  <sheetFormatPr defaultColWidth="2.85546875" defaultRowHeight="15" x14ac:dyDescent="0.25"/>
  <cols>
    <col min="1" max="16384" width="2.85546875" style="5"/>
  </cols>
  <sheetData>
    <row r="1" spans="1:34" s="6" customFormat="1" ht="15.75" x14ac:dyDescent="0.25">
      <c r="A1" s="90" t="s">
        <v>149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</row>
    <row r="2" spans="1:34" ht="15.75" x14ac:dyDescent="0.25">
      <c r="A2" s="90" t="s">
        <v>150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</row>
    <row r="3" spans="1:34" ht="15.75" x14ac:dyDescent="0.25">
      <c r="A3" s="90" t="s">
        <v>151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</row>
    <row r="4" spans="1:34" x14ac:dyDescent="0.25">
      <c r="A4" s="5" t="str">
        <f>Лист1!A16&amp;Лист1!A48&amp;'Данные Клиента Продавца и Авто'!B2</f>
        <v>г. Екатеринбург</v>
      </c>
      <c r="AC4" s="84" t="str">
        <f>'Данные Клиента Продавца и Авто'!B4&amp;Лист1!A48&amp;Лист1!A16</f>
        <v>19.09.2022 г.</v>
      </c>
      <c r="AD4" s="85"/>
      <c r="AE4" s="85"/>
      <c r="AF4" s="85"/>
      <c r="AG4" s="85"/>
      <c r="AH4" s="85"/>
    </row>
    <row r="5" spans="1:34" ht="15" customHeight="1" x14ac:dyDescent="0.25">
      <c r="A5" s="82" t="str">
        <f>Лист1!A100</f>
        <v xml:space="preserve">Гр. Фамилия Имя Отчество дд.мм.гггг г.р., паспорт серии 0000, номер 000000, дата выдачи дд.мм.гггг г., Код подразделения: 000-000, выдан: Полностью как в паспорте, адрес регистрации: Область, город, улица, дом, корпус, квартира, именуемый (-ая) в дальнейшем «Принципал», с одной стороны, и Индивидуальный предприниматель Антонов Денис Николаевич, именуемый в дальнейшем «Агент», с другой стороны, все вместе именуемые Стороны, заключили настоящий акт о нижеследующем: 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</row>
    <row r="6" spans="1:34" x14ac:dyDescent="0.2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</row>
    <row r="7" spans="1:34" x14ac:dyDescent="0.25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</row>
    <row r="8" spans="1:34" x14ac:dyDescent="0.25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</row>
    <row r="9" spans="1:34" x14ac:dyDescent="0.25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</row>
    <row r="10" spans="1:34" x14ac:dyDescent="0.25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</row>
    <row r="11" spans="1:34" x14ac:dyDescent="0.25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</row>
    <row r="12" spans="1:34" x14ac:dyDescent="0.25">
      <c r="A12" s="5" t="s">
        <v>152</v>
      </c>
      <c r="N12" s="85" t="str">
        <f>'Данные Клиента Продавца и Авто'!B3</f>
        <v>0810</v>
      </c>
      <c r="O12" s="85"/>
      <c r="P12" s="5" t="s">
        <v>153</v>
      </c>
      <c r="Q12" s="84" t="str">
        <f>'Данные Клиента Продавца и Авто'!B4&amp;Лист1!A48&amp;Лист1!A16</f>
        <v>19.09.2022 г.</v>
      </c>
      <c r="R12" s="85"/>
      <c r="S12" s="85"/>
      <c r="T12" s="85"/>
      <c r="U12" s="85"/>
      <c r="V12" s="85"/>
      <c r="W12" s="5" t="s">
        <v>154</v>
      </c>
    </row>
    <row r="13" spans="1:34" x14ac:dyDescent="0.25">
      <c r="A13" s="5" t="s">
        <v>155</v>
      </c>
    </row>
    <row r="15" spans="1:34" x14ac:dyDescent="0.25">
      <c r="A15" s="86" t="str">
        <f>'Агенский договор без зачёта'!A28:P28</f>
        <v xml:space="preserve">Идентификационный номер (VIN): 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1" t="str">
        <f>'Агенский договор без зачёта'!Q28:AH28</f>
        <v>VIN</v>
      </c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</row>
    <row r="16" spans="1:34" x14ac:dyDescent="0.25">
      <c r="A16" s="86" t="str">
        <f>'Агенский договор без зачёта'!A29:P29</f>
        <v>Марка, модель:</v>
      </c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1" t="str">
        <f>'Агенский договор без зачёта'!Q29:AH29</f>
        <v>Марка, модель</v>
      </c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</row>
    <row r="17" spans="1:34" x14ac:dyDescent="0.25">
      <c r="A17" s="86" t="str">
        <f>'Агенский договор без зачёта'!A30:P30</f>
        <v xml:space="preserve">Наименование (тип ТС): 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1" t="str">
        <f>'Агенский договор без зачёта'!Q30:AH30</f>
        <v xml:space="preserve">легковой </v>
      </c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</row>
    <row r="18" spans="1:34" x14ac:dyDescent="0.25">
      <c r="A18" s="86" t="str">
        <f>'Агенский договор без зачёта'!A31:P31</f>
        <v>Категория ТС (A, B, C, D, прицеп):</v>
      </c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1" t="str">
        <f>'Агенский договор без зачёта'!Q31:AH31</f>
        <v>В</v>
      </c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</row>
    <row r="19" spans="1:34" x14ac:dyDescent="0.25">
      <c r="A19" s="86" t="str">
        <f>'Агенский договор без зачёта'!A32:P32</f>
        <v>Год изготовления ТС: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1" t="str">
        <f>'Агенский договор без зачёта'!Q32:AH32</f>
        <v>гггг</v>
      </c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</row>
    <row r="20" spans="1:34" x14ac:dyDescent="0.25">
      <c r="A20" s="86" t="str">
        <f>'Агенский договор без зачёта'!A33:P33</f>
        <v>Шасси (рама):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1" t="str">
        <f>'Агенский договор без зачёта'!Q33:AH33</f>
        <v>отсутствует</v>
      </c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</row>
    <row r="21" spans="1:34" x14ac:dyDescent="0.25">
      <c r="A21" s="86" t="str">
        <f>'Агенский договор без зачёта'!A34:P34</f>
        <v>Кузов (кабина, прицеп):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1" t="str">
        <f>'Агенский договор без зачёта'!Q34:AH34</f>
        <v>VIN</v>
      </c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</row>
    <row r="22" spans="1:34" x14ac:dyDescent="0.25">
      <c r="A22" s="86" t="str">
        <f>'Агенский договор без зачёта'!A35:P35</f>
        <v>Цвет кузова (кабины, прицепа):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1" t="str">
        <f>'Агенский договор без зачёта'!Q35:AH35</f>
        <v>Цвет авто как в ПТС</v>
      </c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</row>
    <row r="23" spans="1:34" x14ac:dyDescent="0.25">
      <c r="A23" s="88" t="str">
        <f>'Данные Клиента Продавца и Авто'!A27</f>
        <v>Паспорт ТС / Электронный ПТС / Св-во регистрации ТС (серия, номер, кем выдан, дата выдачи):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 t="str">
        <f>'Агенский договор без зачёта'!Q36</f>
        <v>77 УО 666029 Центральная акцизная таможня 12.07.2017</v>
      </c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</row>
    <row r="24" spans="1:34" x14ac:dyDescent="0.25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</row>
    <row r="25" spans="1:34" x14ac:dyDescent="0.25">
      <c r="A25" s="5" t="s">
        <v>156</v>
      </c>
    </row>
    <row r="26" spans="1:34" x14ac:dyDescent="0.25">
      <c r="B26" s="5" t="s">
        <v>157</v>
      </c>
    </row>
    <row r="27" spans="1:34" x14ac:dyDescent="0.25">
      <c r="B27" s="5" t="s">
        <v>158</v>
      </c>
    </row>
    <row r="28" spans="1:34" x14ac:dyDescent="0.25">
      <c r="B28" s="5" t="s">
        <v>159</v>
      </c>
    </row>
    <row r="29" spans="1:34" x14ac:dyDescent="0.25">
      <c r="B29" s="5" t="s">
        <v>160</v>
      </c>
    </row>
    <row r="30" spans="1:34" x14ac:dyDescent="0.25">
      <c r="B30" s="5" t="s">
        <v>161</v>
      </c>
    </row>
    <row r="31" spans="1:34" x14ac:dyDescent="0.25">
      <c r="A31" s="5" t="s">
        <v>162</v>
      </c>
    </row>
    <row r="32" spans="1:34" x14ac:dyDescent="0.25">
      <c r="B32" s="5" t="s">
        <v>163</v>
      </c>
    </row>
    <row r="33" spans="1:27" x14ac:dyDescent="0.25">
      <c r="B33" s="5" t="s">
        <v>164</v>
      </c>
    </row>
    <row r="34" spans="1:27" x14ac:dyDescent="0.25">
      <c r="B34" s="5" t="s">
        <v>165</v>
      </c>
    </row>
    <row r="35" spans="1:27" x14ac:dyDescent="0.25">
      <c r="B35" s="5" t="s">
        <v>166</v>
      </c>
    </row>
    <row r="36" spans="1:27" x14ac:dyDescent="0.25">
      <c r="A36" s="5" t="s">
        <v>167</v>
      </c>
    </row>
    <row r="37" spans="1:27" x14ac:dyDescent="0.25">
      <c r="A37" s="5" t="s">
        <v>168</v>
      </c>
    </row>
    <row r="38" spans="1:27" x14ac:dyDescent="0.25">
      <c r="A38" s="85">
        <f>'Данные Клиента Продавца и Авто'!B31</f>
        <v>100000</v>
      </c>
      <c r="B38" s="85"/>
      <c r="C38" s="85"/>
      <c r="D38" s="5" t="s">
        <v>89</v>
      </c>
      <c r="F38" s="2" t="e">
        <f ca="1">'Данные Клиента Продавца и Авто'!B32</f>
        <v>#NAME?</v>
      </c>
    </row>
    <row r="39" spans="1:27" x14ac:dyDescent="0.25">
      <c r="A39" s="5" t="s">
        <v>169</v>
      </c>
    </row>
    <row r="40" spans="1:27" x14ac:dyDescent="0.25">
      <c r="A40" s="5" t="s">
        <v>170</v>
      </c>
    </row>
    <row r="44" spans="1:27" x14ac:dyDescent="0.25">
      <c r="B44" s="5" t="s">
        <v>140</v>
      </c>
      <c r="T44" s="5" t="s">
        <v>143</v>
      </c>
    </row>
    <row r="46" spans="1:27" ht="15.75" x14ac:dyDescent="0.25">
      <c r="A46" s="1" t="s">
        <v>325</v>
      </c>
      <c r="I46" s="5" t="str">
        <f>Лист1!A40&amp;'Данные Клиента Продавца и Авто'!B6&amp;Лист1!A40</f>
        <v>/Фамилия И.О./</v>
      </c>
      <c r="J46" s="2"/>
      <c r="T46" s="56" t="s">
        <v>325</v>
      </c>
      <c r="AA46" s="5" t="str">
        <f>Лист1!A40&amp;'Карточка ИП'!B15&amp;Лист1!A40</f>
        <v>/Антонов Д.Н./</v>
      </c>
    </row>
    <row r="47" spans="1:27" x14ac:dyDescent="0.25">
      <c r="T47" s="5" t="s">
        <v>144</v>
      </c>
    </row>
    <row r="165" ht="15.75" customHeight="1" x14ac:dyDescent="0.25"/>
  </sheetData>
  <mergeCells count="26">
    <mergeCell ref="N12:O12"/>
    <mergeCell ref="Q12:V12"/>
    <mergeCell ref="A23:P24"/>
    <mergeCell ref="Q23:AH24"/>
    <mergeCell ref="A19:P19"/>
    <mergeCell ref="Q19:AH19"/>
    <mergeCell ref="A20:P20"/>
    <mergeCell ref="Q20:AH20"/>
    <mergeCell ref="A21:P21"/>
    <mergeCell ref="Q21:AH21"/>
    <mergeCell ref="A38:C38"/>
    <mergeCell ref="A1:AH1"/>
    <mergeCell ref="A2:AH2"/>
    <mergeCell ref="A3:AH3"/>
    <mergeCell ref="AC4:AH4"/>
    <mergeCell ref="A15:P15"/>
    <mergeCell ref="Q15:AH15"/>
    <mergeCell ref="A16:P16"/>
    <mergeCell ref="Q16:AH16"/>
    <mergeCell ref="A17:P17"/>
    <mergeCell ref="Q17:AH17"/>
    <mergeCell ref="A18:P18"/>
    <mergeCell ref="Q18:AH18"/>
    <mergeCell ref="A5:AH11"/>
    <mergeCell ref="A22:P22"/>
    <mergeCell ref="Q22:AH22"/>
  </mergeCells>
  <pageMargins left="0.27083333333333331" right="0.1875" top="0.40625" bottom="0.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rgb="FF92D050"/>
  </sheetPr>
  <dimension ref="A1:AH146"/>
  <sheetViews>
    <sheetView view="pageLayout" zoomScaleNormal="100" workbookViewId="0">
      <selection activeCell="V14" sqref="V14"/>
    </sheetView>
  </sheetViews>
  <sheetFormatPr defaultColWidth="2.85546875" defaultRowHeight="15" x14ac:dyDescent="0.25"/>
  <cols>
    <col min="1" max="16384" width="2.85546875" style="5"/>
  </cols>
  <sheetData>
    <row r="1" spans="1:34" s="6" customFormat="1" ht="15.75" x14ac:dyDescent="0.25">
      <c r="A1" s="90" t="s">
        <v>149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</row>
    <row r="2" spans="1:34" ht="15.75" x14ac:dyDescent="0.25">
      <c r="A2" s="90" t="s">
        <v>171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</row>
    <row r="3" spans="1:34" x14ac:dyDescent="0.25">
      <c r="X3" s="87"/>
      <c r="Y3" s="87"/>
      <c r="Z3" s="10"/>
      <c r="AC3" s="2"/>
      <c r="AD3" s="2"/>
      <c r="AE3" s="87"/>
      <c r="AF3" s="87"/>
      <c r="AG3" s="87"/>
    </row>
    <row r="4" spans="1:34" ht="15" customHeight="1" x14ac:dyDescent="0.25"/>
    <row r="5" spans="1:34" x14ac:dyDescent="0.25">
      <c r="A5" s="82" t="str">
        <f>Лист1!A100</f>
        <v xml:space="preserve">Гр. Фамилия Имя Отчество дд.мм.гггг г.р., паспорт серии 0000, номер 000000, дата выдачи дд.мм.гггг г., Код подразделения: 000-000, выдан: Полностью как в паспорте, адрес регистрации: Область, город, улица, дом, корпус, квартира, именуемый (-ая) в дальнейшем «Принципал», с одной стороны, и Индивидуальный предприниматель Антонов Денис Николаевич, именуемый в дальнейшем «Агент», с другой стороны, все вместе именуемые Стороны, заключили настоящий акт о нижеследующем: 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</row>
    <row r="6" spans="1:34" x14ac:dyDescent="0.2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</row>
    <row r="7" spans="1:34" x14ac:dyDescent="0.25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</row>
    <row r="8" spans="1:34" x14ac:dyDescent="0.25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</row>
    <row r="9" spans="1:34" x14ac:dyDescent="0.25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</row>
    <row r="10" spans="1:34" x14ac:dyDescent="0.25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</row>
    <row r="11" spans="1:34" x14ac:dyDescent="0.25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</row>
    <row r="12" spans="1:34" x14ac:dyDescent="0.25">
      <c r="AC12" s="3"/>
      <c r="AD12" s="3"/>
      <c r="AE12" s="3"/>
      <c r="AF12" s="3"/>
      <c r="AG12" s="3"/>
      <c r="AH12" s="3"/>
    </row>
    <row r="13" spans="1:34" x14ac:dyDescent="0.25">
      <c r="AC13" s="3"/>
      <c r="AD13" s="3"/>
      <c r="AE13" s="3"/>
      <c r="AF13" s="3"/>
      <c r="AG13" s="3"/>
      <c r="AH13" s="3"/>
    </row>
    <row r="14" spans="1:34" x14ac:dyDescent="0.25">
      <c r="AC14" s="3"/>
      <c r="AD14" s="3"/>
      <c r="AE14" s="3"/>
      <c r="AF14" s="3"/>
      <c r="AG14" s="3"/>
      <c r="AH14" s="3"/>
    </row>
    <row r="15" spans="1:34" x14ac:dyDescent="0.25">
      <c r="AC15" s="3"/>
      <c r="AD15" s="3"/>
      <c r="AE15" s="3"/>
      <c r="AF15" s="3"/>
      <c r="AG15" s="3"/>
      <c r="AH15" s="3"/>
    </row>
    <row r="16" spans="1:34" x14ac:dyDescent="0.25">
      <c r="AC16" s="3"/>
      <c r="AD16" s="3"/>
      <c r="AE16" s="3"/>
      <c r="AF16" s="3"/>
      <c r="AG16" s="3"/>
      <c r="AH16" s="3"/>
    </row>
    <row r="17" spans="1:34" x14ac:dyDescent="0.25">
      <c r="AC17" s="3"/>
      <c r="AD17" s="3"/>
      <c r="AE17" s="3"/>
      <c r="AF17" s="3"/>
      <c r="AG17" s="3"/>
      <c r="AH17" s="3"/>
    </row>
    <row r="18" spans="1:34" x14ac:dyDescent="0.25">
      <c r="AC18" s="3"/>
      <c r="AD18" s="3"/>
      <c r="AE18" s="3"/>
      <c r="AF18" s="3"/>
      <c r="AG18" s="3"/>
      <c r="AH18" s="3"/>
    </row>
    <row r="19" spans="1:34" x14ac:dyDescent="0.25">
      <c r="AC19" s="3"/>
      <c r="AD19" s="3"/>
      <c r="AE19" s="3"/>
      <c r="AF19" s="3"/>
      <c r="AG19" s="3"/>
      <c r="AH19" s="3"/>
    </row>
    <row r="20" spans="1:34" x14ac:dyDescent="0.25">
      <c r="AC20" s="3"/>
      <c r="AD20" s="3"/>
      <c r="AE20" s="3"/>
      <c r="AF20" s="3"/>
      <c r="AG20" s="3"/>
      <c r="AH20" s="3"/>
    </row>
    <row r="21" spans="1:34" x14ac:dyDescent="0.25">
      <c r="AC21" s="3"/>
      <c r="AD21" s="3"/>
      <c r="AE21" s="3"/>
      <c r="AF21" s="3"/>
      <c r="AG21" s="3"/>
      <c r="AH21" s="3"/>
    </row>
    <row r="22" spans="1:34" x14ac:dyDescent="0.25">
      <c r="AC22" s="3"/>
      <c r="AD22" s="3"/>
      <c r="AE22" s="3"/>
      <c r="AF22" s="3"/>
      <c r="AG22" s="3"/>
      <c r="AH22" s="3"/>
    </row>
    <row r="23" spans="1:34" x14ac:dyDescent="0.25">
      <c r="AC23" s="3"/>
      <c r="AD23" s="3"/>
      <c r="AE23" s="3"/>
      <c r="AF23" s="3"/>
      <c r="AG23" s="3"/>
      <c r="AH23" s="3"/>
    </row>
    <row r="25" spans="1:34" x14ac:dyDescent="0.25">
      <c r="B25" s="5" t="s">
        <v>140</v>
      </c>
      <c r="T25" s="5" t="s">
        <v>143</v>
      </c>
    </row>
    <row r="27" spans="1:34" ht="15.75" x14ac:dyDescent="0.25">
      <c r="A27" s="1" t="s">
        <v>325</v>
      </c>
      <c r="I27" s="5" t="str">
        <f>Лист1!A40&amp;'Данные Клиента Продавца и Авто'!B6&amp;Лист1!A40</f>
        <v>/Фамилия И.О./</v>
      </c>
      <c r="J27" s="2"/>
      <c r="T27" s="56" t="s">
        <v>325</v>
      </c>
      <c r="AA27" s="5" t="str">
        <f>Лист1!A40&amp;'Карточка ИП'!B15&amp;Лист1!A40</f>
        <v>/Антонов Д.Н./</v>
      </c>
    </row>
    <row r="28" spans="1:34" x14ac:dyDescent="0.25">
      <c r="T28" s="5" t="s">
        <v>144</v>
      </c>
    </row>
    <row r="146" ht="15.75" customHeight="1" x14ac:dyDescent="0.25"/>
  </sheetData>
  <mergeCells count="5">
    <mergeCell ref="A1:AH1"/>
    <mergeCell ref="A2:AH2"/>
    <mergeCell ref="X3:Y3"/>
    <mergeCell ref="AE3:AG3"/>
    <mergeCell ref="A5:AH11"/>
  </mergeCells>
  <pageMargins left="0.27083333333333331" right="0.1875" top="0.40625" bottom="0.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rgb="FF92D050"/>
  </sheetPr>
  <dimension ref="A1:AH113"/>
  <sheetViews>
    <sheetView view="pageLayout" zoomScaleNormal="100" workbookViewId="0">
      <selection activeCell="J34" sqref="J34"/>
    </sheetView>
  </sheetViews>
  <sheetFormatPr defaultColWidth="2.85546875" defaultRowHeight="15" x14ac:dyDescent="0.25"/>
  <cols>
    <col min="1" max="33" width="2.85546875" style="5"/>
    <col min="34" max="34" width="3" style="5" customWidth="1"/>
    <col min="35" max="16384" width="2.85546875" style="5"/>
  </cols>
  <sheetData>
    <row r="1" spans="1:34" s="6" customFormat="1" ht="15.75" x14ac:dyDescent="0.25">
      <c r="A1" s="90" t="s">
        <v>176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</row>
    <row r="2" spans="1:34" ht="15.75" x14ac:dyDescent="0.25">
      <c r="A2" s="90" t="s">
        <v>177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</row>
    <row r="3" spans="1:34" x14ac:dyDescent="0.25">
      <c r="G3" s="10" t="s">
        <v>179</v>
      </c>
      <c r="S3" s="85" t="str">
        <f>'Данные Клиента Продавца и Авто'!B3</f>
        <v>0810</v>
      </c>
      <c r="T3" s="85"/>
      <c r="U3" s="5" t="s">
        <v>145</v>
      </c>
      <c r="V3" s="84" t="str">
        <f>'Данные Клиента Продавца и Авто'!B4&amp;Лист1!A48&amp;Лист1!A16</f>
        <v>19.09.2022 г.</v>
      </c>
      <c r="W3" s="85"/>
      <c r="X3" s="85"/>
      <c r="Y3" s="85"/>
      <c r="Z3" s="85"/>
      <c r="AA3" s="85"/>
    </row>
    <row r="4" spans="1:34" ht="15" customHeight="1" x14ac:dyDescent="0.25"/>
    <row r="7" spans="1:34" x14ac:dyDescent="0.25">
      <c r="A7" s="43" t="str">
        <f>Лист1!A111</f>
        <v xml:space="preserve">Индивидуальный предприниматель Антонов Денис Николаевич, именуемый в дальнейшем «Агент», </v>
      </c>
    </row>
    <row r="8" spans="1:34" x14ac:dyDescent="0.25">
      <c r="A8" s="43" t="s">
        <v>245</v>
      </c>
    </row>
    <row r="16" spans="1:34" ht="15" customHeight="1" x14ac:dyDescent="0.25">
      <c r="A16" s="91" t="s">
        <v>183</v>
      </c>
      <c r="B16" s="91" t="s">
        <v>262</v>
      </c>
      <c r="C16" s="91"/>
      <c r="D16" s="91"/>
      <c r="E16" s="91"/>
      <c r="F16" s="91"/>
      <c r="G16" s="91" t="s">
        <v>188</v>
      </c>
      <c r="H16" s="91"/>
      <c r="I16" s="91"/>
      <c r="J16" s="91" t="s">
        <v>190</v>
      </c>
      <c r="K16" s="91"/>
      <c r="L16" s="91" t="s">
        <v>184</v>
      </c>
      <c r="M16" s="91"/>
      <c r="N16" s="91"/>
      <c r="O16" s="91"/>
      <c r="P16" s="92" t="s">
        <v>189</v>
      </c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1" t="s">
        <v>185</v>
      </c>
      <c r="AD16" s="91"/>
      <c r="AE16" s="91"/>
      <c r="AF16" s="91"/>
      <c r="AG16" s="91"/>
      <c r="AH16" s="91"/>
    </row>
    <row r="17" spans="1:34" x14ac:dyDescent="0.25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1"/>
      <c r="AD17" s="91"/>
      <c r="AE17" s="91"/>
      <c r="AF17" s="91"/>
      <c r="AG17" s="91"/>
      <c r="AH17" s="91"/>
    </row>
    <row r="18" spans="1:34" x14ac:dyDescent="0.25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1"/>
      <c r="AD18" s="91"/>
      <c r="AE18" s="91"/>
      <c r="AF18" s="91"/>
      <c r="AG18" s="91"/>
      <c r="AH18" s="91"/>
    </row>
    <row r="19" spans="1:34" ht="15" customHeight="1" x14ac:dyDescent="0.25">
      <c r="A19" s="93">
        <v>1</v>
      </c>
      <c r="B19" s="103" t="str">
        <f>'Данные Клиента Продавца и Авто'!B20</f>
        <v>Марка, модель</v>
      </c>
      <c r="C19" s="104"/>
      <c r="D19" s="104"/>
      <c r="E19" s="104"/>
      <c r="F19" s="105"/>
      <c r="G19" s="112" t="s">
        <v>186</v>
      </c>
      <c r="H19" s="113"/>
      <c r="I19" s="114"/>
      <c r="J19" s="112">
        <v>1</v>
      </c>
      <c r="K19" s="114"/>
      <c r="L19" s="121"/>
      <c r="M19" s="122"/>
      <c r="N19" s="122"/>
      <c r="O19" s="123"/>
      <c r="P19" s="28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29"/>
      <c r="AC19" s="19"/>
      <c r="AD19" s="19"/>
      <c r="AE19" s="19"/>
      <c r="AF19" s="19"/>
      <c r="AG19" s="19"/>
      <c r="AH19" s="20"/>
    </row>
    <row r="20" spans="1:34" x14ac:dyDescent="0.25">
      <c r="A20" s="101"/>
      <c r="B20" s="106"/>
      <c r="C20" s="107"/>
      <c r="D20" s="107"/>
      <c r="E20" s="107"/>
      <c r="F20" s="108"/>
      <c r="G20" s="115"/>
      <c r="H20" s="116"/>
      <c r="I20" s="117"/>
      <c r="J20" s="115"/>
      <c r="K20" s="117"/>
      <c r="L20" s="124"/>
      <c r="M20" s="125"/>
      <c r="N20" s="125"/>
      <c r="O20" s="126"/>
      <c r="P20" s="30"/>
      <c r="AB20" s="31"/>
      <c r="AC20" s="21"/>
      <c r="AD20" s="21"/>
      <c r="AE20" s="21"/>
      <c r="AF20" s="21"/>
      <c r="AG20" s="21"/>
      <c r="AH20" s="22"/>
    </row>
    <row r="21" spans="1:34" x14ac:dyDescent="0.25">
      <c r="A21" s="101"/>
      <c r="B21" s="106"/>
      <c r="C21" s="107"/>
      <c r="D21" s="107"/>
      <c r="E21" s="107"/>
      <c r="F21" s="108"/>
      <c r="G21" s="115"/>
      <c r="H21" s="116"/>
      <c r="I21" s="117"/>
      <c r="J21" s="115"/>
      <c r="K21" s="117"/>
      <c r="L21" s="124"/>
      <c r="M21" s="125"/>
      <c r="N21" s="125"/>
      <c r="O21" s="126"/>
      <c r="P21" s="115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17"/>
      <c r="AC21" s="21"/>
      <c r="AD21" s="21"/>
      <c r="AE21" s="21"/>
      <c r="AF21" s="21"/>
      <c r="AG21" s="21"/>
      <c r="AH21" s="22"/>
    </row>
    <row r="22" spans="1:34" x14ac:dyDescent="0.25">
      <c r="A22" s="101"/>
      <c r="B22" s="106"/>
      <c r="C22" s="107"/>
      <c r="D22" s="107"/>
      <c r="E22" s="107"/>
      <c r="F22" s="108"/>
      <c r="G22" s="115"/>
      <c r="H22" s="116"/>
      <c r="I22" s="117"/>
      <c r="J22" s="115"/>
      <c r="K22" s="117"/>
      <c r="L22" s="124"/>
      <c r="M22" s="125"/>
      <c r="N22" s="125"/>
      <c r="O22" s="126"/>
      <c r="P22" s="115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17"/>
      <c r="AC22" s="21"/>
      <c r="AD22" s="21"/>
      <c r="AE22" s="21"/>
      <c r="AF22" s="21"/>
      <c r="AG22" s="21"/>
      <c r="AH22" s="22"/>
    </row>
    <row r="23" spans="1:34" x14ac:dyDescent="0.25">
      <c r="A23" s="101"/>
      <c r="B23" s="106"/>
      <c r="C23" s="107"/>
      <c r="D23" s="107"/>
      <c r="E23" s="107"/>
      <c r="F23" s="108"/>
      <c r="G23" s="115"/>
      <c r="H23" s="116"/>
      <c r="I23" s="117"/>
      <c r="J23" s="115"/>
      <c r="K23" s="117"/>
      <c r="L23" s="124"/>
      <c r="M23" s="125"/>
      <c r="N23" s="125"/>
      <c r="O23" s="126"/>
      <c r="P23" s="97" t="s">
        <v>229</v>
      </c>
      <c r="Q23" s="98"/>
      <c r="R23" s="98"/>
      <c r="S23" s="98"/>
      <c r="T23" s="98"/>
      <c r="U23" s="98"/>
      <c r="V23" s="133"/>
      <c r="W23" s="133"/>
      <c r="X23" s="133"/>
      <c r="Y23" s="133"/>
      <c r="Z23" s="133"/>
      <c r="AA23" s="133"/>
      <c r="AB23" s="134"/>
      <c r="AC23" s="94"/>
      <c r="AD23" s="95"/>
      <c r="AE23" s="95"/>
      <c r="AF23" s="95"/>
      <c r="AG23" s="95"/>
      <c r="AH23" s="96"/>
    </row>
    <row r="24" spans="1:34" x14ac:dyDescent="0.25">
      <c r="A24" s="101"/>
      <c r="B24" s="106"/>
      <c r="C24" s="107"/>
      <c r="D24" s="107"/>
      <c r="E24" s="107"/>
      <c r="F24" s="108"/>
      <c r="G24" s="115"/>
      <c r="H24" s="116"/>
      <c r="I24" s="117"/>
      <c r="J24" s="115"/>
      <c r="K24" s="117"/>
      <c r="L24" s="124"/>
      <c r="M24" s="125"/>
      <c r="N24" s="125"/>
      <c r="O24" s="126"/>
      <c r="P24" s="97"/>
      <c r="Q24" s="98"/>
      <c r="R24" s="98"/>
      <c r="S24" s="98"/>
      <c r="T24" s="98"/>
      <c r="U24" s="98"/>
      <c r="V24" s="133"/>
      <c r="W24" s="133"/>
      <c r="X24" s="133"/>
      <c r="Y24" s="133"/>
      <c r="Z24" s="133"/>
      <c r="AA24" s="133"/>
      <c r="AB24" s="134"/>
      <c r="AC24" s="94"/>
      <c r="AD24" s="95"/>
      <c r="AE24" s="95"/>
      <c r="AF24" s="95"/>
      <c r="AG24" s="95"/>
      <c r="AH24" s="96"/>
    </row>
    <row r="25" spans="1:34" x14ac:dyDescent="0.25">
      <c r="A25" s="101"/>
      <c r="B25" s="106"/>
      <c r="C25" s="107"/>
      <c r="D25" s="107"/>
      <c r="E25" s="107"/>
      <c r="F25" s="108"/>
      <c r="G25" s="115"/>
      <c r="H25" s="116"/>
      <c r="I25" s="117"/>
      <c r="J25" s="115"/>
      <c r="K25" s="117"/>
      <c r="L25" s="124"/>
      <c r="M25" s="125"/>
      <c r="N25" s="125"/>
      <c r="O25" s="126"/>
      <c r="P25" s="97" t="s">
        <v>145</v>
      </c>
      <c r="Q25" s="98"/>
      <c r="R25" s="98"/>
      <c r="S25" s="98"/>
      <c r="T25" s="99"/>
      <c r="U25" s="99"/>
      <c r="V25" s="99"/>
      <c r="W25" s="99"/>
      <c r="X25" s="99"/>
      <c r="Y25" s="99"/>
      <c r="Z25" s="99"/>
      <c r="AA25" s="99"/>
      <c r="AB25" s="100"/>
      <c r="AC25" s="21"/>
      <c r="AD25" s="21"/>
      <c r="AE25" s="21"/>
      <c r="AF25" s="21"/>
      <c r="AG25" s="21"/>
      <c r="AH25" s="22"/>
    </row>
    <row r="26" spans="1:34" x14ac:dyDescent="0.25">
      <c r="A26" s="101"/>
      <c r="B26" s="106"/>
      <c r="C26" s="107"/>
      <c r="D26" s="107"/>
      <c r="E26" s="107"/>
      <c r="F26" s="108"/>
      <c r="G26" s="115"/>
      <c r="H26" s="116"/>
      <c r="I26" s="117"/>
      <c r="J26" s="115"/>
      <c r="K26" s="117"/>
      <c r="L26" s="124"/>
      <c r="M26" s="125"/>
      <c r="N26" s="125"/>
      <c r="O26" s="126"/>
      <c r="P26" s="97"/>
      <c r="Q26" s="98"/>
      <c r="R26" s="98"/>
      <c r="S26" s="98"/>
      <c r="T26" s="99"/>
      <c r="U26" s="99"/>
      <c r="V26" s="99"/>
      <c r="W26" s="99"/>
      <c r="X26" s="99"/>
      <c r="Y26" s="99"/>
      <c r="Z26" s="99"/>
      <c r="AA26" s="99"/>
      <c r="AB26" s="100"/>
      <c r="AC26" s="21"/>
      <c r="AD26" s="21"/>
      <c r="AE26" s="21"/>
      <c r="AF26" s="21"/>
      <c r="AG26" s="21"/>
      <c r="AH26" s="22"/>
    </row>
    <row r="27" spans="1:34" x14ac:dyDescent="0.25">
      <c r="A27" s="102"/>
      <c r="B27" s="109"/>
      <c r="C27" s="110"/>
      <c r="D27" s="110"/>
      <c r="E27" s="110"/>
      <c r="F27" s="111"/>
      <c r="G27" s="118"/>
      <c r="H27" s="119"/>
      <c r="I27" s="120"/>
      <c r="J27" s="118"/>
      <c r="K27" s="120"/>
      <c r="L27" s="127"/>
      <c r="M27" s="128"/>
      <c r="N27" s="128"/>
      <c r="O27" s="129"/>
      <c r="P27" s="23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4"/>
      <c r="AD27" s="24"/>
      <c r="AE27" s="24"/>
      <c r="AF27" s="24"/>
      <c r="AG27" s="24"/>
      <c r="AH27" s="25"/>
    </row>
    <row r="28" spans="1:34" x14ac:dyDescent="0.25">
      <c r="A28" s="130" t="s">
        <v>187</v>
      </c>
      <c r="B28" s="130"/>
      <c r="C28" s="130"/>
      <c r="D28" s="130"/>
      <c r="E28" s="130"/>
      <c r="F28" s="130"/>
      <c r="G28" s="130" t="s">
        <v>186</v>
      </c>
      <c r="H28" s="130"/>
      <c r="I28" s="130"/>
      <c r="J28" s="102">
        <v>1</v>
      </c>
      <c r="K28" s="102"/>
      <c r="L28" s="131"/>
      <c r="M28" s="131"/>
      <c r="N28" s="131"/>
      <c r="O28" s="131"/>
    </row>
    <row r="48" spans="20:27" x14ac:dyDescent="0.25">
      <c r="T48" s="56" t="s">
        <v>325</v>
      </c>
      <c r="AA48" s="5" t="str">
        <f>Лист1!A40&amp;'Карточка ИП'!B15&amp;Лист1!A40</f>
        <v>/Антонов Д.Н./</v>
      </c>
    </row>
    <row r="49" spans="3:28" x14ac:dyDescent="0.25">
      <c r="C49" s="7"/>
      <c r="D49" s="7"/>
      <c r="E49" s="10"/>
      <c r="H49" s="2"/>
      <c r="I49" s="2"/>
      <c r="J49" s="7"/>
      <c r="K49" s="7"/>
      <c r="L49" s="7"/>
      <c r="T49" s="5" t="s">
        <v>144</v>
      </c>
    </row>
    <row r="52" spans="3:28" ht="15.75" x14ac:dyDescent="0.25">
      <c r="S52" s="1" t="s">
        <v>325</v>
      </c>
      <c r="AA52" s="5" t="str">
        <f>Лист1!A40&amp;'Данные Клиента Продавца и Авто'!B6&amp;Лист1!A40</f>
        <v>/Фамилия И.О./</v>
      </c>
      <c r="AB52" s="2"/>
    </row>
    <row r="53" spans="3:28" x14ac:dyDescent="0.25">
      <c r="C53" s="7"/>
      <c r="D53" s="7"/>
      <c r="E53" s="10"/>
      <c r="H53" s="2"/>
      <c r="I53" s="2"/>
      <c r="J53" s="7"/>
      <c r="K53" s="7"/>
      <c r="L53" s="7"/>
    </row>
    <row r="113" ht="15.75" customHeight="1" x14ac:dyDescent="0.25"/>
  </sheetData>
  <mergeCells count="26">
    <mergeCell ref="A28:F28"/>
    <mergeCell ref="G28:I28"/>
    <mergeCell ref="J28:K28"/>
    <mergeCell ref="L28:O28"/>
    <mergeCell ref="P21:AB22"/>
    <mergeCell ref="P23:U24"/>
    <mergeCell ref="V23:AB24"/>
    <mergeCell ref="AC23:AH24"/>
    <mergeCell ref="P25:S26"/>
    <mergeCell ref="T25:AB26"/>
    <mergeCell ref="A19:A27"/>
    <mergeCell ref="B19:F27"/>
    <mergeCell ref="G19:I27"/>
    <mergeCell ref="J19:K27"/>
    <mergeCell ref="L19:O27"/>
    <mergeCell ref="A1:AH1"/>
    <mergeCell ref="A2:AH2"/>
    <mergeCell ref="S3:T3"/>
    <mergeCell ref="V3:AA3"/>
    <mergeCell ref="A16:A18"/>
    <mergeCell ref="B16:F18"/>
    <mergeCell ref="G16:I18"/>
    <mergeCell ref="J16:K18"/>
    <mergeCell ref="L16:O18"/>
    <mergeCell ref="P16:AB18"/>
    <mergeCell ref="AC16:AH18"/>
  </mergeCells>
  <pageMargins left="0.20833333333333334" right="0.1875" top="0.40625" bottom="0.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rgb="FF92D050"/>
  </sheetPr>
  <dimension ref="A1:AH41"/>
  <sheetViews>
    <sheetView view="pageLayout" zoomScaleNormal="100" workbookViewId="0">
      <selection activeCell="A26" sqref="A26:AH26"/>
    </sheetView>
  </sheetViews>
  <sheetFormatPr defaultColWidth="2.85546875" defaultRowHeight="15" x14ac:dyDescent="0.25"/>
  <cols>
    <col min="1" max="1" width="2.85546875" style="5"/>
    <col min="2" max="2" width="2.7109375" style="5" customWidth="1"/>
    <col min="3" max="16" width="2.85546875" style="5"/>
    <col min="17" max="17" width="2.7109375" style="5" customWidth="1"/>
    <col min="18" max="26" width="2.85546875" style="5"/>
    <col min="27" max="27" width="2.7109375" style="5" customWidth="1"/>
    <col min="28" max="33" width="2.85546875" style="5"/>
    <col min="34" max="34" width="3.85546875" style="5" customWidth="1"/>
    <col min="35" max="16384" width="2.85546875" style="5"/>
  </cols>
  <sheetData>
    <row r="1" spans="1:34" s="6" customFormat="1" ht="15.75" x14ac:dyDescent="0.25">
      <c r="M1" s="6" t="s">
        <v>206</v>
      </c>
      <c r="T1" s="83" t="str">
        <f>'Данные Клиента Продавца и Авто'!B3</f>
        <v>0810</v>
      </c>
      <c r="U1" s="83"/>
    </row>
    <row r="2" spans="1:34" x14ac:dyDescent="0.25">
      <c r="A2" s="5" t="str">
        <f>Лист1!A16&amp;Лист1!A48&amp;'Данные Клиента Продавца и Авто'!B2</f>
        <v>г. Екатеринбург</v>
      </c>
      <c r="P2" s="7"/>
      <c r="AC2" s="84" t="str">
        <f>'Данные Клиента Продавца и Авто'!B4&amp;Лист1!A48&amp;Лист1!A16</f>
        <v>19.09.2022 г.</v>
      </c>
      <c r="AD2" s="85"/>
      <c r="AE2" s="85"/>
      <c r="AF2" s="85"/>
      <c r="AG2" s="85"/>
      <c r="AH2" s="85"/>
    </row>
    <row r="3" spans="1:34" x14ac:dyDescent="0.25">
      <c r="P3" s="7"/>
      <c r="AC3" s="3"/>
      <c r="AD3" s="3"/>
      <c r="AE3" s="3"/>
      <c r="AF3" s="3"/>
      <c r="AG3" s="3"/>
      <c r="AH3" s="3"/>
    </row>
    <row r="4" spans="1:34" ht="15" customHeight="1" x14ac:dyDescent="0.25">
      <c r="A4" s="82" t="e">
        <f ca="1">Лист1!A107</f>
        <v>#NAME?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</row>
    <row r="5" spans="1:34" x14ac:dyDescent="0.25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</row>
    <row r="6" spans="1:34" ht="15" customHeight="1" x14ac:dyDescent="0.2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</row>
    <row r="7" spans="1:34" x14ac:dyDescent="0.25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</row>
    <row r="8" spans="1:34" x14ac:dyDescent="0.25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</row>
    <row r="9" spans="1:34" x14ac:dyDescent="0.25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</row>
    <row r="10" spans="1:34" x14ac:dyDescent="0.25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</row>
    <row r="11" spans="1:34" x14ac:dyDescent="0.25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</row>
    <row r="12" spans="1:34" x14ac:dyDescent="0.25">
      <c r="A12" s="86" t="str">
        <f>'Акт приёма-передачи'!A15</f>
        <v xml:space="preserve">Идентификационный номер (VIN): 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1" t="str">
        <f>'Акт приёма-передачи'!Q15</f>
        <v>VIN</v>
      </c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</row>
    <row r="13" spans="1:34" x14ac:dyDescent="0.25">
      <c r="A13" s="86" t="str">
        <f>'Акт приёма-передачи'!A16</f>
        <v>Марка, модель: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1" t="str">
        <f>'Акт приёма-передачи'!Q16</f>
        <v>Марка, модель</v>
      </c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</row>
    <row r="14" spans="1:34" x14ac:dyDescent="0.25">
      <c r="A14" s="86" t="str">
        <f>'Акт приёма-передачи'!A17</f>
        <v xml:space="preserve">Наименование (тип ТС): 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1" t="str">
        <f>'Акт приёма-передачи'!Q17</f>
        <v xml:space="preserve">легковой </v>
      </c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</row>
    <row r="15" spans="1:34" x14ac:dyDescent="0.25">
      <c r="A15" s="86" t="str">
        <f>'Акт приёма-передачи'!A18</f>
        <v>Категория ТС (A, B, C, D, прицеп):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1" t="str">
        <f>'Акт приёма-передачи'!Q18</f>
        <v>В</v>
      </c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</row>
    <row r="16" spans="1:34" x14ac:dyDescent="0.25">
      <c r="A16" s="86" t="str">
        <f>'Акт приёма-передачи'!A19</f>
        <v>Год изготовления ТС:</v>
      </c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1" t="str">
        <f>'Акт приёма-передачи'!Q19</f>
        <v>гггг</v>
      </c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</row>
    <row r="17" spans="1:34" x14ac:dyDescent="0.25">
      <c r="A17" s="86" t="str">
        <f>'Акт приёма-передачи'!A20</f>
        <v>Шасси (рама):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1" t="str">
        <f>'Акт приёма-передачи'!Q20</f>
        <v>отсутствует</v>
      </c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</row>
    <row r="18" spans="1:34" x14ac:dyDescent="0.25">
      <c r="A18" s="86" t="str">
        <f>'Акт приёма-передачи'!A21</f>
        <v>Кузов (кабина, прицеп):</v>
      </c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1" t="str">
        <f>'Акт приёма-передачи'!Q21</f>
        <v>VIN</v>
      </c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</row>
    <row r="19" spans="1:34" x14ac:dyDescent="0.25">
      <c r="A19" s="86" t="str">
        <f>'Акт приёма-передачи'!A22</f>
        <v>Цвет кузова (кабины, прицепа):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1" t="str">
        <f>'Акт приёма-передачи'!Q22</f>
        <v>Цвет авто как в ПТС</v>
      </c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</row>
    <row r="20" spans="1:34" x14ac:dyDescent="0.25">
      <c r="A20" s="88" t="str">
        <f>'Акт приёма-передачи'!A23</f>
        <v>Паспорт ТС / Электронный ПТС / Св-во регистрации ТС (серия, номер, кем выдан, дата выдачи):</v>
      </c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 t="str">
        <f>'Акт приёма-передачи'!Q23</f>
        <v>77 УО 666029 Центральная акцизная таможня 12.07.2017</v>
      </c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</row>
    <row r="21" spans="1:34" x14ac:dyDescent="0.25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</row>
    <row r="22" spans="1:34" x14ac:dyDescent="0.25">
      <c r="A22" s="5" t="s">
        <v>209</v>
      </c>
    </row>
    <row r="23" spans="1:34" x14ac:dyDescent="0.25">
      <c r="A23" s="5" t="s">
        <v>210</v>
      </c>
    </row>
    <row r="24" spans="1:34" x14ac:dyDescent="0.25">
      <c r="A24" s="5" t="s">
        <v>211</v>
      </c>
    </row>
    <row r="25" spans="1:3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34" x14ac:dyDescent="0.25">
      <c r="A26" s="85" t="s">
        <v>419</v>
      </c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</row>
    <row r="27" spans="1:34" x14ac:dyDescent="0.25">
      <c r="A27" s="2"/>
      <c r="B27" s="2"/>
      <c r="C27" s="2"/>
      <c r="D27" s="2"/>
      <c r="E27" s="2"/>
      <c r="F27" s="2"/>
      <c r="G27" s="2"/>
      <c r="H27" s="2"/>
      <c r="I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34" x14ac:dyDescent="0.25">
      <c r="A28" s="2" t="s">
        <v>212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34" x14ac:dyDescent="0.25">
      <c r="A29" s="8"/>
    </row>
    <row r="30" spans="1:34" x14ac:dyDescent="0.25">
      <c r="A30" s="87" t="s">
        <v>214</v>
      </c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</row>
    <row r="31" spans="1:34" x14ac:dyDescent="0.25">
      <c r="A31" s="87" t="s">
        <v>213</v>
      </c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</sheetData>
  <mergeCells count="24">
    <mergeCell ref="Q17:AH17"/>
    <mergeCell ref="A18:P18"/>
    <mergeCell ref="Q18:AH18"/>
    <mergeCell ref="Q13:AH13"/>
    <mergeCell ref="A14:P14"/>
    <mergeCell ref="Q14:AH14"/>
    <mergeCell ref="A15:P15"/>
    <mergeCell ref="Q15:AH15"/>
    <mergeCell ref="A26:AH26"/>
    <mergeCell ref="A30:AH30"/>
    <mergeCell ref="A31:AH31"/>
    <mergeCell ref="T1:U1"/>
    <mergeCell ref="AC2:AH2"/>
    <mergeCell ref="A12:P12"/>
    <mergeCell ref="Q12:AH12"/>
    <mergeCell ref="A13:P13"/>
    <mergeCell ref="A4:AH11"/>
    <mergeCell ref="A19:P19"/>
    <mergeCell ref="Q19:AH19"/>
    <mergeCell ref="A20:P21"/>
    <mergeCell ref="Q20:AH21"/>
    <mergeCell ref="A16:P16"/>
    <mergeCell ref="Q16:AH16"/>
    <mergeCell ref="A17:P17"/>
  </mergeCells>
  <pageMargins left="0.27083333333333331" right="0.30208333333333331" top="0.40625" bottom="0.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theme="5"/>
  </sheetPr>
  <dimension ref="A1:AI38"/>
  <sheetViews>
    <sheetView view="pageLayout" topLeftCell="A7" zoomScaleNormal="100" workbookViewId="0">
      <selection activeCell="X27" sqref="X27:AC27"/>
    </sheetView>
  </sheetViews>
  <sheetFormatPr defaultColWidth="2.85546875" defaultRowHeight="15" x14ac:dyDescent="0.25"/>
  <cols>
    <col min="1" max="16384" width="2.85546875" style="54"/>
  </cols>
  <sheetData>
    <row r="1" spans="1:34" s="6" customFormat="1" ht="31.5" x14ac:dyDescent="0.5">
      <c r="A1" s="142" t="s">
        <v>266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</row>
    <row r="2" spans="1:34" ht="31.5" x14ac:dyDescent="0.5">
      <c r="A2" s="142" t="s">
        <v>352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</row>
    <row r="3" spans="1:34" x14ac:dyDescent="0.25">
      <c r="A3" s="135" t="s">
        <v>353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</row>
    <row r="4" spans="1:34" x14ac:dyDescent="0.25">
      <c r="A4" s="135" t="s">
        <v>354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</row>
    <row r="5" spans="1:34" x14ac:dyDescent="0.25">
      <c r="A5" s="135" t="s">
        <v>355</v>
      </c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</row>
    <row r="6" spans="1:34" ht="15" customHeight="1" x14ac:dyDescent="0.25">
      <c r="A6" s="135" t="s">
        <v>356</v>
      </c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</row>
    <row r="7" spans="1:34" x14ac:dyDescent="0.25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</row>
    <row r="10" spans="1:34" x14ac:dyDescent="0.25">
      <c r="T10" s="54" t="s">
        <v>357</v>
      </c>
    </row>
    <row r="11" spans="1:34" x14ac:dyDescent="0.25">
      <c r="T11" s="54" t="s">
        <v>358</v>
      </c>
    </row>
    <row r="12" spans="1:34" x14ac:dyDescent="0.25">
      <c r="T12" s="54" t="s">
        <v>359</v>
      </c>
    </row>
    <row r="15" spans="1:34" x14ac:dyDescent="0.25">
      <c r="A15" s="139" t="s">
        <v>360</v>
      </c>
      <c r="B15" s="139"/>
      <c r="C15" s="139"/>
      <c r="D15" s="140" t="str">
        <f>'Данные Клиента Продавца и Авто'!B3</f>
        <v>0810</v>
      </c>
      <c r="E15" s="85"/>
      <c r="F15" s="54" t="s">
        <v>145</v>
      </c>
      <c r="G15" s="84" t="str">
        <f>'Данные Клиента Продавца и Авто'!B4&amp;Лист1!A48&amp;Лист1!A16</f>
        <v>19.09.2022 г.</v>
      </c>
      <c r="H15" s="85"/>
      <c r="I15" s="85"/>
      <c r="J15" s="85"/>
      <c r="K15" s="85"/>
      <c r="L15" s="85"/>
    </row>
    <row r="19" spans="1:35" ht="26.25" x14ac:dyDescent="0.4">
      <c r="A19" s="141" t="s">
        <v>361</v>
      </c>
      <c r="B19" s="141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</row>
    <row r="21" spans="1:35" x14ac:dyDescent="0.25">
      <c r="C21" s="54" t="s">
        <v>362</v>
      </c>
      <c r="P21" s="140" t="str">
        <f>'Данные Клиента Продавца и Авто'!B3</f>
        <v>0810</v>
      </c>
      <c r="Q21" s="85"/>
      <c r="R21" s="54" t="s">
        <v>145</v>
      </c>
      <c r="S21" s="84" t="str">
        <f>'Данные Клиента Продавца и Авто'!B4&amp;Лист1!A48&amp;Лист1!A16</f>
        <v>19.09.2022 г.</v>
      </c>
      <c r="T21" s="85"/>
      <c r="U21" s="85"/>
      <c r="V21" s="85"/>
      <c r="W21" s="85"/>
      <c r="X21" s="85"/>
      <c r="Y21" s="54" t="s">
        <v>363</v>
      </c>
    </row>
    <row r="22" spans="1:35" x14ac:dyDescent="0.25">
      <c r="A22" s="135" t="s">
        <v>364</v>
      </c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</row>
    <row r="23" spans="1:35" x14ac:dyDescent="0.25">
      <c r="A23" s="98" t="str">
        <f>'Данные Клиента Продавца и Авто'!B43</f>
        <v>Хайруллиным Маратом Талгатовичем</v>
      </c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54" t="s">
        <v>365</v>
      </c>
    </row>
    <row r="24" spans="1:35" x14ac:dyDescent="0.25">
      <c r="F24" s="54" t="s">
        <v>366</v>
      </c>
      <c r="Y24" s="136">
        <f>'Данные Клиента Продавца и Авто'!B31</f>
        <v>100000</v>
      </c>
      <c r="Z24" s="136"/>
      <c r="AA24" s="136"/>
      <c r="AB24" s="136"/>
      <c r="AC24" s="136"/>
      <c r="AD24" s="136"/>
    </row>
    <row r="25" spans="1:35" x14ac:dyDescent="0.25">
      <c r="A25" s="137" t="e">
        <f ca="1">'Данные Клиента Продавца и Авто'!B32</f>
        <v>#NAME?</v>
      </c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54" t="s">
        <v>367</v>
      </c>
      <c r="U25" s="2"/>
      <c r="V25" s="2"/>
      <c r="W25" s="2"/>
      <c r="X25" s="2"/>
      <c r="Y25" s="2"/>
      <c r="Z25" s="2"/>
      <c r="AA25" s="2"/>
      <c r="AB25" s="2"/>
      <c r="AC25" s="136">
        <f>'Данные Клиента Продавца и Авто'!B40</f>
        <v>16666.666666666668</v>
      </c>
      <c r="AD25" s="136"/>
      <c r="AE25" s="136"/>
      <c r="AF25" s="136"/>
      <c r="AG25" s="136"/>
      <c r="AH25" s="136"/>
      <c r="AI25" s="2"/>
    </row>
    <row r="26" spans="1:35" x14ac:dyDescent="0.25">
      <c r="A26" s="137" t="e">
        <f ca="1">'Данные Клиента Продавца и Авто'!B42</f>
        <v>#NAME?</v>
      </c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54" t="s">
        <v>368</v>
      </c>
      <c r="X26" s="138" t="str">
        <f>'Данные Клиента Продавца и Авто'!B45</f>
        <v>Хайруллина Марата Талгатовича</v>
      </c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</row>
    <row r="27" spans="1:35" x14ac:dyDescent="0.25">
      <c r="E27" s="54" t="s">
        <v>369</v>
      </c>
      <c r="S27" s="85" t="str">
        <f>'Данные Клиента Продавца и Авто'!B35</f>
        <v>02549/2022</v>
      </c>
      <c r="T27" s="85"/>
      <c r="U27" s="85"/>
      <c r="V27" s="85"/>
      <c r="W27" s="54" t="s">
        <v>145</v>
      </c>
      <c r="X27" s="84" t="str">
        <f>'Данные Клиента Продавца и Авто'!B34&amp;Лист1!A48&amp;Лист1!A16</f>
        <v>27.03.2022 г.</v>
      </c>
      <c r="Y27" s="85"/>
      <c r="Z27" s="85"/>
      <c r="AA27" s="85"/>
      <c r="AB27" s="85"/>
      <c r="AC27" s="85"/>
    </row>
    <row r="28" spans="1:35" x14ac:dyDescent="0.25">
      <c r="F28" s="54" t="s">
        <v>370</v>
      </c>
      <c r="U28" s="133" t="str">
        <f>'Данные Клиента Продавца и Авто'!B44</f>
        <v>Хайруллиным Маратом Талгатовичем</v>
      </c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</row>
    <row r="37" spans="1:30" x14ac:dyDescent="0.25">
      <c r="A37" s="54" t="s">
        <v>371</v>
      </c>
    </row>
    <row r="38" spans="1:30" x14ac:dyDescent="0.25">
      <c r="A38" s="54" t="s">
        <v>266</v>
      </c>
      <c r="AD38" s="54" t="s">
        <v>372</v>
      </c>
    </row>
  </sheetData>
  <mergeCells count="22">
    <mergeCell ref="A6:AH6"/>
    <mergeCell ref="A1:AH1"/>
    <mergeCell ref="A2:AH2"/>
    <mergeCell ref="A3:AH3"/>
    <mergeCell ref="A4:AH4"/>
    <mergeCell ref="A5:AH5"/>
    <mergeCell ref="A15:C15"/>
    <mergeCell ref="D15:E15"/>
    <mergeCell ref="G15:L15"/>
    <mergeCell ref="A19:AH19"/>
    <mergeCell ref="P21:Q21"/>
    <mergeCell ref="S21:X21"/>
    <mergeCell ref="S27:V27"/>
    <mergeCell ref="X27:AC27"/>
    <mergeCell ref="U28:AH28"/>
    <mergeCell ref="A22:AI22"/>
    <mergeCell ref="A23:N23"/>
    <mergeCell ref="Y24:AD24"/>
    <mergeCell ref="A25:S25"/>
    <mergeCell ref="AC25:AH25"/>
    <mergeCell ref="A26:T26"/>
    <mergeCell ref="X26:AI26"/>
  </mergeCells>
  <pageMargins left="3.937007874015748E-2" right="3.937007874015748E-2" top="0.74803149606299213" bottom="0.74803149606299213" header="0.31496062992125984" footer="0.3149606299212598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>
    <tabColor rgb="FFFFFF00"/>
  </sheetPr>
  <dimension ref="A1:AW49"/>
  <sheetViews>
    <sheetView view="pageLayout" topLeftCell="A19" zoomScaleNormal="100" workbookViewId="0">
      <selection activeCell="A28" sqref="A28:AH29"/>
    </sheetView>
  </sheetViews>
  <sheetFormatPr defaultColWidth="2.85546875" defaultRowHeight="15" x14ac:dyDescent="0.25"/>
  <sheetData>
    <row r="1" spans="1:48" ht="15" customHeight="1" x14ac:dyDescent="0.25">
      <c r="A1" s="168" t="s">
        <v>398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</row>
    <row r="2" spans="1:48" ht="15" customHeight="1" x14ac:dyDescent="0.25">
      <c r="A2" s="169" t="s">
        <v>399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</row>
    <row r="3" spans="1:48" ht="15" customHeight="1" x14ac:dyDescent="0.25">
      <c r="A3" s="58"/>
    </row>
    <row r="4" spans="1:48" ht="15" customHeight="1" x14ac:dyDescent="0.25">
      <c r="A4" s="170" t="str">
        <f>Лист1!A16&amp;Лист1!A48&amp;'Данные Продажи'!B2</f>
        <v>г. Екатеринбург</v>
      </c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AB4" s="171" t="str">
        <f>'Данные Продажи'!B3&amp;Лист1!A48&amp;Лист1!A16</f>
        <v>19.09.2022 г.</v>
      </c>
      <c r="AC4" s="145"/>
      <c r="AD4" s="145"/>
      <c r="AE4" s="145"/>
      <c r="AF4" s="145"/>
      <c r="AG4" s="145"/>
      <c r="AH4" s="145"/>
    </row>
    <row r="5" spans="1:48" ht="15" customHeight="1" x14ac:dyDescent="0.25">
      <c r="A5" s="172" t="str">
        <f>Лист1!A142</f>
        <v xml:space="preserve">Фамилия Имя Отчество, место рождения: дд.мм.гггг, дд.мм.гггг г.р., паспорт серии 0000 № 000000, выдан дд.мм.гггг г., Полностью как в паспорте, код подразделения 000-000, зарегестрированный по адресу: Область, город, улица, дом, корпус, квартира, именуемый в дальнейшем "Продавец" с одной стороны, и Швецов Евгений Мизайлович, место рождения: гор. Свердловск, 23.07.1981 г.р., паспорт серии 6504 № 426241, выдан 30.07.2003г., Орджоникидзевским РУВД города Екатеринбурга, код подразделения 662-007, зарегестрированный по адресу: Свердловская область г. Екатеринбург пер. Симбирский д. 2/4, кв. 115, именуемый в дальнейшем "Покупатель" с другой стороны, заключили договор о нижеследующем: </v>
      </c>
      <c r="B5" s="172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</row>
    <row r="6" spans="1:48" ht="15" customHeight="1" x14ac:dyDescent="0.25">
      <c r="A6" s="172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</row>
    <row r="7" spans="1:48" ht="15" customHeight="1" x14ac:dyDescent="0.25">
      <c r="A7" s="172"/>
      <c r="B7" s="172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</row>
    <row r="8" spans="1:48" ht="15" customHeight="1" x14ac:dyDescent="0.25">
      <c r="A8" s="172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</row>
    <row r="9" spans="1:48" ht="15" customHeight="1" x14ac:dyDescent="0.25">
      <c r="A9" s="172"/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2"/>
    </row>
    <row r="10" spans="1:48" ht="15" customHeight="1" x14ac:dyDescent="0.25">
      <c r="A10" s="172"/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</row>
    <row r="11" spans="1:48" ht="15" customHeight="1" x14ac:dyDescent="0.25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</row>
    <row r="12" spans="1:48" ht="15" customHeight="1" x14ac:dyDescent="0.25">
      <c r="A12" s="172"/>
      <c r="B12" s="172"/>
      <c r="C12" s="172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</row>
    <row r="13" spans="1:48" ht="15" customHeight="1" x14ac:dyDescent="0.25">
      <c r="A13" s="172"/>
      <c r="B13" s="172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</row>
    <row r="14" spans="1:48" ht="15" customHeight="1" x14ac:dyDescent="0.25">
      <c r="A14" s="172"/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</row>
    <row r="15" spans="1:48" ht="15" customHeight="1" x14ac:dyDescent="0.25">
      <c r="A15" s="170" t="s">
        <v>400</v>
      </c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0"/>
      <c r="AG15" s="170"/>
      <c r="AH15" s="170"/>
    </row>
    <row r="16" spans="1:48" ht="15" customHeight="1" x14ac:dyDescent="0.25">
      <c r="AV16" s="59"/>
    </row>
    <row r="17" spans="1:49" ht="15" customHeight="1" x14ac:dyDescent="0.25">
      <c r="A17" s="146" t="str">
        <f>'Данные Клиента Продавца и Авто'!A19</f>
        <v xml:space="preserve">Идентификационный номер (VIN): </v>
      </c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 t="str">
        <f>'Данные Клиента Продавца и Авто'!B19</f>
        <v>VIN</v>
      </c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V17" s="60"/>
    </row>
    <row r="18" spans="1:49" ht="15" customHeight="1" x14ac:dyDescent="0.25">
      <c r="A18" s="146" t="str">
        <f>'Данные Клиента Продавца и Авто'!A20</f>
        <v>Марка, модель:</v>
      </c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 t="str">
        <f>'Данные Клиента Продавца и Авто'!B20</f>
        <v>Марка, модель</v>
      </c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V18" s="59"/>
    </row>
    <row r="19" spans="1:49" ht="15" customHeight="1" x14ac:dyDescent="0.25">
      <c r="A19" s="146" t="str">
        <f>'Данные Клиента Продавца и Авто'!A21</f>
        <v xml:space="preserve">Наименование (тип ТС): </v>
      </c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 t="str">
        <f>'Данные Клиента Продавца и Авто'!B21</f>
        <v xml:space="preserve">легковой </v>
      </c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V19" s="58"/>
    </row>
    <row r="20" spans="1:49" ht="15" customHeight="1" x14ac:dyDescent="0.25">
      <c r="A20" s="146" t="str">
        <f>'Данные Клиента Продавца и Авто'!A22</f>
        <v>Категория ТС (A, B, C, D, прицеп):</v>
      </c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 t="str">
        <f>'Данные Клиента Продавца и Авто'!B22</f>
        <v>В</v>
      </c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V20" s="61"/>
    </row>
    <row r="21" spans="1:49" ht="15" customHeight="1" x14ac:dyDescent="0.25">
      <c r="A21" s="146" t="str">
        <f>'Данные Клиента Продавца и Авто'!A23</f>
        <v>Год изготовления ТС:</v>
      </c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 t="str">
        <f>'Данные Клиента Продавца и Авто'!B23</f>
        <v>гггг</v>
      </c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V21" s="61"/>
    </row>
    <row r="22" spans="1:49" ht="15" customHeight="1" x14ac:dyDescent="0.25">
      <c r="A22" s="146" t="str">
        <f>'Данные Клиента Продавца и Авто'!A24</f>
        <v>Шасси (рама):</v>
      </c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 t="str">
        <f>'Данные Клиента Продавца и Авто'!B24</f>
        <v>отсутствует</v>
      </c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V22" s="62"/>
      <c r="AW22" s="63"/>
    </row>
    <row r="23" spans="1:49" ht="15" customHeight="1" x14ac:dyDescent="0.25">
      <c r="A23" s="146" t="str">
        <f>'Данные Клиента Продавца и Авто'!A25</f>
        <v>Кузов (кабина, прицеп):</v>
      </c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 t="str">
        <f>'Данные Клиента Продавца и Авто'!B25</f>
        <v>VIN</v>
      </c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V23" s="59"/>
    </row>
    <row r="24" spans="1:49" ht="15" customHeight="1" x14ac:dyDescent="0.25">
      <c r="A24" s="146" t="str">
        <f>'Данные Клиента Продавца и Авто'!A26</f>
        <v>Цвет кузова (кабины, прицепа):</v>
      </c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 t="str">
        <f>'Данные Клиента Продавца и Авто'!B26</f>
        <v>Цвет авто как в ПТС</v>
      </c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V24" s="59"/>
    </row>
    <row r="25" spans="1:49" ht="15" customHeight="1" x14ac:dyDescent="0.25">
      <c r="A25" s="147" t="str">
        <f>'Данные Клиента Продавца и Авто'!A27</f>
        <v>Паспорт ТС / Электронный ПТС / Св-во регистрации ТС (серия, номер, кем выдан, дата выдачи):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9"/>
      <c r="N25" s="156" t="str">
        <f>'Данные Клиента Продавца и Авто'!B27</f>
        <v>77 УО 666029 Центральная акцизная таможня 12.07.2017</v>
      </c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8"/>
      <c r="AV25" s="64"/>
    </row>
    <row r="26" spans="1:49" ht="15" customHeight="1" x14ac:dyDescent="0.25">
      <c r="A26" s="150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2"/>
      <c r="N26" s="159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1"/>
    </row>
    <row r="27" spans="1:49" ht="15" customHeight="1" x14ac:dyDescent="0.25">
      <c r="A27" s="153"/>
      <c r="B27" s="154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5"/>
      <c r="N27" s="162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4"/>
      <c r="AV27" s="65"/>
    </row>
    <row r="28" spans="1:49" ht="15" customHeight="1" x14ac:dyDescent="0.25">
      <c r="A28" s="165" t="str">
        <f>Лист1!A147</f>
        <v xml:space="preserve">Указанный автомобиль продан Продавцом за 150000  (Сто пятьдесят тысяч ) руб. 00 коп., 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</row>
    <row r="29" spans="1:49" ht="15" customHeight="1" x14ac:dyDescent="0.25">
      <c r="A29" s="166"/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D29" s="166"/>
      <c r="AE29" s="166"/>
      <c r="AF29" s="166"/>
      <c r="AG29" s="166"/>
      <c r="AH29" s="166"/>
    </row>
    <row r="30" spans="1:49" ht="15" customHeight="1" x14ac:dyDescent="0.25">
      <c r="A30" s="167" t="s">
        <v>401</v>
      </c>
      <c r="B30" s="167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</row>
    <row r="31" spans="1:49" ht="15" customHeight="1" x14ac:dyDescent="0.25">
      <c r="A31" s="167"/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</row>
    <row r="33" spans="1:34" ht="15" customHeight="1" x14ac:dyDescent="0.25">
      <c r="A33" s="85" t="s">
        <v>402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</row>
    <row r="34" spans="1:34" ht="15" customHeight="1" x14ac:dyDescent="0.25">
      <c r="P34" s="66"/>
      <c r="Q34" s="66"/>
      <c r="S34" s="66"/>
    </row>
    <row r="35" spans="1:34" ht="15" customHeight="1" x14ac:dyDescent="0.25">
      <c r="A35" s="138" t="s">
        <v>290</v>
      </c>
      <c r="B35" s="138"/>
      <c r="C35" s="138"/>
      <c r="D35" s="138"/>
      <c r="E35" s="138"/>
      <c r="F35" s="138"/>
      <c r="G35" s="138"/>
      <c r="P35" s="66"/>
      <c r="Q35" s="66"/>
      <c r="R35" s="66"/>
      <c r="S35" s="66"/>
      <c r="T35" s="138" t="s">
        <v>287</v>
      </c>
      <c r="U35" s="138"/>
      <c r="V35" s="138"/>
      <c r="W35" s="138"/>
      <c r="X35" s="138"/>
      <c r="Y35" s="138"/>
      <c r="Z35" s="138"/>
    </row>
    <row r="36" spans="1:34" ht="15" customHeight="1" x14ac:dyDescent="0.25">
      <c r="A36" s="144" t="str">
        <f>Лист1!A138</f>
        <v>Фамилия Имя Отчество, место рождения: дд.мм.гггг, дд.мм.гггг г.р., паспорт серии 0000 № 000000, выдан дд.мм.гггг г., Полностью как в паспорте, код подразделения 000-000, зарегестрированный по адресу: Область, город, улица, дом, корпус, квартира</v>
      </c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66"/>
      <c r="Q36" s="66"/>
      <c r="R36" s="66"/>
      <c r="S36" s="66"/>
      <c r="T36" s="144" t="str">
        <f>Лист1!A140</f>
        <v>Швецов Евгений Мизайлович, место рождения: гор. Свердловск, 23.07.1981 г.р., паспорт серии 6504 № 426241, выдан 30.07.2003г., Орджоникидзевским РУВД города Екатеринбурга, код подразделения 662-007, зарегестрированный по адресу: Свердловская область г. Екатеринбург пер. Симбирский д. 2/4, кв. 115</v>
      </c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</row>
    <row r="37" spans="1:34" ht="15" customHeight="1" x14ac:dyDescent="0.25">
      <c r="A37" s="144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66"/>
      <c r="Q37" s="66"/>
      <c r="R37" s="66"/>
      <c r="S37" s="66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</row>
    <row r="38" spans="1:34" ht="15" customHeight="1" x14ac:dyDescent="0.25">
      <c r="A38" s="144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66"/>
      <c r="Q38" s="66"/>
      <c r="R38" s="66"/>
      <c r="S38" s="66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</row>
    <row r="39" spans="1:34" ht="15" customHeight="1" x14ac:dyDescent="0.25">
      <c r="A39" s="144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66"/>
      <c r="Q39" s="66"/>
      <c r="R39" s="66"/>
      <c r="S39" s="66"/>
      <c r="T39" s="144"/>
      <c r="U39" s="144"/>
      <c r="V39" s="144"/>
      <c r="W39" s="144"/>
      <c r="X39" s="144"/>
      <c r="Y39" s="144"/>
      <c r="Z39" s="144"/>
      <c r="AA39" s="144"/>
      <c r="AB39" s="144"/>
      <c r="AC39" s="144"/>
      <c r="AD39" s="144"/>
      <c r="AE39" s="144"/>
      <c r="AF39" s="144"/>
      <c r="AG39" s="144"/>
      <c r="AH39" s="144"/>
    </row>
    <row r="40" spans="1:34" ht="15" customHeight="1" x14ac:dyDescent="0.25">
      <c r="A40" s="144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66"/>
      <c r="Q40" s="66"/>
      <c r="R40" s="66"/>
      <c r="S40" s="66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</row>
    <row r="41" spans="1:34" ht="15" customHeight="1" x14ac:dyDescent="0.25">
      <c r="A41" s="144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66"/>
      <c r="Q41" s="66"/>
      <c r="R41" s="66"/>
      <c r="S41" s="66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</row>
    <row r="42" spans="1:34" ht="15" customHeight="1" x14ac:dyDescent="0.25">
      <c r="A42" s="144"/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66"/>
      <c r="Q42" s="66"/>
      <c r="R42" s="66"/>
      <c r="S42" s="66"/>
      <c r="T42" s="144"/>
      <c r="U42" s="144"/>
      <c r="V42" s="144"/>
      <c r="W42" s="144"/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44"/>
    </row>
    <row r="43" spans="1:34" ht="15" customHeight="1" x14ac:dyDescent="0.25">
      <c r="A43" s="144"/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66"/>
      <c r="Q43" s="66"/>
      <c r="R43" s="66"/>
      <c r="S43" s="66"/>
      <c r="T43" s="144"/>
      <c r="U43" s="144"/>
      <c r="V43" s="144"/>
      <c r="W43" s="144"/>
      <c r="X43" s="144"/>
      <c r="Y43" s="144"/>
      <c r="Z43" s="144"/>
      <c r="AA43" s="144"/>
      <c r="AB43" s="144"/>
      <c r="AC43" s="144"/>
      <c r="AD43" s="144"/>
      <c r="AE43" s="144"/>
      <c r="AF43" s="144"/>
      <c r="AG43" s="144"/>
      <c r="AH43" s="144"/>
    </row>
    <row r="44" spans="1:34" ht="15" customHeight="1" x14ac:dyDescent="0.25">
      <c r="A44" s="144"/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66"/>
      <c r="Q44" s="66"/>
      <c r="R44" s="66"/>
      <c r="S44" s="66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</row>
    <row r="45" spans="1:34" ht="15" customHeight="1" x14ac:dyDescent="0.25">
      <c r="A45" s="144"/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66"/>
      <c r="Q45" s="66"/>
      <c r="R45" s="66"/>
      <c r="S45" s="66"/>
      <c r="T45" s="144"/>
      <c r="U45" s="144"/>
      <c r="V45" s="144"/>
      <c r="W45" s="144"/>
      <c r="X45" s="144"/>
      <c r="Y45" s="144"/>
      <c r="Z45" s="144"/>
      <c r="AA45" s="144"/>
      <c r="AB45" s="144"/>
      <c r="AC45" s="144"/>
      <c r="AD45" s="144"/>
      <c r="AE45" s="144"/>
      <c r="AF45" s="144"/>
      <c r="AG45" s="144"/>
      <c r="AH45" s="144"/>
    </row>
    <row r="46" spans="1:34" ht="15" customHeight="1" x14ac:dyDescent="0.25">
      <c r="A46" s="144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66"/>
      <c r="Q46" s="66"/>
      <c r="R46" s="66"/>
      <c r="S46" s="66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  <c r="AF46" s="144"/>
      <c r="AG46" s="144"/>
      <c r="AH46" s="144"/>
    </row>
    <row r="48" spans="1:34" ht="15" customHeight="1" x14ac:dyDescent="0.25">
      <c r="A48" s="145" t="s">
        <v>403</v>
      </c>
      <c r="B48" s="145"/>
      <c r="C48" s="145"/>
      <c r="D48" s="145"/>
      <c r="E48" s="145"/>
      <c r="F48" s="145"/>
      <c r="G48" s="138" t="str">
        <f>'Данные Клиента Продавца и Авто'!B6</f>
        <v>Фамилия И.О.</v>
      </c>
      <c r="H48" s="138"/>
      <c r="I48" s="138"/>
      <c r="J48" s="138"/>
      <c r="K48" s="138"/>
      <c r="L48" s="138"/>
      <c r="M48" s="138"/>
      <c r="N48" s="138"/>
      <c r="O48" s="138"/>
      <c r="T48" s="145" t="s">
        <v>403</v>
      </c>
      <c r="U48" s="145"/>
      <c r="V48" s="145"/>
      <c r="W48" s="145"/>
      <c r="X48" s="145"/>
      <c r="Y48" s="145"/>
      <c r="Z48" s="138" t="str">
        <f>'Данные Продажи'!B5</f>
        <v>Швецов Е.М.</v>
      </c>
      <c r="AA48" s="138"/>
      <c r="AB48" s="138"/>
      <c r="AC48" s="138"/>
      <c r="AD48" s="138"/>
      <c r="AE48" s="138"/>
      <c r="AF48" s="138"/>
      <c r="AG48" s="138"/>
      <c r="AH48" s="138"/>
    </row>
    <row r="49" spans="7:34" ht="15" customHeight="1" x14ac:dyDescent="0.25">
      <c r="G49" s="143"/>
      <c r="H49" s="143"/>
      <c r="I49" s="143"/>
      <c r="J49" s="143"/>
      <c r="K49" s="143"/>
      <c r="L49" s="143"/>
      <c r="M49" s="143"/>
      <c r="N49" s="143"/>
      <c r="O49" s="143"/>
      <c r="Z49" s="143"/>
      <c r="AA49" s="143"/>
      <c r="AB49" s="143"/>
      <c r="AC49" s="143"/>
      <c r="AD49" s="143"/>
      <c r="AE49" s="143"/>
      <c r="AF49" s="143"/>
      <c r="AG49" s="143"/>
      <c r="AH49" s="143"/>
    </row>
  </sheetData>
  <mergeCells count="37">
    <mergeCell ref="A15:AH15"/>
    <mergeCell ref="A23:M23"/>
    <mergeCell ref="N23:AH23"/>
    <mergeCell ref="N24:AH24"/>
    <mergeCell ref="A24:M24"/>
    <mergeCell ref="A17:M17"/>
    <mergeCell ref="N17:AH17"/>
    <mergeCell ref="A18:M18"/>
    <mergeCell ref="N18:AH18"/>
    <mergeCell ref="A19:M19"/>
    <mergeCell ref="N19:AH19"/>
    <mergeCell ref="A20:M20"/>
    <mergeCell ref="N20:AH20"/>
    <mergeCell ref="A21:M21"/>
    <mergeCell ref="N21:AH21"/>
    <mergeCell ref="A22:M22"/>
    <mergeCell ref="A1:AH1"/>
    <mergeCell ref="A2:AH2"/>
    <mergeCell ref="A4:L4"/>
    <mergeCell ref="AB4:AH4"/>
    <mergeCell ref="A5:AH14"/>
    <mergeCell ref="N22:AH22"/>
    <mergeCell ref="A35:G35"/>
    <mergeCell ref="T35:Z35"/>
    <mergeCell ref="A25:M27"/>
    <mergeCell ref="N25:AH27"/>
    <mergeCell ref="A28:AH29"/>
    <mergeCell ref="A30:AH31"/>
    <mergeCell ref="A33:AH33"/>
    <mergeCell ref="G49:O49"/>
    <mergeCell ref="Z49:AH49"/>
    <mergeCell ref="A36:O46"/>
    <mergeCell ref="T36:AH46"/>
    <mergeCell ref="A48:F48"/>
    <mergeCell ref="G48:O48"/>
    <mergeCell ref="T48:Y48"/>
    <mergeCell ref="Z48:AH48"/>
  </mergeCells>
  <pageMargins left="0.39370078740157483" right="0.19685039370078741" top="0.74803149606299213" bottom="0.74803149606299213" header="0.31496062992125984" footer="0.3149606299212598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>
    <tabColor rgb="FFFFFF00"/>
  </sheetPr>
  <dimension ref="A1:AW50"/>
  <sheetViews>
    <sheetView view="pageLayout" topLeftCell="A10" zoomScaleNormal="100" workbookViewId="0">
      <selection activeCell="Y35" sqref="Y35"/>
    </sheetView>
  </sheetViews>
  <sheetFormatPr defaultColWidth="2.85546875" defaultRowHeight="15" x14ac:dyDescent="0.25"/>
  <sheetData>
    <row r="1" spans="1:48" ht="15" customHeight="1" x14ac:dyDescent="0.25">
      <c r="A1" s="168" t="s">
        <v>398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</row>
    <row r="2" spans="1:48" ht="15" customHeight="1" x14ac:dyDescent="0.25">
      <c r="A2" s="169" t="s">
        <v>399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</row>
    <row r="3" spans="1:48" ht="15" customHeight="1" x14ac:dyDescent="0.25">
      <c r="A3" s="58"/>
    </row>
    <row r="4" spans="1:48" ht="15" customHeight="1" x14ac:dyDescent="0.25">
      <c r="A4" s="170"/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AB4" s="171"/>
      <c r="AC4" s="145"/>
      <c r="AD4" s="145"/>
      <c r="AE4" s="145"/>
      <c r="AF4" s="145"/>
      <c r="AG4" s="145"/>
      <c r="AH4" s="145"/>
    </row>
    <row r="5" spans="1:48" ht="15" customHeight="1" x14ac:dyDescent="0.25">
      <c r="A5" s="172"/>
      <c r="B5" s="172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</row>
    <row r="6" spans="1:48" ht="15" customHeight="1" x14ac:dyDescent="0.25">
      <c r="A6" s="172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</row>
    <row r="7" spans="1:48" ht="15" customHeight="1" x14ac:dyDescent="0.25">
      <c r="A7" s="172"/>
      <c r="B7" s="172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</row>
    <row r="8" spans="1:48" ht="15" customHeight="1" x14ac:dyDescent="0.25">
      <c r="A8" s="172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</row>
    <row r="9" spans="1:48" ht="15" customHeight="1" x14ac:dyDescent="0.25">
      <c r="A9" s="172"/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2"/>
    </row>
    <row r="10" spans="1:48" ht="15" customHeight="1" x14ac:dyDescent="0.25">
      <c r="A10" s="172"/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</row>
    <row r="11" spans="1:48" ht="15" customHeight="1" x14ac:dyDescent="0.25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</row>
    <row r="12" spans="1:48" ht="15" customHeight="1" x14ac:dyDescent="0.25">
      <c r="A12" s="172"/>
      <c r="B12" s="172"/>
      <c r="C12" s="172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</row>
    <row r="13" spans="1:48" ht="15" customHeight="1" x14ac:dyDescent="0.25">
      <c r="A13" s="172"/>
      <c r="B13" s="172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</row>
    <row r="14" spans="1:48" ht="15" customHeight="1" x14ac:dyDescent="0.25">
      <c r="A14" s="172"/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</row>
    <row r="15" spans="1:48" ht="15" customHeight="1" x14ac:dyDescent="0.25">
      <c r="A15" s="170" t="s">
        <v>400</v>
      </c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0"/>
      <c r="AG15" s="170"/>
      <c r="AH15" s="170"/>
    </row>
    <row r="16" spans="1:48" ht="15" customHeight="1" x14ac:dyDescent="0.25">
      <c r="AV16" s="59"/>
    </row>
    <row r="17" spans="1:49" ht="15" customHeight="1" x14ac:dyDescent="0.25">
      <c r="A17" s="146" t="str">
        <f>'Данные Клиента Продавца и Авто'!A19</f>
        <v xml:space="preserve">Идентификационный номер (VIN): </v>
      </c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 t="str">
        <f>'Данные Клиента Продавца и Авто'!B19</f>
        <v>VIN</v>
      </c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V17" s="60"/>
    </row>
    <row r="18" spans="1:49" ht="15" customHeight="1" x14ac:dyDescent="0.25">
      <c r="A18" s="146" t="str">
        <f>'Данные Клиента Продавца и Авто'!A20</f>
        <v>Марка, модель:</v>
      </c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 t="str">
        <f>'Данные Клиента Продавца и Авто'!B20</f>
        <v>Марка, модель</v>
      </c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V18" s="59"/>
    </row>
    <row r="19" spans="1:49" ht="15" customHeight="1" x14ac:dyDescent="0.25">
      <c r="A19" s="146" t="str">
        <f>'Данные Клиента Продавца и Авто'!A21</f>
        <v xml:space="preserve">Наименование (тип ТС): </v>
      </c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 t="str">
        <f>'Данные Клиента Продавца и Авто'!B21</f>
        <v xml:space="preserve">легковой </v>
      </c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V19" s="58"/>
    </row>
    <row r="20" spans="1:49" ht="15" customHeight="1" x14ac:dyDescent="0.25">
      <c r="A20" s="146" t="str">
        <f>'Данные Клиента Продавца и Авто'!A22</f>
        <v>Категория ТС (A, B, C, D, прицеп):</v>
      </c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 t="str">
        <f>'Данные Клиента Продавца и Авто'!B22</f>
        <v>В</v>
      </c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V20" s="61"/>
    </row>
    <row r="21" spans="1:49" ht="15" customHeight="1" x14ac:dyDescent="0.25">
      <c r="A21" s="146" t="str">
        <f>'Данные Клиента Продавца и Авто'!A23</f>
        <v>Год изготовления ТС:</v>
      </c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 t="str">
        <f>'Данные Клиента Продавца и Авто'!B23</f>
        <v>гггг</v>
      </c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V21" s="61"/>
    </row>
    <row r="22" spans="1:49" ht="15" customHeight="1" x14ac:dyDescent="0.25">
      <c r="A22" s="146" t="str">
        <f>'Данные Клиента Продавца и Авто'!A24</f>
        <v>Шасси (рама):</v>
      </c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 t="str">
        <f>'Данные Клиента Продавца и Авто'!B24</f>
        <v>отсутствует</v>
      </c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V22" s="62"/>
      <c r="AW22" s="63"/>
    </row>
    <row r="23" spans="1:49" ht="15" customHeight="1" x14ac:dyDescent="0.25">
      <c r="A23" s="146" t="str">
        <f>'Данные Клиента Продавца и Авто'!A25</f>
        <v>Кузов (кабина, прицеп):</v>
      </c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 t="str">
        <f>'Данные Клиента Продавца и Авто'!B25</f>
        <v>VIN</v>
      </c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V23" s="59"/>
    </row>
    <row r="24" spans="1:49" ht="15" customHeight="1" x14ac:dyDescent="0.25">
      <c r="A24" s="146" t="str">
        <f>'Данные Клиента Продавца и Авто'!A26</f>
        <v>Цвет кузова (кабины, прицепа):</v>
      </c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 t="str">
        <f>'Данные Клиента Продавца и Авто'!B26</f>
        <v>Цвет авто как в ПТС</v>
      </c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V24" s="59"/>
    </row>
    <row r="25" spans="1:49" ht="15" customHeight="1" x14ac:dyDescent="0.25">
      <c r="A25" s="147" t="str">
        <f>'Данные Клиента Продавца и Авто'!A27</f>
        <v>Паспорт ТС / Электронный ПТС / Св-во регистрации ТС (серия, номер, кем выдан, дата выдачи):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9"/>
      <c r="N25" s="156" t="str">
        <f>'Данные Клиента Продавца и Авто'!B27</f>
        <v>77 УО 666029 Центральная акцизная таможня 12.07.2017</v>
      </c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8"/>
      <c r="AV25" s="64"/>
    </row>
    <row r="26" spans="1:49" ht="15" customHeight="1" x14ac:dyDescent="0.25">
      <c r="A26" s="150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2"/>
      <c r="N26" s="159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1"/>
    </row>
    <row r="27" spans="1:49" ht="15" customHeight="1" x14ac:dyDescent="0.25">
      <c r="A27" s="153"/>
      <c r="B27" s="154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5"/>
      <c r="N27" s="162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4"/>
      <c r="AV27" s="65"/>
    </row>
    <row r="28" spans="1:49" ht="15" customHeight="1" x14ac:dyDescent="0.25">
      <c r="A28" s="165"/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</row>
    <row r="29" spans="1:49" ht="15" customHeight="1" x14ac:dyDescent="0.25">
      <c r="A29" s="166"/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D29" s="166"/>
      <c r="AE29" s="166"/>
      <c r="AF29" s="166"/>
      <c r="AG29" s="166"/>
      <c r="AH29" s="166"/>
    </row>
    <row r="30" spans="1:49" ht="15" customHeight="1" x14ac:dyDescent="0.25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</row>
    <row r="31" spans="1:49" ht="15" customHeight="1" x14ac:dyDescent="0.25">
      <c r="A31" s="167" t="s">
        <v>401</v>
      </c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</row>
    <row r="32" spans="1:49" ht="15" customHeight="1" x14ac:dyDescent="0.25">
      <c r="A32" s="167"/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</row>
    <row r="34" spans="1:34" ht="15" customHeight="1" x14ac:dyDescent="0.25">
      <c r="A34" s="85" t="s">
        <v>402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</row>
    <row r="35" spans="1:34" ht="15" customHeight="1" x14ac:dyDescent="0.25">
      <c r="P35" s="66"/>
      <c r="Q35" s="66"/>
      <c r="S35" s="66"/>
    </row>
    <row r="36" spans="1:34" ht="15" customHeight="1" x14ac:dyDescent="0.25">
      <c r="A36" s="138" t="s">
        <v>290</v>
      </c>
      <c r="B36" s="138"/>
      <c r="C36" s="138"/>
      <c r="D36" s="138"/>
      <c r="E36" s="138"/>
      <c r="F36" s="138"/>
      <c r="G36" s="138"/>
      <c r="P36" s="66"/>
      <c r="Q36" s="66"/>
      <c r="R36" s="66"/>
      <c r="S36" s="66"/>
      <c r="T36" s="138" t="s">
        <v>287</v>
      </c>
      <c r="U36" s="138"/>
      <c r="V36" s="138"/>
      <c r="W36" s="138"/>
      <c r="X36" s="138"/>
      <c r="Y36" s="138"/>
      <c r="Z36" s="138"/>
    </row>
    <row r="37" spans="1:34" ht="15" customHeight="1" x14ac:dyDescent="0.25">
      <c r="A37" s="144" t="str">
        <f>Лист1!A138</f>
        <v>Фамилия Имя Отчество, место рождения: дд.мм.гггг, дд.мм.гггг г.р., паспорт серии 0000 № 000000, выдан дд.мм.гггг г., Полностью как в паспорте, код подразделения 000-000, зарегестрированный по адресу: Область, город, улица, дом, корпус, квартира</v>
      </c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66"/>
      <c r="Q37" s="66"/>
      <c r="R37" s="66"/>
      <c r="S37" s="66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</row>
    <row r="38" spans="1:34" ht="15" customHeight="1" x14ac:dyDescent="0.25">
      <c r="A38" s="144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66"/>
      <c r="Q38" s="66"/>
      <c r="R38" s="66"/>
      <c r="S38" s="66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</row>
    <row r="39" spans="1:34" ht="15" customHeight="1" x14ac:dyDescent="0.25">
      <c r="A39" s="144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66"/>
      <c r="Q39" s="66"/>
      <c r="R39" s="66"/>
      <c r="S39" s="66"/>
      <c r="T39" s="144"/>
      <c r="U39" s="144"/>
      <c r="V39" s="144"/>
      <c r="W39" s="144"/>
      <c r="X39" s="144"/>
      <c r="Y39" s="144"/>
      <c r="Z39" s="144"/>
      <c r="AA39" s="144"/>
      <c r="AB39" s="144"/>
      <c r="AC39" s="144"/>
      <c r="AD39" s="144"/>
      <c r="AE39" s="144"/>
      <c r="AF39" s="144"/>
      <c r="AG39" s="144"/>
      <c r="AH39" s="144"/>
    </row>
    <row r="40" spans="1:34" ht="15" customHeight="1" x14ac:dyDescent="0.25">
      <c r="A40" s="144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66"/>
      <c r="Q40" s="66"/>
      <c r="R40" s="66"/>
      <c r="S40" s="66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</row>
    <row r="41" spans="1:34" ht="15" customHeight="1" x14ac:dyDescent="0.25">
      <c r="A41" s="144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66"/>
      <c r="Q41" s="66"/>
      <c r="R41" s="66"/>
      <c r="S41" s="66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</row>
    <row r="42" spans="1:34" ht="15" customHeight="1" x14ac:dyDescent="0.25">
      <c r="A42" s="144"/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66"/>
      <c r="Q42" s="66"/>
      <c r="R42" s="66"/>
      <c r="S42" s="66"/>
      <c r="T42" s="144"/>
      <c r="U42" s="144"/>
      <c r="V42" s="144"/>
      <c r="W42" s="144"/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44"/>
    </row>
    <row r="43" spans="1:34" ht="15" customHeight="1" x14ac:dyDescent="0.25">
      <c r="A43" s="144"/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66"/>
      <c r="Q43" s="66"/>
      <c r="R43" s="66"/>
      <c r="S43" s="66"/>
      <c r="T43" s="144"/>
      <c r="U43" s="144"/>
      <c r="V43" s="144"/>
      <c r="W43" s="144"/>
      <c r="X43" s="144"/>
      <c r="Y43" s="144"/>
      <c r="Z43" s="144"/>
      <c r="AA43" s="144"/>
      <c r="AB43" s="144"/>
      <c r="AC43" s="144"/>
      <c r="AD43" s="144"/>
      <c r="AE43" s="144"/>
      <c r="AF43" s="144"/>
      <c r="AG43" s="144"/>
      <c r="AH43" s="144"/>
    </row>
    <row r="44" spans="1:34" ht="15" customHeight="1" x14ac:dyDescent="0.25">
      <c r="A44" s="144"/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66"/>
      <c r="Q44" s="66"/>
      <c r="R44" s="66"/>
      <c r="S44" s="66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</row>
    <row r="45" spans="1:34" ht="15" customHeight="1" x14ac:dyDescent="0.25">
      <c r="A45" s="144"/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66"/>
      <c r="Q45" s="66"/>
      <c r="R45" s="66"/>
      <c r="S45" s="66"/>
      <c r="T45" s="144"/>
      <c r="U45" s="144"/>
      <c r="V45" s="144"/>
      <c r="W45" s="144"/>
      <c r="X45" s="144"/>
      <c r="Y45" s="144"/>
      <c r="Z45" s="144"/>
      <c r="AA45" s="144"/>
      <c r="AB45" s="144"/>
      <c r="AC45" s="144"/>
      <c r="AD45" s="144"/>
      <c r="AE45" s="144"/>
      <c r="AF45" s="144"/>
      <c r="AG45" s="144"/>
      <c r="AH45" s="144"/>
    </row>
    <row r="46" spans="1:34" ht="15" customHeight="1" x14ac:dyDescent="0.25">
      <c r="A46" s="144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66"/>
      <c r="Q46" s="66"/>
      <c r="R46" s="66"/>
      <c r="S46" s="66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  <c r="AF46" s="144"/>
      <c r="AG46" s="144"/>
      <c r="AH46" s="144"/>
    </row>
    <row r="47" spans="1:34" ht="15" customHeight="1" x14ac:dyDescent="0.25">
      <c r="A47" s="144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66"/>
      <c r="Q47" s="66"/>
      <c r="R47" s="66"/>
      <c r="S47" s="66"/>
      <c r="T47" s="144"/>
      <c r="U47" s="144"/>
      <c r="V47" s="144"/>
      <c r="W47" s="144"/>
      <c r="X47" s="144"/>
      <c r="Y47" s="144"/>
      <c r="Z47" s="144"/>
      <c r="AA47" s="144"/>
      <c r="AB47" s="144"/>
      <c r="AC47" s="144"/>
      <c r="AD47" s="144"/>
      <c r="AE47" s="144"/>
      <c r="AF47" s="144"/>
      <c r="AG47" s="144"/>
      <c r="AH47" s="144"/>
    </row>
    <row r="49" spans="1:34" ht="15" customHeight="1" x14ac:dyDescent="0.25">
      <c r="A49" s="145" t="s">
        <v>403</v>
      </c>
      <c r="B49" s="145"/>
      <c r="C49" s="145"/>
      <c r="D49" s="145"/>
      <c r="E49" s="145"/>
      <c r="F49" s="145"/>
      <c r="G49" s="138" t="str">
        <f>'Данные Клиента Продавца и Авто'!B6</f>
        <v>Фамилия И.О.</v>
      </c>
      <c r="H49" s="138"/>
      <c r="I49" s="138"/>
      <c r="J49" s="138"/>
      <c r="K49" s="138"/>
      <c r="L49" s="138"/>
      <c r="M49" s="138"/>
      <c r="N49" s="138"/>
      <c r="O49" s="138"/>
      <c r="T49" s="145"/>
      <c r="U49" s="145"/>
      <c r="V49" s="145"/>
      <c r="W49" s="145"/>
      <c r="X49" s="145"/>
      <c r="Y49" s="145"/>
      <c r="Z49" s="138"/>
      <c r="AA49" s="138"/>
      <c r="AB49" s="138"/>
      <c r="AC49" s="138"/>
      <c r="AD49" s="138"/>
      <c r="AE49" s="138"/>
      <c r="AF49" s="138"/>
      <c r="AG49" s="138"/>
      <c r="AH49" s="138"/>
    </row>
    <row r="50" spans="1:34" ht="15" customHeight="1" x14ac:dyDescent="0.25">
      <c r="G50" s="143"/>
      <c r="H50" s="143"/>
      <c r="I50" s="143"/>
      <c r="J50" s="143"/>
      <c r="K50" s="143"/>
      <c r="L50" s="143"/>
      <c r="M50" s="143"/>
      <c r="N50" s="143"/>
      <c r="O50" s="143"/>
      <c r="Z50" s="143"/>
      <c r="AA50" s="143"/>
      <c r="AB50" s="143"/>
      <c r="AC50" s="143"/>
      <c r="AD50" s="143"/>
      <c r="AE50" s="143"/>
      <c r="AF50" s="143"/>
      <c r="AG50" s="143"/>
      <c r="AH50" s="143"/>
    </row>
  </sheetData>
  <mergeCells count="37">
    <mergeCell ref="A49:F49"/>
    <mergeCell ref="G49:O49"/>
    <mergeCell ref="T49:Y49"/>
    <mergeCell ref="Z49:AH49"/>
    <mergeCell ref="G50:O50"/>
    <mergeCell ref="Z50:AH50"/>
    <mergeCell ref="A37:O47"/>
    <mergeCell ref="T37:AH47"/>
    <mergeCell ref="A23:M23"/>
    <mergeCell ref="N23:AH23"/>
    <mergeCell ref="A24:M24"/>
    <mergeCell ref="N24:AH24"/>
    <mergeCell ref="A25:M27"/>
    <mergeCell ref="N25:AH27"/>
    <mergeCell ref="A28:AH29"/>
    <mergeCell ref="A31:AH32"/>
    <mergeCell ref="A34:AH34"/>
    <mergeCell ref="A36:G36"/>
    <mergeCell ref="T36:Z36"/>
    <mergeCell ref="A20:M20"/>
    <mergeCell ref="N20:AH20"/>
    <mergeCell ref="A21:M21"/>
    <mergeCell ref="N21:AH21"/>
    <mergeCell ref="A22:M22"/>
    <mergeCell ref="N22:AH22"/>
    <mergeCell ref="A17:M17"/>
    <mergeCell ref="N17:AH17"/>
    <mergeCell ref="A18:M18"/>
    <mergeCell ref="N18:AH18"/>
    <mergeCell ref="A19:M19"/>
    <mergeCell ref="N19:AH19"/>
    <mergeCell ref="A15:AH15"/>
    <mergeCell ref="A1:AH1"/>
    <mergeCell ref="A2:AH2"/>
    <mergeCell ref="A4:L4"/>
    <mergeCell ref="AB4:AH4"/>
    <mergeCell ref="A5:AH14"/>
  </mergeCells>
  <pageMargins left="0.39370078740157483" right="0.19685039370078741" top="0.74803149606299213" bottom="0.74803149606299213" header="0.31496062992125984" footer="0.31496062992125984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>
    <tabColor rgb="FFFFFF00"/>
  </sheetPr>
  <dimension ref="A1:AW50"/>
  <sheetViews>
    <sheetView view="pageLayout" zoomScaleNormal="100" workbookViewId="0">
      <selection activeCell="A28" sqref="A28:AH29"/>
    </sheetView>
  </sheetViews>
  <sheetFormatPr defaultColWidth="2.85546875" defaultRowHeight="15" x14ac:dyDescent="0.25"/>
  <sheetData>
    <row r="1" spans="1:48" ht="15" customHeight="1" x14ac:dyDescent="0.25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</row>
    <row r="2" spans="1:48" ht="15" customHeight="1" x14ac:dyDescent="0.25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</row>
    <row r="3" spans="1:48" ht="15" customHeight="1" x14ac:dyDescent="0.25">
      <c r="A3" s="58"/>
    </row>
    <row r="4" spans="1:48" ht="15" customHeight="1" x14ac:dyDescent="0.25">
      <c r="A4" s="170" t="str">
        <f>Лист1!A16&amp;Лист1!A48&amp;'Данные Продажи'!B2</f>
        <v>г. Екатеринбург</v>
      </c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AB4" s="171" t="str">
        <f>'Данные Продажи'!B3&amp;Лист1!A48&amp;Лист1!A16</f>
        <v>19.09.2022 г.</v>
      </c>
      <c r="AC4" s="145"/>
      <c r="AD4" s="145"/>
      <c r="AE4" s="145"/>
      <c r="AF4" s="145"/>
      <c r="AG4" s="145"/>
      <c r="AH4" s="145"/>
    </row>
    <row r="5" spans="1:48" ht="15" customHeight="1" x14ac:dyDescent="0.25">
      <c r="A5" s="172" t="str">
        <f>Лист1!A142</f>
        <v xml:space="preserve">Фамилия Имя Отчество, место рождения: дд.мм.гггг, дд.мм.гггг г.р., паспорт серии 0000 № 000000, выдан дд.мм.гггг г., Полностью как в паспорте, код подразделения 000-000, зарегестрированный по адресу: Область, город, улица, дом, корпус, квартира, именуемый в дальнейшем "Продавец" с одной стороны, и Швецов Евгений Мизайлович, место рождения: гор. Свердловск, 23.07.1981 г.р., паспорт серии 6504 № 426241, выдан 30.07.2003г., Орджоникидзевским РУВД города Екатеринбурга, код подразделения 662-007, зарегестрированный по адресу: Свердловская область г. Екатеринбург пер. Симбирский д. 2/4, кв. 115, именуемый в дальнейшем "Покупатель" с другой стороны, заключили договор о нижеследующем: </v>
      </c>
      <c r="B5" s="172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</row>
    <row r="6" spans="1:48" ht="15" customHeight="1" x14ac:dyDescent="0.25">
      <c r="A6" s="172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</row>
    <row r="7" spans="1:48" ht="15" customHeight="1" x14ac:dyDescent="0.25">
      <c r="A7" s="172"/>
      <c r="B7" s="172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</row>
    <row r="8" spans="1:48" ht="15" customHeight="1" x14ac:dyDescent="0.25">
      <c r="A8" s="172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</row>
    <row r="9" spans="1:48" ht="15" customHeight="1" x14ac:dyDescent="0.25">
      <c r="A9" s="172"/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2"/>
    </row>
    <row r="10" spans="1:48" ht="15" customHeight="1" x14ac:dyDescent="0.25">
      <c r="A10" s="172"/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</row>
    <row r="11" spans="1:48" ht="15" customHeight="1" x14ac:dyDescent="0.25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</row>
    <row r="12" spans="1:48" ht="15" customHeight="1" x14ac:dyDescent="0.25">
      <c r="A12" s="172"/>
      <c r="B12" s="172"/>
      <c r="C12" s="172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</row>
    <row r="13" spans="1:48" ht="15" customHeight="1" x14ac:dyDescent="0.25">
      <c r="A13" s="172"/>
      <c r="B13" s="172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</row>
    <row r="14" spans="1:48" ht="15" customHeight="1" x14ac:dyDescent="0.25">
      <c r="A14" s="172"/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</row>
    <row r="15" spans="1:48" ht="15" customHeight="1" x14ac:dyDescent="0.25">
      <c r="A15" s="170"/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0"/>
      <c r="AG15" s="170"/>
      <c r="AH15" s="170"/>
    </row>
    <row r="16" spans="1:48" ht="15" customHeight="1" x14ac:dyDescent="0.25">
      <c r="AV16" s="59"/>
    </row>
    <row r="17" spans="1:49" ht="15" customHeight="1" x14ac:dyDescent="0.25">
      <c r="A17" s="173"/>
      <c r="B17" s="173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V17" s="60"/>
    </row>
    <row r="18" spans="1:49" ht="15" customHeight="1" x14ac:dyDescent="0.25">
      <c r="A18" s="173"/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V18" s="59"/>
    </row>
    <row r="19" spans="1:49" ht="15" customHeight="1" x14ac:dyDescent="0.25">
      <c r="A19" s="173"/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V19" s="58"/>
    </row>
    <row r="20" spans="1:49" ht="15" customHeight="1" x14ac:dyDescent="0.25">
      <c r="A20" s="173"/>
      <c r="B20" s="173"/>
      <c r="C20" s="173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V20" s="61"/>
    </row>
    <row r="21" spans="1:49" ht="15" customHeight="1" x14ac:dyDescent="0.25">
      <c r="A21" s="173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V21" s="61"/>
    </row>
    <row r="22" spans="1:49" ht="15" customHeight="1" x14ac:dyDescent="0.25">
      <c r="A22" s="173"/>
      <c r="B22" s="173"/>
      <c r="C22" s="173"/>
      <c r="D22" s="173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3"/>
      <c r="AH22" s="173"/>
      <c r="AV22" s="62"/>
      <c r="AW22" s="63"/>
    </row>
    <row r="23" spans="1:49" ht="15" customHeight="1" x14ac:dyDescent="0.25">
      <c r="A23" s="173"/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173"/>
      <c r="AH23" s="173"/>
      <c r="AV23" s="59"/>
    </row>
    <row r="24" spans="1:49" ht="15" customHeight="1" x14ac:dyDescent="0.25">
      <c r="A24" s="173"/>
      <c r="B24" s="173"/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V24" s="59"/>
    </row>
    <row r="25" spans="1:49" ht="15" customHeight="1" x14ac:dyDescent="0.25">
      <c r="A25" s="151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74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V25" s="64"/>
    </row>
    <row r="26" spans="1:49" ht="15" customHeight="1" x14ac:dyDescent="0.25">
      <c r="A26" s="151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</row>
    <row r="27" spans="1:49" ht="15" customHeight="1" x14ac:dyDescent="0.25">
      <c r="A27" s="151"/>
      <c r="B27" s="151"/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V27" s="65"/>
    </row>
    <row r="28" spans="1:49" ht="15" customHeight="1" x14ac:dyDescent="0.25">
      <c r="A28" s="166" t="str">
        <f>Лист1!A147</f>
        <v xml:space="preserve">Указанный автомобиль продан Продавцом за 150000  (Сто пятьдесят тысяч ) руб. 00 коп., </v>
      </c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  <c r="AA28" s="166"/>
      <c r="AB28" s="166"/>
      <c r="AC28" s="166"/>
      <c r="AD28" s="166"/>
      <c r="AE28" s="166"/>
      <c r="AF28" s="166"/>
      <c r="AG28" s="166"/>
      <c r="AH28" s="166"/>
    </row>
    <row r="29" spans="1:49" ht="15" customHeight="1" x14ac:dyDescent="0.25">
      <c r="A29" s="166"/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D29" s="166"/>
      <c r="AE29" s="166"/>
      <c r="AF29" s="166"/>
      <c r="AG29" s="166"/>
      <c r="AH29" s="166"/>
    </row>
    <row r="30" spans="1:49" ht="15" customHeight="1" x14ac:dyDescent="0.25">
      <c r="A30" s="167"/>
      <c r="B30" s="167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</row>
    <row r="31" spans="1:49" ht="15" customHeight="1" x14ac:dyDescent="0.25">
      <c r="A31" s="167"/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</row>
    <row r="33" spans="1:34" ht="15" customHeight="1" x14ac:dyDescent="0.25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</row>
    <row r="34" spans="1:34" ht="15" customHeight="1" x14ac:dyDescent="0.25">
      <c r="P34" s="66"/>
      <c r="Q34" s="66"/>
      <c r="S34" s="66"/>
    </row>
    <row r="35" spans="1:34" ht="15" customHeight="1" x14ac:dyDescent="0.25">
      <c r="P35" s="66"/>
      <c r="Q35" s="66"/>
      <c r="S35" s="66"/>
    </row>
    <row r="36" spans="1:34" ht="15" customHeight="1" x14ac:dyDescent="0.25">
      <c r="A36" s="138"/>
      <c r="B36" s="138"/>
      <c r="C36" s="138"/>
      <c r="D36" s="138"/>
      <c r="E36" s="138"/>
      <c r="F36" s="138"/>
      <c r="G36" s="138"/>
      <c r="P36" s="66"/>
      <c r="Q36" s="66"/>
      <c r="R36" s="66"/>
      <c r="S36" s="66"/>
      <c r="T36" s="138"/>
      <c r="U36" s="138"/>
      <c r="V36" s="138"/>
      <c r="W36" s="138"/>
      <c r="X36" s="138"/>
      <c r="Y36" s="138"/>
      <c r="Z36" s="138"/>
    </row>
    <row r="37" spans="1:34" ht="15" customHeight="1" x14ac:dyDescent="0.25">
      <c r="A37" s="144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66"/>
      <c r="Q37" s="66"/>
      <c r="R37" s="66"/>
      <c r="S37" s="66"/>
      <c r="T37" s="144" t="str">
        <f>Лист1!A140</f>
        <v>Швецов Евгений Мизайлович, место рождения: гор. Свердловск, 23.07.1981 г.р., паспорт серии 6504 № 426241, выдан 30.07.2003г., Орджоникидзевским РУВД города Екатеринбурга, код подразделения 662-007, зарегестрированный по адресу: Свердловская область г. Екатеринбург пер. Симбирский д. 2/4, кв. 115</v>
      </c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</row>
    <row r="38" spans="1:34" ht="15" customHeight="1" x14ac:dyDescent="0.25">
      <c r="A38" s="144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66"/>
      <c r="Q38" s="66"/>
      <c r="R38" s="66"/>
      <c r="S38" s="66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</row>
    <row r="39" spans="1:34" ht="15" customHeight="1" x14ac:dyDescent="0.25">
      <c r="A39" s="144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66"/>
      <c r="Q39" s="66"/>
      <c r="R39" s="66"/>
      <c r="S39" s="66"/>
      <c r="T39" s="144"/>
      <c r="U39" s="144"/>
      <c r="V39" s="144"/>
      <c r="W39" s="144"/>
      <c r="X39" s="144"/>
      <c r="Y39" s="144"/>
      <c r="Z39" s="144"/>
      <c r="AA39" s="144"/>
      <c r="AB39" s="144"/>
      <c r="AC39" s="144"/>
      <c r="AD39" s="144"/>
      <c r="AE39" s="144"/>
      <c r="AF39" s="144"/>
      <c r="AG39" s="144"/>
      <c r="AH39" s="144"/>
    </row>
    <row r="40" spans="1:34" ht="15" customHeight="1" x14ac:dyDescent="0.25">
      <c r="A40" s="144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66"/>
      <c r="Q40" s="66"/>
      <c r="R40" s="66"/>
      <c r="S40" s="66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</row>
    <row r="41" spans="1:34" ht="15" customHeight="1" x14ac:dyDescent="0.25">
      <c r="A41" s="144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66"/>
      <c r="Q41" s="66"/>
      <c r="R41" s="66"/>
      <c r="S41" s="66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</row>
    <row r="42" spans="1:34" ht="15" customHeight="1" x14ac:dyDescent="0.25">
      <c r="A42" s="144"/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66"/>
      <c r="Q42" s="66"/>
      <c r="R42" s="66"/>
      <c r="S42" s="66"/>
      <c r="T42" s="144"/>
      <c r="U42" s="144"/>
      <c r="V42" s="144"/>
      <c r="W42" s="144"/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44"/>
    </row>
    <row r="43" spans="1:34" ht="15" customHeight="1" x14ac:dyDescent="0.25">
      <c r="A43" s="144"/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66"/>
      <c r="Q43" s="66"/>
      <c r="R43" s="66"/>
      <c r="S43" s="66"/>
      <c r="T43" s="144"/>
      <c r="U43" s="144"/>
      <c r="V43" s="144"/>
      <c r="W43" s="144"/>
      <c r="X43" s="144"/>
      <c r="Y43" s="144"/>
      <c r="Z43" s="144"/>
      <c r="AA43" s="144"/>
      <c r="AB43" s="144"/>
      <c r="AC43" s="144"/>
      <c r="AD43" s="144"/>
      <c r="AE43" s="144"/>
      <c r="AF43" s="144"/>
      <c r="AG43" s="144"/>
      <c r="AH43" s="144"/>
    </row>
    <row r="44" spans="1:34" ht="15" customHeight="1" x14ac:dyDescent="0.25">
      <c r="A44" s="144"/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66"/>
      <c r="Q44" s="66"/>
      <c r="R44" s="66"/>
      <c r="S44" s="66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</row>
    <row r="45" spans="1:34" ht="15" customHeight="1" x14ac:dyDescent="0.25">
      <c r="A45" s="144"/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66"/>
      <c r="Q45" s="66"/>
      <c r="R45" s="66"/>
      <c r="S45" s="66"/>
      <c r="T45" s="144"/>
      <c r="U45" s="144"/>
      <c r="V45" s="144"/>
      <c r="W45" s="144"/>
      <c r="X45" s="144"/>
      <c r="Y45" s="144"/>
      <c r="Z45" s="144"/>
      <c r="AA45" s="144"/>
      <c r="AB45" s="144"/>
      <c r="AC45" s="144"/>
      <c r="AD45" s="144"/>
      <c r="AE45" s="144"/>
      <c r="AF45" s="144"/>
      <c r="AG45" s="144"/>
      <c r="AH45" s="144"/>
    </row>
    <row r="46" spans="1:34" ht="15" customHeight="1" x14ac:dyDescent="0.25">
      <c r="A46" s="144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66"/>
      <c r="Q46" s="66"/>
      <c r="R46" s="66"/>
      <c r="S46" s="66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  <c r="AF46" s="144"/>
      <c r="AG46" s="144"/>
      <c r="AH46" s="144"/>
    </row>
    <row r="47" spans="1:34" ht="15" customHeight="1" x14ac:dyDescent="0.25">
      <c r="A47" s="144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66"/>
      <c r="Q47" s="66"/>
      <c r="R47" s="66"/>
      <c r="S47" s="66"/>
      <c r="T47" s="144"/>
      <c r="U47" s="144"/>
      <c r="V47" s="144"/>
      <c r="W47" s="144"/>
      <c r="X47" s="144"/>
      <c r="Y47" s="144"/>
      <c r="Z47" s="144"/>
      <c r="AA47" s="144"/>
      <c r="AB47" s="144"/>
      <c r="AC47" s="144"/>
      <c r="AD47" s="144"/>
      <c r="AE47" s="144"/>
      <c r="AF47" s="144"/>
      <c r="AG47" s="144"/>
      <c r="AH47" s="144"/>
    </row>
    <row r="49" spans="1:34" ht="15" customHeight="1" x14ac:dyDescent="0.25">
      <c r="A49" s="145"/>
      <c r="B49" s="145"/>
      <c r="C49" s="145"/>
      <c r="D49" s="145"/>
      <c r="E49" s="145"/>
      <c r="F49" s="145"/>
      <c r="G49" s="138"/>
      <c r="H49" s="138"/>
      <c r="I49" s="138"/>
      <c r="J49" s="138"/>
      <c r="K49" s="138"/>
      <c r="L49" s="138"/>
      <c r="M49" s="138"/>
      <c r="N49" s="138"/>
      <c r="O49" s="138"/>
      <c r="T49" s="145" t="s">
        <v>403</v>
      </c>
      <c r="U49" s="145"/>
      <c r="V49" s="145"/>
      <c r="W49" s="145"/>
      <c r="X49" s="145"/>
      <c r="Y49" s="145"/>
      <c r="Z49" s="138" t="str">
        <f>'Данные Продажи'!B5</f>
        <v>Швецов Е.М.</v>
      </c>
      <c r="AA49" s="138"/>
      <c r="AB49" s="138"/>
      <c r="AC49" s="138"/>
      <c r="AD49" s="138"/>
      <c r="AE49" s="138"/>
      <c r="AF49" s="138"/>
      <c r="AG49" s="138"/>
      <c r="AH49" s="138"/>
    </row>
    <row r="50" spans="1:34" ht="15" customHeight="1" x14ac:dyDescent="0.25">
      <c r="G50" s="143"/>
      <c r="H50" s="143"/>
      <c r="I50" s="143"/>
      <c r="J50" s="143"/>
      <c r="K50" s="143"/>
      <c r="L50" s="143"/>
      <c r="M50" s="143"/>
      <c r="N50" s="143"/>
      <c r="O50" s="143"/>
      <c r="Z50" s="143"/>
      <c r="AA50" s="143"/>
      <c r="AB50" s="143"/>
      <c r="AC50" s="143"/>
      <c r="AD50" s="143"/>
      <c r="AE50" s="143"/>
      <c r="AF50" s="143"/>
      <c r="AG50" s="143"/>
      <c r="AH50" s="143"/>
    </row>
  </sheetData>
  <mergeCells count="37">
    <mergeCell ref="A49:F49"/>
    <mergeCell ref="G49:O49"/>
    <mergeCell ref="T49:Y49"/>
    <mergeCell ref="Z49:AH49"/>
    <mergeCell ref="G50:O50"/>
    <mergeCell ref="Z50:AH50"/>
    <mergeCell ref="A37:O47"/>
    <mergeCell ref="T37:AH47"/>
    <mergeCell ref="A23:M23"/>
    <mergeCell ref="N23:AH23"/>
    <mergeCell ref="A24:M24"/>
    <mergeCell ref="N24:AH24"/>
    <mergeCell ref="A25:M27"/>
    <mergeCell ref="N25:AH27"/>
    <mergeCell ref="A28:AH29"/>
    <mergeCell ref="A30:AH31"/>
    <mergeCell ref="A33:AH33"/>
    <mergeCell ref="A36:G36"/>
    <mergeCell ref="T36:Z36"/>
    <mergeCell ref="A20:M20"/>
    <mergeCell ref="N20:AH20"/>
    <mergeCell ref="A21:M21"/>
    <mergeCell ref="N21:AH21"/>
    <mergeCell ref="A22:M22"/>
    <mergeCell ref="N22:AH22"/>
    <mergeCell ref="A17:M17"/>
    <mergeCell ref="N17:AH17"/>
    <mergeCell ref="A18:M18"/>
    <mergeCell ref="N18:AH18"/>
    <mergeCell ref="A19:M19"/>
    <mergeCell ref="N19:AH19"/>
    <mergeCell ref="A15:AH15"/>
    <mergeCell ref="A1:AH1"/>
    <mergeCell ref="A2:AH2"/>
    <mergeCell ref="A4:L4"/>
    <mergeCell ref="AB4:AH4"/>
    <mergeCell ref="A5:AH14"/>
  </mergeCells>
  <pageMargins left="0.39370078740157483" right="0.19685039370078741" top="0.74803149606299213" bottom="0.74803149606299213" header="0.31496062992125984" footer="0.31496062992125984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rgb="FFFFFF00"/>
  </sheetPr>
  <dimension ref="A1:AH113"/>
  <sheetViews>
    <sheetView showWhiteSpace="0" view="pageLayout" zoomScaleNormal="100" workbookViewId="0">
      <selection activeCell="J8" sqref="J8"/>
    </sheetView>
  </sheetViews>
  <sheetFormatPr defaultColWidth="2.85546875" defaultRowHeight="15" x14ac:dyDescent="0.25"/>
  <cols>
    <col min="1" max="33" width="2.85546875" style="5"/>
    <col min="34" max="34" width="3" style="5" customWidth="1"/>
    <col min="35" max="16384" width="2.85546875" style="5"/>
  </cols>
  <sheetData>
    <row r="1" spans="1:34" s="6" customFormat="1" ht="15.75" x14ac:dyDescent="0.25">
      <c r="A1" s="90"/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</row>
    <row r="2" spans="1:34" ht="15.75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</row>
    <row r="3" spans="1:34" x14ac:dyDescent="0.25">
      <c r="G3" s="10"/>
      <c r="S3" s="85"/>
      <c r="T3" s="85"/>
      <c r="V3" s="84"/>
      <c r="W3" s="85"/>
      <c r="X3" s="85"/>
      <c r="Y3" s="85"/>
      <c r="Z3" s="85"/>
      <c r="AA3" s="85"/>
    </row>
    <row r="4" spans="1:34" ht="15" customHeight="1" x14ac:dyDescent="0.25"/>
    <row r="5" spans="1:34" x14ac:dyDescent="0.25">
      <c r="A5" s="5" t="str">
        <f>Лист1!A16&amp;Лист1!A48&amp;'Данные Клиента Продавца и Авто'!B2</f>
        <v>г. Екатеринбург</v>
      </c>
      <c r="X5" s="87"/>
      <c r="Y5" s="87"/>
      <c r="Z5" s="10"/>
      <c r="AC5" s="84" t="str">
        <f>Закрывашки!B4&amp;Лист1!A48&amp;Лист1!A16</f>
        <v>03.04.2022 г.</v>
      </c>
      <c r="AD5" s="85"/>
      <c r="AE5" s="85"/>
      <c r="AF5" s="85"/>
      <c r="AG5" s="85"/>
      <c r="AH5" s="85"/>
    </row>
    <row r="7" spans="1:34" x14ac:dyDescent="0.25">
      <c r="A7" s="43"/>
    </row>
    <row r="8" spans="1:34" x14ac:dyDescent="0.25">
      <c r="A8" s="43"/>
    </row>
    <row r="10" spans="1:34" x14ac:dyDescent="0.25">
      <c r="A10" s="5" t="s">
        <v>180</v>
      </c>
      <c r="M10" s="140" t="str">
        <f>'Данные Клиента Продавца и Авто'!B3</f>
        <v>0810</v>
      </c>
      <c r="N10" s="85"/>
      <c r="O10" s="5" t="s">
        <v>145</v>
      </c>
      <c r="P10" s="84" t="str">
        <f>'Данные Клиента Продавца и Авто'!B4&amp;Лист1!A48&amp;Лист1!A16</f>
        <v>19.09.2022 г.</v>
      </c>
      <c r="Q10" s="85"/>
      <c r="R10" s="85"/>
      <c r="S10" s="85"/>
      <c r="T10" s="85"/>
      <c r="U10" s="85"/>
      <c r="V10" s="5" t="s">
        <v>181</v>
      </c>
    </row>
    <row r="11" spans="1:34" x14ac:dyDescent="0.25">
      <c r="A11" s="32" t="s">
        <v>230</v>
      </c>
      <c r="F11" s="177" t="str">
        <f>Закрывашки!B6&amp;Закрывашки!B7</f>
        <v xml:space="preserve">1500000 (Один миллион пятьсот тысяч ) руб. 00 коп., </v>
      </c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77"/>
      <c r="AF11" s="177"/>
      <c r="AG11" s="177"/>
      <c r="AH11" s="177"/>
    </row>
    <row r="12" spans="1:34" x14ac:dyDescent="0.25">
      <c r="A12" s="32" t="s">
        <v>231</v>
      </c>
    </row>
    <row r="14" spans="1:34" x14ac:dyDescent="0.25">
      <c r="A14" s="5" t="s">
        <v>182</v>
      </c>
    </row>
    <row r="16" spans="1:34" ht="15" customHeight="1" x14ac:dyDescent="0.25">
      <c r="A16" s="175" t="s">
        <v>183</v>
      </c>
      <c r="B16" s="175" t="s">
        <v>262</v>
      </c>
      <c r="C16" s="175"/>
      <c r="D16" s="175"/>
      <c r="E16" s="175"/>
      <c r="F16" s="175"/>
      <c r="G16" s="175" t="s">
        <v>188</v>
      </c>
      <c r="H16" s="175"/>
      <c r="I16" s="175"/>
      <c r="J16" s="175" t="s">
        <v>190</v>
      </c>
      <c r="K16" s="175"/>
      <c r="L16" s="175" t="s">
        <v>184</v>
      </c>
      <c r="M16" s="175"/>
      <c r="N16" s="175"/>
      <c r="O16" s="175"/>
      <c r="P16" s="176" t="s">
        <v>189</v>
      </c>
      <c r="Q16" s="176"/>
      <c r="R16" s="176"/>
      <c r="S16" s="176"/>
      <c r="T16" s="176"/>
      <c r="U16" s="176"/>
      <c r="V16" s="176"/>
      <c r="W16" s="176"/>
      <c r="X16" s="176"/>
      <c r="Y16" s="176"/>
      <c r="Z16" s="176"/>
      <c r="AA16" s="176"/>
      <c r="AB16" s="176"/>
      <c r="AC16" s="175" t="s">
        <v>185</v>
      </c>
      <c r="AD16" s="175"/>
      <c r="AE16" s="175"/>
      <c r="AF16" s="175"/>
      <c r="AG16" s="175"/>
      <c r="AH16" s="175"/>
    </row>
    <row r="17" spans="1:34" x14ac:dyDescent="0.25">
      <c r="A17" s="175"/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6"/>
      <c r="Q17" s="176"/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6"/>
      <c r="AC17" s="175"/>
      <c r="AD17" s="175"/>
      <c r="AE17" s="175"/>
      <c r="AF17" s="175"/>
      <c r="AG17" s="175"/>
      <c r="AH17" s="175"/>
    </row>
    <row r="18" spans="1:34" x14ac:dyDescent="0.25">
      <c r="A18" s="175"/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  <c r="AA18" s="176"/>
      <c r="AB18" s="176"/>
      <c r="AC18" s="175"/>
      <c r="AD18" s="175"/>
      <c r="AE18" s="175"/>
      <c r="AF18" s="175"/>
      <c r="AG18" s="175"/>
      <c r="AH18" s="175"/>
    </row>
    <row r="19" spans="1:34" ht="15" customHeight="1" x14ac:dyDescent="0.25">
      <c r="A19" s="176">
        <v>1</v>
      </c>
      <c r="B19" s="175" t="str">
        <f>'Данные Клиента Продавца и Авто'!B20</f>
        <v>Марка, модель</v>
      </c>
      <c r="C19" s="175"/>
      <c r="D19" s="175"/>
      <c r="E19" s="175"/>
      <c r="F19" s="175"/>
      <c r="G19" s="176" t="s">
        <v>186</v>
      </c>
      <c r="H19" s="176"/>
      <c r="I19" s="176"/>
      <c r="J19" s="176">
        <v>1</v>
      </c>
      <c r="K19" s="176"/>
      <c r="L19" s="125">
        <f>Закрывашки!B6</f>
        <v>1500000</v>
      </c>
      <c r="M19" s="125"/>
      <c r="N19" s="125"/>
      <c r="O19" s="125"/>
      <c r="AC19" s="21"/>
      <c r="AD19" s="21"/>
      <c r="AE19" s="21"/>
      <c r="AF19" s="21"/>
      <c r="AG19" s="21"/>
      <c r="AH19" s="21"/>
    </row>
    <row r="20" spans="1:34" x14ac:dyDescent="0.25">
      <c r="A20" s="176"/>
      <c r="B20" s="175"/>
      <c r="C20" s="175"/>
      <c r="D20" s="175"/>
      <c r="E20" s="175"/>
      <c r="F20" s="175"/>
      <c r="G20" s="176"/>
      <c r="H20" s="176"/>
      <c r="I20" s="176"/>
      <c r="J20" s="176"/>
      <c r="K20" s="176"/>
      <c r="L20" s="125"/>
      <c r="M20" s="125"/>
      <c r="N20" s="125"/>
      <c r="O20" s="125"/>
      <c r="AC20" s="21"/>
      <c r="AD20" s="21"/>
      <c r="AE20" s="21"/>
      <c r="AF20" s="21"/>
      <c r="AG20" s="21"/>
      <c r="AH20" s="21"/>
    </row>
    <row r="21" spans="1:34" x14ac:dyDescent="0.25">
      <c r="A21" s="176"/>
      <c r="B21" s="175"/>
      <c r="C21" s="175"/>
      <c r="D21" s="175"/>
      <c r="E21" s="175"/>
      <c r="F21" s="175"/>
      <c r="G21" s="176"/>
      <c r="H21" s="176"/>
      <c r="I21" s="176"/>
      <c r="J21" s="176"/>
      <c r="K21" s="176"/>
      <c r="L21" s="125"/>
      <c r="M21" s="125"/>
      <c r="N21" s="125"/>
      <c r="O21" s="125"/>
      <c r="P21" s="132" t="str">
        <f>Закрывашки!B5</f>
        <v>ФИО / Организация</v>
      </c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21"/>
      <c r="AD21" s="21"/>
      <c r="AE21" s="21"/>
      <c r="AF21" s="21"/>
      <c r="AG21" s="21"/>
      <c r="AH21" s="21"/>
    </row>
    <row r="22" spans="1:34" x14ac:dyDescent="0.25">
      <c r="A22" s="176"/>
      <c r="B22" s="175"/>
      <c r="C22" s="175"/>
      <c r="D22" s="175"/>
      <c r="E22" s="175"/>
      <c r="F22" s="175"/>
      <c r="G22" s="176"/>
      <c r="H22" s="176"/>
      <c r="I22" s="176"/>
      <c r="J22" s="176"/>
      <c r="K22" s="176"/>
      <c r="L22" s="125"/>
      <c r="M22" s="125"/>
      <c r="N22" s="125"/>
      <c r="O22" s="125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21"/>
      <c r="AD22" s="21"/>
      <c r="AE22" s="21"/>
      <c r="AF22" s="21"/>
      <c r="AG22" s="21"/>
      <c r="AH22" s="21"/>
    </row>
    <row r="23" spans="1:34" x14ac:dyDescent="0.25">
      <c r="A23" s="176"/>
      <c r="B23" s="175"/>
      <c r="C23" s="175"/>
      <c r="D23" s="175"/>
      <c r="E23" s="175"/>
      <c r="F23" s="175"/>
      <c r="G23" s="176"/>
      <c r="H23" s="176"/>
      <c r="I23" s="176"/>
      <c r="J23" s="176"/>
      <c r="K23" s="176"/>
      <c r="L23" s="125"/>
      <c r="M23" s="125"/>
      <c r="N23" s="125"/>
      <c r="O23" s="125"/>
      <c r="P23" s="178" t="s">
        <v>229</v>
      </c>
      <c r="Q23" s="178"/>
      <c r="R23" s="178"/>
      <c r="S23" s="178"/>
      <c r="T23" s="178"/>
      <c r="U23" s="178"/>
      <c r="V23" s="133" t="str">
        <f>Закрывашки!B3</f>
        <v>03042022/-1</v>
      </c>
      <c r="W23" s="133"/>
      <c r="X23" s="133"/>
      <c r="Y23" s="133"/>
      <c r="Z23" s="133"/>
      <c r="AA23" s="133"/>
      <c r="AB23" s="133"/>
      <c r="AC23" s="95" t="str">
        <f>T25</f>
        <v>03.04.2022 г.</v>
      </c>
      <c r="AD23" s="95"/>
      <c r="AE23" s="95"/>
      <c r="AF23" s="95"/>
      <c r="AG23" s="95"/>
      <c r="AH23" s="95"/>
    </row>
    <row r="24" spans="1:34" x14ac:dyDescent="0.25">
      <c r="A24" s="176"/>
      <c r="B24" s="175"/>
      <c r="C24" s="175"/>
      <c r="D24" s="175"/>
      <c r="E24" s="175"/>
      <c r="F24" s="175"/>
      <c r="G24" s="176"/>
      <c r="H24" s="176"/>
      <c r="I24" s="176"/>
      <c r="J24" s="176"/>
      <c r="K24" s="176"/>
      <c r="L24" s="125"/>
      <c r="M24" s="125"/>
      <c r="N24" s="125"/>
      <c r="O24" s="125"/>
      <c r="P24" s="178"/>
      <c r="Q24" s="178"/>
      <c r="R24" s="178"/>
      <c r="S24" s="178"/>
      <c r="T24" s="178"/>
      <c r="U24" s="178"/>
      <c r="V24" s="133"/>
      <c r="W24" s="133"/>
      <c r="X24" s="133"/>
      <c r="Y24" s="133"/>
      <c r="Z24" s="133"/>
      <c r="AA24" s="133"/>
      <c r="AB24" s="133"/>
      <c r="AC24" s="95"/>
      <c r="AD24" s="95"/>
      <c r="AE24" s="95"/>
      <c r="AF24" s="95"/>
      <c r="AG24" s="95"/>
      <c r="AH24" s="95"/>
    </row>
    <row r="25" spans="1:34" x14ac:dyDescent="0.25">
      <c r="A25" s="176"/>
      <c r="B25" s="175"/>
      <c r="C25" s="175"/>
      <c r="D25" s="175"/>
      <c r="E25" s="175"/>
      <c r="F25" s="175"/>
      <c r="G25" s="176"/>
      <c r="H25" s="176"/>
      <c r="I25" s="176"/>
      <c r="J25" s="176"/>
      <c r="K25" s="176"/>
      <c r="L25" s="125"/>
      <c r="M25" s="125"/>
      <c r="N25" s="125"/>
      <c r="O25" s="125"/>
      <c r="P25" s="178" t="s">
        <v>145</v>
      </c>
      <c r="Q25" s="178"/>
      <c r="R25" s="178"/>
      <c r="S25" s="178"/>
      <c r="T25" s="99" t="str">
        <f>Закрывашки!B4&amp;Лист1!A48&amp;Лист1!A16</f>
        <v>03.04.2022 г.</v>
      </c>
      <c r="U25" s="99"/>
      <c r="V25" s="99"/>
      <c r="W25" s="99"/>
      <c r="X25" s="99"/>
      <c r="Y25" s="99"/>
      <c r="Z25" s="99"/>
      <c r="AA25" s="99"/>
      <c r="AB25" s="99"/>
      <c r="AC25" s="21"/>
      <c r="AD25" s="21"/>
      <c r="AE25" s="21"/>
      <c r="AF25" s="21"/>
      <c r="AG25" s="21"/>
      <c r="AH25" s="21"/>
    </row>
    <row r="26" spans="1:34" x14ac:dyDescent="0.25">
      <c r="A26" s="176"/>
      <c r="B26" s="175"/>
      <c r="C26" s="175"/>
      <c r="D26" s="175"/>
      <c r="E26" s="175"/>
      <c r="F26" s="175"/>
      <c r="G26" s="176"/>
      <c r="H26" s="176"/>
      <c r="I26" s="176"/>
      <c r="J26" s="176"/>
      <c r="K26" s="176"/>
      <c r="L26" s="125"/>
      <c r="M26" s="125"/>
      <c r="N26" s="125"/>
      <c r="O26" s="125"/>
      <c r="P26" s="178"/>
      <c r="Q26" s="178"/>
      <c r="R26" s="178"/>
      <c r="S26" s="178"/>
      <c r="T26" s="99"/>
      <c r="U26" s="99"/>
      <c r="V26" s="99"/>
      <c r="W26" s="99"/>
      <c r="X26" s="99"/>
      <c r="Y26" s="99"/>
      <c r="Z26" s="99"/>
      <c r="AA26" s="99"/>
      <c r="AB26" s="99"/>
      <c r="AC26" s="21"/>
      <c r="AD26" s="21"/>
      <c r="AE26" s="21"/>
      <c r="AF26" s="21"/>
      <c r="AG26" s="21"/>
      <c r="AH26" s="21"/>
    </row>
    <row r="27" spans="1:34" x14ac:dyDescent="0.25">
      <c r="A27" s="176"/>
      <c r="B27" s="175"/>
      <c r="C27" s="175"/>
      <c r="D27" s="175"/>
      <c r="E27" s="175"/>
      <c r="F27" s="175"/>
      <c r="G27" s="176"/>
      <c r="H27" s="176"/>
      <c r="I27" s="176"/>
      <c r="J27" s="176"/>
      <c r="K27" s="176"/>
      <c r="L27" s="125"/>
      <c r="M27" s="125"/>
      <c r="N27" s="125"/>
      <c r="O27" s="125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spans="1:34" x14ac:dyDescent="0.25">
      <c r="A28" s="179" t="s">
        <v>187</v>
      </c>
      <c r="B28" s="179"/>
      <c r="C28" s="179"/>
      <c r="D28" s="179"/>
      <c r="E28" s="179"/>
      <c r="F28" s="179"/>
      <c r="G28" s="179" t="s">
        <v>186</v>
      </c>
      <c r="H28" s="179"/>
      <c r="I28" s="179"/>
      <c r="J28" s="176">
        <v>1</v>
      </c>
      <c r="K28" s="176"/>
      <c r="L28" s="180">
        <f>L19</f>
        <v>1500000</v>
      </c>
      <c r="M28" s="180"/>
      <c r="N28" s="180"/>
      <c r="O28" s="180"/>
    </row>
    <row r="30" spans="1:34" x14ac:dyDescent="0.25">
      <c r="A30" s="5" t="s">
        <v>191</v>
      </c>
      <c r="X30" s="85" t="str">
        <f>M10</f>
        <v>0810</v>
      </c>
      <c r="Y30" s="85"/>
      <c r="Z30" s="5" t="s">
        <v>145</v>
      </c>
      <c r="AA30" s="84" t="str">
        <f>P10</f>
        <v>19.09.2022 г.</v>
      </c>
      <c r="AB30" s="85"/>
      <c r="AC30" s="85"/>
      <c r="AD30" s="85"/>
      <c r="AE30" s="85"/>
      <c r="AF30" s="85"/>
      <c r="AG30" s="5" t="s">
        <v>192</v>
      </c>
    </row>
    <row r="31" spans="1:34" x14ac:dyDescent="0.25">
      <c r="A31" s="32" t="s">
        <v>232</v>
      </c>
      <c r="N31" s="34" t="e">
        <f ca="1">Закрывашки!B8&amp;Закрывашки!B9</f>
        <v>#NAME?</v>
      </c>
    </row>
    <row r="32" spans="1:34" x14ac:dyDescent="0.25">
      <c r="A32" s="32" t="s">
        <v>233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4" spans="1:22" x14ac:dyDescent="0.25">
      <c r="A34" s="5" t="s">
        <v>193</v>
      </c>
    </row>
    <row r="36" spans="1:22" x14ac:dyDescent="0.25">
      <c r="A36" s="5" t="s">
        <v>194</v>
      </c>
    </row>
    <row r="37" spans="1:22" x14ac:dyDescent="0.25">
      <c r="A37" s="5" t="s">
        <v>195</v>
      </c>
    </row>
    <row r="38" spans="1:22" x14ac:dyDescent="0.25">
      <c r="A38" s="85">
        <f>'Данные Клиента Продавца и Авто'!B31</f>
        <v>100000</v>
      </c>
      <c r="B38" s="85"/>
      <c r="C38" s="85"/>
      <c r="D38" s="5" t="s">
        <v>89</v>
      </c>
      <c r="F38" s="2" t="e">
        <f ca="1">'Данные Клиента Продавца и Авто'!B32</f>
        <v>#NAME?</v>
      </c>
    </row>
    <row r="40" spans="1:22" x14ac:dyDescent="0.25">
      <c r="A40" s="5" t="s">
        <v>196</v>
      </c>
      <c r="M40" s="85" t="str">
        <f>X30</f>
        <v>0810</v>
      </c>
      <c r="N40" s="85"/>
      <c r="O40" s="5" t="s">
        <v>145</v>
      </c>
      <c r="P40" s="84" t="str">
        <f>AA30</f>
        <v>19.09.2022 г.</v>
      </c>
      <c r="Q40" s="85"/>
      <c r="R40" s="85"/>
      <c r="S40" s="85"/>
      <c r="T40" s="85"/>
      <c r="U40" s="85"/>
      <c r="V40" s="5" t="s">
        <v>197</v>
      </c>
    </row>
    <row r="41" spans="1:22" x14ac:dyDescent="0.25">
      <c r="A41" s="5" t="s">
        <v>198</v>
      </c>
    </row>
    <row r="42" spans="1:22" x14ac:dyDescent="0.25">
      <c r="A42" s="5" t="s">
        <v>199</v>
      </c>
    </row>
    <row r="44" spans="1:22" x14ac:dyDescent="0.25">
      <c r="A44" s="5" t="s">
        <v>200</v>
      </c>
    </row>
    <row r="45" spans="1:22" x14ac:dyDescent="0.25">
      <c r="A45" s="5" t="s">
        <v>201</v>
      </c>
    </row>
    <row r="47" spans="1:22" x14ac:dyDescent="0.25">
      <c r="A47" s="5" t="s">
        <v>202</v>
      </c>
    </row>
    <row r="48" spans="1:22" x14ac:dyDescent="0.25">
      <c r="A48" s="5" t="s">
        <v>203</v>
      </c>
    </row>
    <row r="49" spans="1:28" x14ac:dyDescent="0.25">
      <c r="C49" s="84" t="str">
        <f>AC5</f>
        <v>03.04.2022 г.</v>
      </c>
      <c r="D49" s="85"/>
      <c r="E49" s="85"/>
      <c r="F49" s="85"/>
      <c r="G49" s="85"/>
      <c r="H49" s="85"/>
      <c r="I49" s="2"/>
      <c r="J49" s="7"/>
      <c r="K49" s="7"/>
      <c r="L49" s="7"/>
    </row>
    <row r="51" spans="1:28" x14ac:dyDescent="0.25">
      <c r="A51" s="5" t="s">
        <v>204</v>
      </c>
    </row>
    <row r="52" spans="1:28" ht="15.75" x14ac:dyDescent="0.25">
      <c r="A52" s="5" t="s">
        <v>205</v>
      </c>
      <c r="S52" s="1"/>
      <c r="AB52" s="2"/>
    </row>
    <row r="53" spans="1:28" x14ac:dyDescent="0.25">
      <c r="C53" s="84" t="str">
        <f>AC5</f>
        <v>03.04.2022 г.</v>
      </c>
      <c r="D53" s="85"/>
      <c r="E53" s="85"/>
      <c r="F53" s="85"/>
      <c r="G53" s="85"/>
      <c r="H53" s="85"/>
      <c r="I53" s="2"/>
      <c r="J53" s="7"/>
      <c r="K53" s="7"/>
      <c r="L53" s="7"/>
    </row>
    <row r="113" ht="15.75" customHeight="1" x14ac:dyDescent="0.25"/>
  </sheetData>
  <mergeCells count="38">
    <mergeCell ref="C49:H49"/>
    <mergeCell ref="C53:H53"/>
    <mergeCell ref="P23:U24"/>
    <mergeCell ref="V23:AB24"/>
    <mergeCell ref="P25:S26"/>
    <mergeCell ref="T25:AB26"/>
    <mergeCell ref="A38:C38"/>
    <mergeCell ref="M40:N40"/>
    <mergeCell ref="P40:U40"/>
    <mergeCell ref="A28:F28"/>
    <mergeCell ref="G28:I28"/>
    <mergeCell ref="J28:K28"/>
    <mergeCell ref="L28:O28"/>
    <mergeCell ref="X30:Y30"/>
    <mergeCell ref="AA30:AF30"/>
    <mergeCell ref="A19:A27"/>
    <mergeCell ref="A1:AH1"/>
    <mergeCell ref="A2:AH2"/>
    <mergeCell ref="S3:T3"/>
    <mergeCell ref="V3:AA3"/>
    <mergeCell ref="X5:Y5"/>
    <mergeCell ref="AC5:AH5"/>
    <mergeCell ref="M10:N10"/>
    <mergeCell ref="P10:U10"/>
    <mergeCell ref="A16:A18"/>
    <mergeCell ref="B16:F18"/>
    <mergeCell ref="G16:I18"/>
    <mergeCell ref="J16:K18"/>
    <mergeCell ref="L16:O18"/>
    <mergeCell ref="P16:AB18"/>
    <mergeCell ref="F11:AH11"/>
    <mergeCell ref="AC16:AH18"/>
    <mergeCell ref="AC23:AH24"/>
    <mergeCell ref="B19:F27"/>
    <mergeCell ref="G19:I27"/>
    <mergeCell ref="J19:K27"/>
    <mergeCell ref="L19:O27"/>
    <mergeCell ref="P21:AB22"/>
  </mergeCells>
  <pageMargins left="0.20833333333333334" right="0.1875" top="0.40625" bottom="0.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rgb="FFFFFF00"/>
  </sheetPr>
  <dimension ref="A1:AK148"/>
  <sheetViews>
    <sheetView view="pageLayout" zoomScaleNormal="100" workbookViewId="0">
      <selection activeCell="AC3" sqref="AC3:AH3"/>
    </sheetView>
  </sheetViews>
  <sheetFormatPr defaultColWidth="2.85546875" defaultRowHeight="15" x14ac:dyDescent="0.25"/>
  <cols>
    <col min="1" max="38" width="2.85546875" style="5"/>
    <col min="39" max="39" width="3.28515625" style="5" customWidth="1"/>
    <col min="40" max="16384" width="2.85546875" style="5"/>
  </cols>
  <sheetData>
    <row r="1" spans="1:37" s="6" customFormat="1" ht="15.75" x14ac:dyDescent="0.25">
      <c r="A1" s="90"/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</row>
    <row r="2" spans="1:37" ht="15.75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</row>
    <row r="3" spans="1:37" x14ac:dyDescent="0.25">
      <c r="A3" s="5" t="str">
        <f>Лист1!A16&amp;Лист1!A48&amp;'Данные Клиента Продавца и Авто'!B2</f>
        <v>г. Екатеринбург</v>
      </c>
      <c r="X3" s="87"/>
      <c r="Y3" s="87"/>
      <c r="Z3" s="10"/>
      <c r="AC3" s="84" t="str">
        <f>Закрывашки!B4&amp;Лист1!A48&amp;Лист1!A16</f>
        <v>03.04.2022 г.</v>
      </c>
      <c r="AD3" s="85"/>
      <c r="AE3" s="85"/>
      <c r="AF3" s="85"/>
      <c r="AG3" s="85"/>
      <c r="AH3" s="85"/>
    </row>
    <row r="4" spans="1:37" ht="15" customHeight="1" x14ac:dyDescent="0.25"/>
    <row r="5" spans="1:37" ht="15" customHeight="1" x14ac:dyDescent="0.25"/>
    <row r="6" spans="1:37" ht="15" customHeight="1" x14ac:dyDescent="0.25"/>
    <row r="7" spans="1:37" ht="15" customHeight="1" x14ac:dyDescent="0.25"/>
    <row r="8" spans="1:37" ht="15" customHeight="1" x14ac:dyDescent="0.25"/>
    <row r="9" spans="1:37" ht="15" customHeight="1" x14ac:dyDescent="0.25"/>
    <row r="10" spans="1:37" x14ac:dyDescent="0.25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AC10" s="3"/>
      <c r="AD10" s="3"/>
      <c r="AE10" s="3"/>
      <c r="AF10" s="3"/>
      <c r="AG10" s="3"/>
      <c r="AH10" s="3"/>
    </row>
    <row r="11" spans="1:37" x14ac:dyDescent="0.25">
      <c r="AC11" s="3"/>
      <c r="AD11" s="3"/>
      <c r="AE11" s="3"/>
      <c r="AF11" s="3"/>
      <c r="AG11" s="3"/>
      <c r="AH11" s="3"/>
    </row>
    <row r="12" spans="1:37" x14ac:dyDescent="0.25">
      <c r="A12" s="5" t="s">
        <v>172</v>
      </c>
      <c r="O12" s="85" t="str">
        <f>'Данные Клиента Продавца и Авто'!B3</f>
        <v>0810</v>
      </c>
      <c r="P12" s="85"/>
      <c r="Q12" s="5" t="s">
        <v>145</v>
      </c>
      <c r="R12" s="84" t="str">
        <f>'Данные Клиента Продавца и Авто'!B4&amp;Лист1!A48&amp;Лист1!A16</f>
        <v>19.09.2022 г.</v>
      </c>
      <c r="S12" s="85"/>
      <c r="T12" s="85"/>
      <c r="U12" s="85"/>
      <c r="V12" s="85"/>
      <c r="W12" s="85"/>
      <c r="X12" s="5" t="s">
        <v>173</v>
      </c>
      <c r="AC12" s="3"/>
      <c r="AD12" s="3"/>
      <c r="AE12" s="3"/>
      <c r="AF12" s="3"/>
      <c r="AG12" s="3"/>
      <c r="AH12" s="3"/>
    </row>
    <row r="13" spans="1:37" x14ac:dyDescent="0.25">
      <c r="A13" s="26" t="s">
        <v>228</v>
      </c>
      <c r="I13" s="177" t="str">
        <f>Закрывашки!B6&amp;Закрывашки!B7</f>
        <v xml:space="preserve">1500000 (Один миллион пятьсот тысяч ) руб. 00 коп., </v>
      </c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33"/>
      <c r="AJ13" s="33"/>
      <c r="AK13" s="33"/>
    </row>
    <row r="14" spans="1:37" x14ac:dyDescent="0.25">
      <c r="A14" s="32" t="s">
        <v>234</v>
      </c>
    </row>
    <row r="15" spans="1:37" x14ac:dyDescent="0.25">
      <c r="A15" s="32" t="s">
        <v>235</v>
      </c>
      <c r="B15" s="84" t="str">
        <f>Закрывашки!B4&amp;Лист1!A48&amp;Лист1!A16</f>
        <v>03.04.2022 г.</v>
      </c>
      <c r="C15" s="85"/>
      <c r="D15" s="85"/>
      <c r="E15" s="85"/>
      <c r="F15" s="85"/>
      <c r="G15" s="85"/>
      <c r="AC15" s="3"/>
      <c r="AD15" s="3"/>
      <c r="AE15" s="3"/>
      <c r="AF15" s="3"/>
      <c r="AG15" s="3"/>
      <c r="AH15" s="3"/>
    </row>
    <row r="16" spans="1:37" x14ac:dyDescent="0.25">
      <c r="AC16" s="3"/>
      <c r="AD16" s="3"/>
      <c r="AE16" s="3"/>
      <c r="AF16" s="3"/>
      <c r="AG16" s="3"/>
      <c r="AH16" s="3"/>
    </row>
    <row r="17" spans="1:34" x14ac:dyDescent="0.25">
      <c r="A17" s="32" t="s">
        <v>236</v>
      </c>
      <c r="M17" s="138" t="e">
        <f ca="1">Закрывашки!B8&amp;Закрывашки!B9</f>
        <v>#NAME?</v>
      </c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</row>
    <row r="18" spans="1:34" x14ac:dyDescent="0.25">
      <c r="A18" s="32" t="s">
        <v>233</v>
      </c>
      <c r="AC18" s="3"/>
      <c r="AD18" s="3"/>
      <c r="AE18" s="3"/>
      <c r="AF18" s="3"/>
      <c r="AG18" s="3"/>
      <c r="AH18" s="3"/>
    </row>
    <row r="19" spans="1:34" x14ac:dyDescent="0.25">
      <c r="AC19" s="3"/>
      <c r="AD19" s="3"/>
      <c r="AE19" s="3"/>
      <c r="AF19" s="3"/>
      <c r="AG19" s="3"/>
      <c r="AH19" s="3"/>
    </row>
    <row r="20" spans="1:34" x14ac:dyDescent="0.25">
      <c r="A20" s="5" t="s">
        <v>174</v>
      </c>
      <c r="AC20" s="3"/>
      <c r="AD20" s="3"/>
      <c r="AE20" s="3"/>
      <c r="AF20" s="3"/>
      <c r="AG20" s="3"/>
      <c r="AH20" s="3"/>
    </row>
    <row r="21" spans="1:34" x14ac:dyDescent="0.25">
      <c r="A21" s="5" t="s">
        <v>175</v>
      </c>
      <c r="AC21" s="3"/>
      <c r="AD21" s="3"/>
      <c r="AE21" s="3"/>
      <c r="AF21" s="3"/>
      <c r="AG21" s="3"/>
      <c r="AH21" s="3"/>
    </row>
    <row r="22" spans="1:34" x14ac:dyDescent="0.25">
      <c r="AC22" s="3"/>
      <c r="AD22" s="3"/>
      <c r="AE22" s="3"/>
      <c r="AF22" s="3"/>
      <c r="AG22" s="3"/>
      <c r="AH22" s="3"/>
    </row>
    <row r="23" spans="1:34" x14ac:dyDescent="0.25">
      <c r="AC23" s="3"/>
      <c r="AD23" s="3"/>
      <c r="AE23" s="3"/>
      <c r="AF23" s="3"/>
      <c r="AG23" s="3"/>
      <c r="AH23" s="3"/>
    </row>
    <row r="24" spans="1:34" x14ac:dyDescent="0.25">
      <c r="AC24" s="3"/>
      <c r="AD24" s="3"/>
      <c r="AE24" s="3"/>
      <c r="AF24" s="3"/>
      <c r="AG24" s="3"/>
      <c r="AH24" s="3"/>
    </row>
    <row r="25" spans="1:34" x14ac:dyDescent="0.25">
      <c r="AC25" s="3"/>
      <c r="AD25" s="3"/>
      <c r="AE25" s="3"/>
      <c r="AF25" s="3"/>
      <c r="AG25" s="3"/>
      <c r="AH25" s="3"/>
    </row>
    <row r="29" spans="1:34" ht="15.75" x14ac:dyDescent="0.25">
      <c r="A29" s="1"/>
      <c r="J29" s="2"/>
    </row>
    <row r="148" ht="15.75" customHeight="1" x14ac:dyDescent="0.25"/>
  </sheetData>
  <mergeCells count="9">
    <mergeCell ref="B15:G15"/>
    <mergeCell ref="M17:AH17"/>
    <mergeCell ref="A1:AH1"/>
    <mergeCell ref="A2:AH2"/>
    <mergeCell ref="X3:Y3"/>
    <mergeCell ref="O12:P12"/>
    <mergeCell ref="R12:W12"/>
    <mergeCell ref="AC3:AH3"/>
    <mergeCell ref="I13:AH13"/>
  </mergeCells>
  <pageMargins left="0.27083333333333331" right="0.1875" top="0.4062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8</vt:i4>
      </vt:variant>
    </vt:vector>
  </HeadingPairs>
  <TitlesOfParts>
    <vt:vector size="25" baseType="lpstr">
      <vt:lpstr>Лист1</vt:lpstr>
      <vt:lpstr>Данные Клиента Продавца и Авто</vt:lpstr>
      <vt:lpstr>Данные Продажи</vt:lpstr>
      <vt:lpstr>Закрывашки</vt:lpstr>
      <vt:lpstr>Карточка ИП</vt:lpstr>
      <vt:lpstr>Агенский договор без зачёта</vt:lpstr>
      <vt:lpstr>Агенский договор в зачёт</vt:lpstr>
      <vt:lpstr>Акт приёма-передачи</vt:lpstr>
      <vt:lpstr>Акт Сдачи услуг</vt:lpstr>
      <vt:lpstr>Отчёт Агента</vt:lpstr>
      <vt:lpstr>Доверенность</vt:lpstr>
      <vt:lpstr>Гарантийное письмо</vt:lpstr>
      <vt:lpstr>ДКП прямой</vt:lpstr>
      <vt:lpstr>ДКП прямой приём</vt:lpstr>
      <vt:lpstr>ДКП прямой продажа</vt:lpstr>
      <vt:lpstr>Отчёт Агента Бухг</vt:lpstr>
      <vt:lpstr>Акт Сдачи услуг Бухг</vt:lpstr>
      <vt:lpstr>'Агенский договор без зачёта'!_Hlk529531915</vt:lpstr>
      <vt:lpstr>'Агенский договор в зачёт'!_Hlk529531915</vt:lpstr>
      <vt:lpstr>Доверенность!_Hlk529531915</vt:lpstr>
      <vt:lpstr>'Агенский договор без зачёта'!_Hlk529531985</vt:lpstr>
      <vt:lpstr>'Агенский договор в зачёт'!_Hlk529531985</vt:lpstr>
      <vt:lpstr>Доверенность!_Hlk529531985</vt:lpstr>
      <vt:lpstr>'Агенский договор без зачёта'!_Hlk530316288</vt:lpstr>
      <vt:lpstr>'Агенский договор в зачёт'!_Hlk530316288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Алескандр Маврин</dc:creator>
  <cp:lastModifiedBy>User</cp:lastModifiedBy>
  <cp:lastPrinted>2022-09-19T14:01:31Z</cp:lastPrinted>
  <dcterms:created xsi:type="dcterms:W3CDTF">2015-06-05T18:19:34Z</dcterms:created>
  <dcterms:modified xsi:type="dcterms:W3CDTF">2022-11-09T10:12:46Z</dcterms:modified>
</cp:coreProperties>
</file>