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5315" windowHeight="10800" firstSheet="1" activeTab="3"/>
  </bookViews>
  <sheets>
    <sheet name="Shield Power Effectiveness" sheetId="1" r:id="rId1"/>
    <sheet name="Engine Power Effectiveness" sheetId="2" r:id="rId2"/>
    <sheet name="Use Case Completion" sheetId="3" r:id="rId3"/>
    <sheet name="Weapons" sheetId="4" r:id="rId4"/>
    <sheet name="Sheet1" sheetId="5" r:id="rId5"/>
    <sheet name="Resources" sheetId="6" r:id="rId6"/>
    <sheet name="WEapon counts" sheetId="7" r:id="rId7"/>
  </sheets>
  <calcPr calcId="14562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" i="5"/>
  <c r="D31" i="6"/>
  <c r="B29" i="6"/>
  <c r="C29" i="6"/>
  <c r="D29" i="6"/>
  <c r="E29" i="6"/>
  <c r="F29" i="6"/>
  <c r="G29" i="6"/>
  <c r="H29" i="6"/>
  <c r="B30" i="6"/>
  <c r="C30" i="6"/>
  <c r="D30" i="6"/>
  <c r="E30" i="6"/>
  <c r="F30" i="6"/>
  <c r="G30" i="6"/>
  <c r="H30" i="6"/>
  <c r="B31" i="6"/>
  <c r="C31" i="6"/>
  <c r="E31" i="6"/>
  <c r="F31" i="6"/>
  <c r="G31" i="6"/>
  <c r="H31" i="6"/>
  <c r="B32" i="6"/>
  <c r="C32" i="6"/>
  <c r="D32" i="6"/>
  <c r="E32" i="6"/>
  <c r="F32" i="6"/>
  <c r="G32" i="6"/>
  <c r="H32" i="6"/>
  <c r="B33" i="6"/>
  <c r="C33" i="6"/>
  <c r="D33" i="6"/>
  <c r="E33" i="6"/>
  <c r="F33" i="6"/>
  <c r="G33" i="6"/>
  <c r="H33" i="6"/>
  <c r="B34" i="6"/>
  <c r="C34" i="6"/>
  <c r="D34" i="6"/>
  <c r="E34" i="6"/>
  <c r="F34" i="6"/>
  <c r="G34" i="6"/>
  <c r="H34" i="6"/>
  <c r="B35" i="6"/>
  <c r="C35" i="6"/>
  <c r="D35" i="6"/>
  <c r="E35" i="6"/>
  <c r="F35" i="6"/>
  <c r="G35" i="6"/>
  <c r="H35" i="6"/>
  <c r="B36" i="6"/>
  <c r="C36" i="6"/>
  <c r="D36" i="6"/>
  <c r="E36" i="6"/>
  <c r="F36" i="6"/>
  <c r="G36" i="6"/>
  <c r="H36" i="6"/>
  <c r="C28" i="6"/>
  <c r="D28" i="6"/>
  <c r="E28" i="6"/>
  <c r="F28" i="6"/>
  <c r="G28" i="6"/>
  <c r="H28" i="6"/>
  <c r="B28" i="6"/>
  <c r="B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C15" i="6"/>
  <c r="D15" i="6"/>
  <c r="E15" i="6"/>
  <c r="F15" i="6"/>
  <c r="G15" i="6"/>
  <c r="H15" i="6"/>
  <c r="H11" i="4"/>
  <c r="G11" i="4"/>
  <c r="F4" i="4"/>
  <c r="P13" i="4"/>
  <c r="O12" i="4" l="1"/>
  <c r="N6" i="4"/>
  <c r="N8" i="4"/>
  <c r="N9" i="4"/>
  <c r="N12" i="4"/>
  <c r="J7" i="4"/>
  <c r="J12" i="4"/>
  <c r="I6" i="4"/>
  <c r="I7" i="4"/>
  <c r="I12" i="4"/>
  <c r="L11" i="4"/>
  <c r="N11" i="4" s="1"/>
  <c r="M11" i="4"/>
  <c r="O11" i="4" s="1"/>
  <c r="J11" i="4"/>
  <c r="M10" i="4"/>
  <c r="O10" i="4" s="1"/>
  <c r="L10" i="4"/>
  <c r="N10" i="4" s="1"/>
  <c r="G10" i="4"/>
  <c r="I10" i="4" s="1"/>
  <c r="H10" i="4"/>
  <c r="J10" i="4" s="1"/>
  <c r="G4" i="4"/>
  <c r="I4" i="4" s="1"/>
  <c r="H4" i="4"/>
  <c r="J4" i="4" s="1"/>
  <c r="L4" i="4"/>
  <c r="N4" i="4" s="1"/>
  <c r="M4" i="4"/>
  <c r="O4" i="4" s="1"/>
  <c r="G5" i="4"/>
  <c r="I5" i="4" s="1"/>
  <c r="H5" i="4"/>
  <c r="J5" i="4" s="1"/>
  <c r="L5" i="4"/>
  <c r="N5" i="4" s="1"/>
  <c r="M5" i="4"/>
  <c r="O5" i="4" s="1"/>
  <c r="G6" i="4"/>
  <c r="H6" i="4"/>
  <c r="J6" i="4" s="1"/>
  <c r="L6" i="4"/>
  <c r="M6" i="4"/>
  <c r="O6" i="4" s="1"/>
  <c r="G7" i="4"/>
  <c r="H7" i="4"/>
  <c r="L7" i="4"/>
  <c r="N7" i="4" s="1"/>
  <c r="M7" i="4"/>
  <c r="O7" i="4" s="1"/>
  <c r="G8" i="4"/>
  <c r="I8" i="4" s="1"/>
  <c r="H8" i="4"/>
  <c r="J8" i="4" s="1"/>
  <c r="L8" i="4"/>
  <c r="M8" i="4"/>
  <c r="O8" i="4" s="1"/>
  <c r="G9" i="4"/>
  <c r="I9" i="4" s="1"/>
  <c r="H9" i="4"/>
  <c r="J9" i="4" s="1"/>
  <c r="L9" i="4"/>
  <c r="M9" i="4"/>
  <c r="O9" i="4" s="1"/>
  <c r="I11" i="4"/>
  <c r="G12" i="4"/>
  <c r="H12" i="4"/>
  <c r="L12" i="4"/>
  <c r="M12" i="4"/>
  <c r="M3" i="4"/>
  <c r="O3" i="4" s="1"/>
  <c r="L3" i="4"/>
  <c r="N3" i="4" s="1"/>
  <c r="G3" i="4"/>
  <c r="I3" i="4" s="1"/>
  <c r="H3" i="4"/>
  <c r="J3" i="4" s="1"/>
  <c r="K8" i="4" l="1"/>
  <c r="P9" i="4"/>
  <c r="P5" i="4"/>
  <c r="P8" i="4"/>
  <c r="K98" i="4"/>
  <c r="M97" i="4"/>
  <c r="K5" i="4"/>
  <c r="K9" i="4"/>
  <c r="K94" i="4"/>
  <c r="K11" i="4"/>
  <c r="K13" i="4" s="1"/>
  <c r="M14" i="4" s="1"/>
  <c r="Q95" i="4"/>
  <c r="I95" i="4"/>
  <c r="M87" i="4"/>
  <c r="Q79" i="4"/>
  <c r="I79" i="4"/>
  <c r="M71" i="4"/>
  <c r="Q63" i="4"/>
  <c r="I63" i="4"/>
  <c r="M55" i="4"/>
  <c r="Q47" i="4"/>
  <c r="I47" i="4"/>
  <c r="M39" i="4"/>
  <c r="Q31" i="4"/>
  <c r="I31" i="4"/>
  <c r="Q23" i="4"/>
  <c r="M23" i="4"/>
  <c r="P95" i="4"/>
  <c r="H95" i="4"/>
  <c r="L87" i="4"/>
  <c r="P79" i="4"/>
  <c r="H79" i="4"/>
  <c r="L71" i="4"/>
  <c r="P63" i="4"/>
  <c r="H63" i="4"/>
  <c r="L55" i="4"/>
  <c r="P47" i="4"/>
  <c r="H47" i="4"/>
  <c r="L39" i="4"/>
  <c r="P31" i="4"/>
  <c r="H31" i="4"/>
  <c r="O95" i="4"/>
  <c r="K87" i="4"/>
  <c r="O79" i="4"/>
  <c r="K71" i="4"/>
  <c r="O63" i="4"/>
  <c r="K55" i="4"/>
  <c r="O47" i="4"/>
  <c r="K39" i="4"/>
  <c r="O31" i="4"/>
  <c r="N23" i="4"/>
  <c r="J23" i="4"/>
  <c r="N95" i="4"/>
  <c r="J87" i="4"/>
  <c r="N79" i="4"/>
  <c r="J71" i="4"/>
  <c r="N63" i="4"/>
  <c r="J55" i="4"/>
  <c r="N47" i="4"/>
  <c r="J39" i="4"/>
  <c r="N31" i="4"/>
  <c r="M95" i="4"/>
  <c r="Q87" i="4"/>
  <c r="I87" i="4"/>
  <c r="M79" i="4"/>
  <c r="Q71" i="4"/>
  <c r="I71" i="4"/>
  <c r="M63" i="4"/>
  <c r="Q55" i="4"/>
  <c r="I55" i="4"/>
  <c r="M47" i="4"/>
  <c r="Q39" i="4"/>
  <c r="I39" i="4"/>
  <c r="M31" i="4"/>
  <c r="O23" i="4"/>
  <c r="K23" i="4"/>
  <c r="L95" i="4"/>
  <c r="P87" i="4"/>
  <c r="H87" i="4"/>
  <c r="L79" i="4"/>
  <c r="P71" i="4"/>
  <c r="H71" i="4"/>
  <c r="L63" i="4"/>
  <c r="P55" i="4"/>
  <c r="H55" i="4"/>
  <c r="L47" i="4"/>
  <c r="P39" i="4"/>
  <c r="H39" i="4"/>
  <c r="L31" i="4"/>
  <c r="H23" i="4"/>
  <c r="K95" i="4"/>
  <c r="O87" i="4"/>
  <c r="K79" i="4"/>
  <c r="O71" i="4"/>
  <c r="K63" i="4"/>
  <c r="O55" i="4"/>
  <c r="K47" i="4"/>
  <c r="O39" i="4"/>
  <c r="K31" i="4"/>
  <c r="P23" i="4"/>
  <c r="L23" i="4"/>
  <c r="J95" i="4"/>
  <c r="N87" i="4"/>
  <c r="J79" i="4"/>
  <c r="N71" i="4"/>
  <c r="J63" i="4"/>
  <c r="N55" i="4"/>
  <c r="J47" i="4"/>
  <c r="N39" i="4"/>
  <c r="J31" i="4"/>
  <c r="I23" i="4"/>
  <c r="J26" i="4"/>
  <c r="L22" i="4"/>
  <c r="N26" i="4"/>
  <c r="P22" i="4"/>
  <c r="L30" i="4"/>
  <c r="N33" i="4"/>
  <c r="L34" i="4"/>
  <c r="H38" i="4"/>
  <c r="P38" i="4"/>
  <c r="J41" i="4"/>
  <c r="H42" i="4"/>
  <c r="P42" i="4"/>
  <c r="L46" i="4"/>
  <c r="N49" i="4"/>
  <c r="L50" i="4"/>
  <c r="H54" i="4"/>
  <c r="P54" i="4"/>
  <c r="J57" i="4"/>
  <c r="H58" i="4"/>
  <c r="P58" i="4"/>
  <c r="L62" i="4"/>
  <c r="N65" i="4"/>
  <c r="L66" i="4"/>
  <c r="H70" i="4"/>
  <c r="P70" i="4"/>
  <c r="J73" i="4"/>
  <c r="H74" i="4"/>
  <c r="P74" i="4"/>
  <c r="L78" i="4"/>
  <c r="N81" i="4"/>
  <c r="L82" i="4"/>
  <c r="H86" i="4"/>
  <c r="P86" i="4"/>
  <c r="J89" i="4"/>
  <c r="H90" i="4"/>
  <c r="P90" i="4"/>
  <c r="L94" i="4"/>
  <c r="N97" i="4"/>
  <c r="L98" i="4"/>
  <c r="H22" i="4"/>
  <c r="I25" i="4"/>
  <c r="M25" i="4"/>
  <c r="Q25" i="4"/>
  <c r="M30" i="4"/>
  <c r="O33" i="4"/>
  <c r="M34" i="4"/>
  <c r="I38" i="4"/>
  <c r="Q38" i="4"/>
  <c r="K41" i="4"/>
  <c r="I42" i="4"/>
  <c r="Q42" i="4"/>
  <c r="M46" i="4"/>
  <c r="O49" i="4"/>
  <c r="M50" i="4"/>
  <c r="I54" i="4"/>
  <c r="Q54" i="4"/>
  <c r="K57" i="4"/>
  <c r="I58" i="4"/>
  <c r="Q58" i="4"/>
  <c r="M62" i="4"/>
  <c r="O65" i="4"/>
  <c r="M66" i="4"/>
  <c r="I70" i="4"/>
  <c r="Q70" i="4"/>
  <c r="K73" i="4"/>
  <c r="I74" i="4"/>
  <c r="Q74" i="4"/>
  <c r="M78" i="4"/>
  <c r="O81" i="4"/>
  <c r="M82" i="4"/>
  <c r="I86" i="4"/>
  <c r="Q86" i="4"/>
  <c r="K89" i="4"/>
  <c r="I90" i="4"/>
  <c r="Q90" i="4"/>
  <c r="M94" i="4"/>
  <c r="O97" i="4"/>
  <c r="M98" i="4"/>
  <c r="I26" i="4"/>
  <c r="K22" i="4"/>
  <c r="M26" i="4"/>
  <c r="O22" i="4"/>
  <c r="Q26" i="4"/>
  <c r="N30" i="4"/>
  <c r="H33" i="4"/>
  <c r="P33" i="4"/>
  <c r="N34" i="4"/>
  <c r="J38" i="4"/>
  <c r="L41" i="4"/>
  <c r="J42" i="4"/>
  <c r="N46" i="4"/>
  <c r="H49" i="4"/>
  <c r="P49" i="4"/>
  <c r="N50" i="4"/>
  <c r="J54" i="4"/>
  <c r="L57" i="4"/>
  <c r="J58" i="4"/>
  <c r="N62" i="4"/>
  <c r="H65" i="4"/>
  <c r="P65" i="4"/>
  <c r="N66" i="4"/>
  <c r="J70" i="4"/>
  <c r="L73" i="4"/>
  <c r="J74" i="4"/>
  <c r="N78" i="4"/>
  <c r="H81" i="4"/>
  <c r="P81" i="4"/>
  <c r="N82" i="4"/>
  <c r="J86" i="4"/>
  <c r="L89" i="4"/>
  <c r="J90" i="4"/>
  <c r="N94" i="4"/>
  <c r="H97" i="4"/>
  <c r="P97" i="4"/>
  <c r="N98" i="4"/>
  <c r="H25" i="4"/>
  <c r="L25" i="4"/>
  <c r="P25" i="4"/>
  <c r="O30" i="4"/>
  <c r="I33" i="4"/>
  <c r="Q33" i="4"/>
  <c r="O34" i="4"/>
  <c r="K38" i="4"/>
  <c r="M41" i="4"/>
  <c r="K42" i="4"/>
  <c r="O46" i="4"/>
  <c r="I49" i="4"/>
  <c r="Q49" i="4"/>
  <c r="O50" i="4"/>
  <c r="K54" i="4"/>
  <c r="M57" i="4"/>
  <c r="K58" i="4"/>
  <c r="O62" i="4"/>
  <c r="I65" i="4"/>
  <c r="Q65" i="4"/>
  <c r="O66" i="4"/>
  <c r="K70" i="4"/>
  <c r="M73" i="4"/>
  <c r="K74" i="4"/>
  <c r="O78" i="4"/>
  <c r="I81" i="4"/>
  <c r="Q81" i="4"/>
  <c r="O82" i="4"/>
  <c r="K86" i="4"/>
  <c r="M89" i="4"/>
  <c r="K90" i="4"/>
  <c r="O94" i="4"/>
  <c r="I97" i="4"/>
  <c r="Q97" i="4"/>
  <c r="O98" i="4"/>
  <c r="H26" i="4"/>
  <c r="J22" i="4"/>
  <c r="L26" i="4"/>
  <c r="N22" i="4"/>
  <c r="P26" i="4"/>
  <c r="H30" i="4"/>
  <c r="P30" i="4"/>
  <c r="J33" i="4"/>
  <c r="H34" i="4"/>
  <c r="P34" i="4"/>
  <c r="L38" i="4"/>
  <c r="N41" i="4"/>
  <c r="L42" i="4"/>
  <c r="H46" i="4"/>
  <c r="P46" i="4"/>
  <c r="J49" i="4"/>
  <c r="H50" i="4"/>
  <c r="P50" i="4"/>
  <c r="L54" i="4"/>
  <c r="N57" i="4"/>
  <c r="L58" i="4"/>
  <c r="H62" i="4"/>
  <c r="P62" i="4"/>
  <c r="J65" i="4"/>
  <c r="H66" i="4"/>
  <c r="P66" i="4"/>
  <c r="L70" i="4"/>
  <c r="N73" i="4"/>
  <c r="L74" i="4"/>
  <c r="H78" i="4"/>
  <c r="P78" i="4"/>
  <c r="J81" i="4"/>
  <c r="H82" i="4"/>
  <c r="P82" i="4"/>
  <c r="L86" i="4"/>
  <c r="N89" i="4"/>
  <c r="L90" i="4"/>
  <c r="H94" i="4"/>
  <c r="P94" i="4"/>
  <c r="J97" i="4"/>
  <c r="H98" i="4"/>
  <c r="P98" i="4"/>
  <c r="K25" i="4"/>
  <c r="O25" i="4"/>
  <c r="I30" i="4"/>
  <c r="Q30" i="4"/>
  <c r="K33" i="4"/>
  <c r="I34" i="4"/>
  <c r="Q34" i="4"/>
  <c r="M38" i="4"/>
  <c r="O41" i="4"/>
  <c r="M42" i="4"/>
  <c r="I46" i="4"/>
  <c r="Q46" i="4"/>
  <c r="K49" i="4"/>
  <c r="I50" i="4"/>
  <c r="Q50" i="4"/>
  <c r="M54" i="4"/>
  <c r="O57" i="4"/>
  <c r="M58" i="4"/>
  <c r="I62" i="4"/>
  <c r="Q62" i="4"/>
  <c r="K65" i="4"/>
  <c r="I66" i="4"/>
  <c r="Q66" i="4"/>
  <c r="M70" i="4"/>
  <c r="O73" i="4"/>
  <c r="M74" i="4"/>
  <c r="I78" i="4"/>
  <c r="Q78" i="4"/>
  <c r="K81" i="4"/>
  <c r="I82" i="4"/>
  <c r="Q82" i="4"/>
  <c r="M86" i="4"/>
  <c r="O89" i="4"/>
  <c r="M90" i="4"/>
  <c r="I94" i="4"/>
  <c r="Q94" i="4"/>
  <c r="K97" i="4"/>
  <c r="I98" i="4"/>
  <c r="Q98" i="4"/>
  <c r="K26" i="4"/>
  <c r="M22" i="4"/>
  <c r="O26" i="4"/>
  <c r="Q22" i="4"/>
  <c r="J30" i="4"/>
  <c r="L33" i="4"/>
  <c r="J34" i="4"/>
  <c r="N38" i="4"/>
  <c r="H41" i="4"/>
  <c r="P41" i="4"/>
  <c r="N42" i="4"/>
  <c r="J46" i="4"/>
  <c r="L49" i="4"/>
  <c r="J50" i="4"/>
  <c r="N54" i="4"/>
  <c r="H57" i="4"/>
  <c r="P57" i="4"/>
  <c r="N58" i="4"/>
  <c r="J62" i="4"/>
  <c r="L65" i="4"/>
  <c r="J66" i="4"/>
  <c r="N70" i="4"/>
  <c r="H73" i="4"/>
  <c r="P73" i="4"/>
  <c r="N74" i="4"/>
  <c r="J78" i="4"/>
  <c r="L81" i="4"/>
  <c r="J82" i="4"/>
  <c r="N86" i="4"/>
  <c r="H89" i="4"/>
  <c r="P89" i="4"/>
  <c r="N90" i="4"/>
  <c r="J94" i="4"/>
  <c r="L97" i="4"/>
  <c r="J98" i="4"/>
  <c r="I22" i="4"/>
  <c r="J25" i="4"/>
  <c r="N25" i="4"/>
  <c r="K30" i="4"/>
  <c r="M33" i="4"/>
  <c r="K34" i="4"/>
  <c r="O38" i="4"/>
  <c r="I41" i="4"/>
  <c r="Q41" i="4"/>
  <c r="O42" i="4"/>
  <c r="K46" i="4"/>
  <c r="M49" i="4"/>
  <c r="K50" i="4"/>
  <c r="O54" i="4"/>
  <c r="I57" i="4"/>
  <c r="Q57" i="4"/>
  <c r="O58" i="4"/>
  <c r="K62" i="4"/>
  <c r="M65" i="4"/>
  <c r="K66" i="4"/>
  <c r="O70" i="4"/>
  <c r="I73" i="4"/>
  <c r="Q73" i="4"/>
  <c r="O74" i="4"/>
  <c r="K78" i="4"/>
  <c r="M81" i="4"/>
  <c r="K82" i="4"/>
  <c r="O86" i="4"/>
  <c r="I89" i="4"/>
  <c r="Q89" i="4"/>
  <c r="O90" i="4"/>
  <c r="P6" i="4"/>
  <c r="K6" i="4"/>
  <c r="K10" i="4"/>
  <c r="K4" i="4"/>
  <c r="K12" i="4"/>
  <c r="P11" i="4"/>
  <c r="P7" i="4"/>
  <c r="K7" i="4"/>
  <c r="P4" i="4"/>
  <c r="P12" i="4"/>
  <c r="P10" i="4"/>
  <c r="K3" i="4"/>
  <c r="P3" i="4"/>
  <c r="B2" i="2"/>
  <c r="B14" i="2" s="1"/>
  <c r="B17" i="1"/>
  <c r="J27" i="1" s="1"/>
  <c r="B2" i="1"/>
  <c r="B14" i="1" s="1"/>
  <c r="G29" i="1" s="1"/>
  <c r="K15" i="4" l="1"/>
  <c r="B13" i="1"/>
  <c r="F28" i="1" s="1"/>
  <c r="B9" i="1"/>
  <c r="B24" i="1" s="1"/>
  <c r="B12" i="1"/>
  <c r="E30" i="1" s="1"/>
  <c r="B19" i="1"/>
  <c r="L29" i="1" s="1"/>
  <c r="B11" i="1"/>
  <c r="D29" i="1" s="1"/>
  <c r="B18" i="1"/>
  <c r="K25" i="1" s="1"/>
  <c r="B10" i="1"/>
  <c r="C27" i="1" s="1"/>
  <c r="B16" i="1"/>
  <c r="I26" i="1" s="1"/>
  <c r="Q99" i="4"/>
  <c r="I99" i="4"/>
  <c r="M91" i="4"/>
  <c r="Q83" i="4"/>
  <c r="I83" i="4"/>
  <c r="M75" i="4"/>
  <c r="Q67" i="4"/>
  <c r="I67" i="4"/>
  <c r="M59" i="4"/>
  <c r="Q51" i="4"/>
  <c r="I51" i="4"/>
  <c r="M43" i="4"/>
  <c r="Q35" i="4"/>
  <c r="I35" i="4"/>
  <c r="O27" i="4"/>
  <c r="K27" i="4"/>
  <c r="P99" i="4"/>
  <c r="H99" i="4"/>
  <c r="L91" i="4"/>
  <c r="P83" i="4"/>
  <c r="H83" i="4"/>
  <c r="L75" i="4"/>
  <c r="P67" i="4"/>
  <c r="H67" i="4"/>
  <c r="L59" i="4"/>
  <c r="P51" i="4"/>
  <c r="H51" i="4"/>
  <c r="L43" i="4"/>
  <c r="P35" i="4"/>
  <c r="H35" i="4"/>
  <c r="O99" i="4"/>
  <c r="K91" i="4"/>
  <c r="O83" i="4"/>
  <c r="K75" i="4"/>
  <c r="O67" i="4"/>
  <c r="K59" i="4"/>
  <c r="O51" i="4"/>
  <c r="K43" i="4"/>
  <c r="O35" i="4"/>
  <c r="P27" i="4"/>
  <c r="L27" i="4"/>
  <c r="H27" i="4"/>
  <c r="N99" i="4"/>
  <c r="J91" i="4"/>
  <c r="N83" i="4"/>
  <c r="J75" i="4"/>
  <c r="N67" i="4"/>
  <c r="J59" i="4"/>
  <c r="N51" i="4"/>
  <c r="J43" i="4"/>
  <c r="N35" i="4"/>
  <c r="M99" i="4"/>
  <c r="Q91" i="4"/>
  <c r="I91" i="4"/>
  <c r="M83" i="4"/>
  <c r="Q75" i="4"/>
  <c r="I75" i="4"/>
  <c r="M67" i="4"/>
  <c r="Q59" i="4"/>
  <c r="I59" i="4"/>
  <c r="M51" i="4"/>
  <c r="Q43" i="4"/>
  <c r="I43" i="4"/>
  <c r="M35" i="4"/>
  <c r="Q27" i="4"/>
  <c r="M27" i="4"/>
  <c r="I27" i="4"/>
  <c r="L99" i="4"/>
  <c r="P91" i="4"/>
  <c r="H91" i="4"/>
  <c r="L83" i="4"/>
  <c r="P75" i="4"/>
  <c r="H75" i="4"/>
  <c r="L67" i="4"/>
  <c r="P59" i="4"/>
  <c r="H59" i="4"/>
  <c r="L51" i="4"/>
  <c r="P43" i="4"/>
  <c r="H43" i="4"/>
  <c r="L35" i="4"/>
  <c r="K99" i="4"/>
  <c r="O91" i="4"/>
  <c r="K83" i="4"/>
  <c r="O75" i="4"/>
  <c r="K67" i="4"/>
  <c r="O59" i="4"/>
  <c r="K51" i="4"/>
  <c r="O43" i="4"/>
  <c r="K35" i="4"/>
  <c r="N27" i="4"/>
  <c r="J27" i="4"/>
  <c r="J99" i="4"/>
  <c r="N91" i="4"/>
  <c r="J83" i="4"/>
  <c r="N75" i="4"/>
  <c r="J67" i="4"/>
  <c r="N59" i="4"/>
  <c r="J51" i="4"/>
  <c r="N43" i="4"/>
  <c r="J35" i="4"/>
  <c r="B15" i="1"/>
  <c r="H25" i="1" s="1"/>
  <c r="O96" i="4"/>
  <c r="K88" i="4"/>
  <c r="O80" i="4"/>
  <c r="K72" i="4"/>
  <c r="O64" i="4"/>
  <c r="K56" i="4"/>
  <c r="O48" i="4"/>
  <c r="K40" i="4"/>
  <c r="O32" i="4"/>
  <c r="N96" i="4"/>
  <c r="J88" i="4"/>
  <c r="N80" i="4"/>
  <c r="J72" i="4"/>
  <c r="N64" i="4"/>
  <c r="J56" i="4"/>
  <c r="N48" i="4"/>
  <c r="J40" i="4"/>
  <c r="N32" i="4"/>
  <c r="N24" i="4"/>
  <c r="J24" i="4"/>
  <c r="I24" i="4"/>
  <c r="M96" i="4"/>
  <c r="Q88" i="4"/>
  <c r="I88" i="4"/>
  <c r="M80" i="4"/>
  <c r="Q72" i="4"/>
  <c r="I72" i="4"/>
  <c r="M64" i="4"/>
  <c r="Q56" i="4"/>
  <c r="I56" i="4"/>
  <c r="M48" i="4"/>
  <c r="Q40" i="4"/>
  <c r="I40" i="4"/>
  <c r="M32" i="4"/>
  <c r="L96" i="4"/>
  <c r="P88" i="4"/>
  <c r="H88" i="4"/>
  <c r="L80" i="4"/>
  <c r="P72" i="4"/>
  <c r="H72" i="4"/>
  <c r="L64" i="4"/>
  <c r="P56" i="4"/>
  <c r="H56" i="4"/>
  <c r="L48" i="4"/>
  <c r="P40" i="4"/>
  <c r="H40" i="4"/>
  <c r="L32" i="4"/>
  <c r="O24" i="4"/>
  <c r="K24" i="4"/>
  <c r="K96" i="4"/>
  <c r="O88" i="4"/>
  <c r="K80" i="4"/>
  <c r="O72" i="4"/>
  <c r="K64" i="4"/>
  <c r="O56" i="4"/>
  <c r="K48" i="4"/>
  <c r="O40" i="4"/>
  <c r="K32" i="4"/>
  <c r="J96" i="4"/>
  <c r="N88" i="4"/>
  <c r="J80" i="4"/>
  <c r="N72" i="4"/>
  <c r="J64" i="4"/>
  <c r="N56" i="4"/>
  <c r="J48" i="4"/>
  <c r="N40" i="4"/>
  <c r="J32" i="4"/>
  <c r="P24" i="4"/>
  <c r="L24" i="4"/>
  <c r="Q96" i="4"/>
  <c r="I96" i="4"/>
  <c r="M88" i="4"/>
  <c r="Q80" i="4"/>
  <c r="I80" i="4"/>
  <c r="M72" i="4"/>
  <c r="Q64" i="4"/>
  <c r="I64" i="4"/>
  <c r="M56" i="4"/>
  <c r="Q48" i="4"/>
  <c r="I48" i="4"/>
  <c r="M40" i="4"/>
  <c r="Q32" i="4"/>
  <c r="I32" i="4"/>
  <c r="P96" i="4"/>
  <c r="H96" i="4"/>
  <c r="L88" i="4"/>
  <c r="P80" i="4"/>
  <c r="H80" i="4"/>
  <c r="L72" i="4"/>
  <c r="P64" i="4"/>
  <c r="H64" i="4"/>
  <c r="L56" i="4"/>
  <c r="P48" i="4"/>
  <c r="H48" i="4"/>
  <c r="L40" i="4"/>
  <c r="P32" i="4"/>
  <c r="H32" i="4"/>
  <c r="Q24" i="4"/>
  <c r="M24" i="4"/>
  <c r="H24" i="4"/>
  <c r="P15" i="4"/>
  <c r="G31" i="2"/>
  <c r="G25" i="2"/>
  <c r="G30" i="2"/>
  <c r="G32" i="2"/>
  <c r="G29" i="2"/>
  <c r="G26" i="2"/>
  <c r="G28" i="2"/>
  <c r="G33" i="2"/>
  <c r="G27" i="2"/>
  <c r="G24" i="2"/>
  <c r="B9" i="2"/>
  <c r="B10" i="2"/>
  <c r="B19" i="2"/>
  <c r="B12" i="2"/>
  <c r="B13" i="2"/>
  <c r="B15" i="2"/>
  <c r="B16" i="2"/>
  <c r="B17" i="2"/>
  <c r="B18" i="2"/>
  <c r="B11" i="2"/>
  <c r="D28" i="1"/>
  <c r="J33" i="1"/>
  <c r="C24" i="1"/>
  <c r="G31" i="1"/>
  <c r="F29" i="1"/>
  <c r="C26" i="1"/>
  <c r="B31" i="1"/>
  <c r="J32" i="1"/>
  <c r="L28" i="1"/>
  <c r="B30" i="1"/>
  <c r="D24" i="1"/>
  <c r="E32" i="1"/>
  <c r="I32" i="1"/>
  <c r="J29" i="1"/>
  <c r="L27" i="1"/>
  <c r="F30" i="1"/>
  <c r="L33" i="1"/>
  <c r="D26" i="1"/>
  <c r="L31" i="1"/>
  <c r="B29" i="1"/>
  <c r="J26" i="1"/>
  <c r="L26" i="1"/>
  <c r="B26" i="1"/>
  <c r="D31" i="1"/>
  <c r="E28" i="1"/>
  <c r="I30" i="1"/>
  <c r="J25" i="1"/>
  <c r="L25" i="1"/>
  <c r="G24" i="1"/>
  <c r="H31" i="1"/>
  <c r="F24" i="1"/>
  <c r="H30" i="1"/>
  <c r="B28" i="1"/>
  <c r="E26" i="1"/>
  <c r="F27" i="1"/>
  <c r="G28" i="1"/>
  <c r="H29" i="1"/>
  <c r="J31" i="1"/>
  <c r="K32" i="1"/>
  <c r="B27" i="1"/>
  <c r="L24" i="1"/>
  <c r="E33" i="1"/>
  <c r="E25" i="1"/>
  <c r="F26" i="1"/>
  <c r="G27" i="1"/>
  <c r="J30" i="1"/>
  <c r="L32" i="1"/>
  <c r="H24" i="1"/>
  <c r="C29" i="1"/>
  <c r="K24" i="1"/>
  <c r="F33" i="1"/>
  <c r="F25" i="1"/>
  <c r="G26" i="1"/>
  <c r="B33" i="1"/>
  <c r="B25" i="1"/>
  <c r="C28" i="1"/>
  <c r="J24" i="1"/>
  <c r="F32" i="1"/>
  <c r="G33" i="1"/>
  <c r="G25" i="1"/>
  <c r="H26" i="1"/>
  <c r="J28" i="1"/>
  <c r="K29" i="1"/>
  <c r="L30" i="1"/>
  <c r="B32" i="1"/>
  <c r="F31" i="1"/>
  <c r="G32" i="1"/>
  <c r="H33" i="1"/>
  <c r="K28" i="1"/>
  <c r="G30" i="1"/>
  <c r="H27" i="1" l="1"/>
  <c r="K31" i="1"/>
  <c r="D32" i="1"/>
  <c r="D27" i="1"/>
  <c r="I27" i="1"/>
  <c r="K30" i="1"/>
  <c r="K26" i="1"/>
  <c r="D30" i="1"/>
  <c r="C30" i="1"/>
  <c r="I28" i="1"/>
  <c r="I33" i="1"/>
  <c r="I25" i="1"/>
  <c r="I24" i="1"/>
  <c r="H32" i="1"/>
  <c r="K27" i="1"/>
  <c r="C32" i="1"/>
  <c r="E31" i="1"/>
  <c r="I29" i="1"/>
  <c r="E24" i="1"/>
  <c r="E29" i="1"/>
  <c r="D25" i="1"/>
  <c r="E27" i="1"/>
  <c r="K33" i="1"/>
  <c r="H28" i="1"/>
  <c r="C31" i="1"/>
  <c r="D33" i="1"/>
  <c r="C25" i="1"/>
  <c r="I31" i="1"/>
  <c r="C33" i="1"/>
  <c r="J30" i="2"/>
  <c r="J26" i="2"/>
  <c r="J33" i="2"/>
  <c r="J25" i="2"/>
  <c r="J27" i="2"/>
  <c r="J32" i="2"/>
  <c r="J24" i="2"/>
  <c r="J29" i="2"/>
  <c r="J31" i="2"/>
  <c r="J28" i="2"/>
  <c r="I33" i="2"/>
  <c r="I25" i="2"/>
  <c r="I27" i="2"/>
  <c r="I24" i="2"/>
  <c r="I29" i="2"/>
  <c r="I26" i="2"/>
  <c r="I28" i="2"/>
  <c r="I30" i="2"/>
  <c r="I32" i="2"/>
  <c r="I31" i="2"/>
  <c r="H28" i="2"/>
  <c r="H27" i="2"/>
  <c r="H32" i="2"/>
  <c r="H29" i="2"/>
  <c r="H26" i="2"/>
  <c r="H31" i="2"/>
  <c r="H33" i="2"/>
  <c r="H25" i="2"/>
  <c r="H30" i="2"/>
  <c r="H24" i="2"/>
  <c r="F26" i="2"/>
  <c r="F33" i="2"/>
  <c r="F32" i="2"/>
  <c r="F29" i="2"/>
  <c r="F31" i="2"/>
  <c r="F28" i="2"/>
  <c r="F25" i="2"/>
  <c r="F30" i="2"/>
  <c r="F27" i="2"/>
  <c r="F24" i="2"/>
  <c r="E29" i="2"/>
  <c r="E25" i="2"/>
  <c r="E32" i="2"/>
  <c r="E24" i="2"/>
  <c r="E26" i="2"/>
  <c r="E31" i="2"/>
  <c r="E28" i="2"/>
  <c r="E33" i="2"/>
  <c r="E30" i="2"/>
  <c r="E27" i="2"/>
  <c r="L32" i="2"/>
  <c r="L24" i="2"/>
  <c r="L31" i="2"/>
  <c r="L33" i="2"/>
  <c r="L30" i="2"/>
  <c r="L27" i="2"/>
  <c r="L29" i="2"/>
  <c r="L26" i="2"/>
  <c r="L28" i="2"/>
  <c r="L25" i="2"/>
  <c r="D32" i="2"/>
  <c r="D24" i="2"/>
  <c r="D28" i="2"/>
  <c r="D25" i="2"/>
  <c r="D27" i="2"/>
  <c r="D29" i="2"/>
  <c r="D26" i="2"/>
  <c r="D31" i="2"/>
  <c r="D33" i="2"/>
  <c r="D30" i="2"/>
  <c r="C27" i="2"/>
  <c r="C26" i="2"/>
  <c r="C31" i="2"/>
  <c r="C28" i="2"/>
  <c r="C25" i="2"/>
  <c r="C30" i="2"/>
  <c r="C32" i="2"/>
  <c r="C24" i="2"/>
  <c r="C29" i="2"/>
  <c r="C33" i="2"/>
  <c r="K27" i="2"/>
  <c r="K33" i="2"/>
  <c r="K30" i="2"/>
  <c r="K32" i="2"/>
  <c r="K24" i="2"/>
  <c r="K29" i="2"/>
  <c r="K26" i="2"/>
  <c r="K31" i="2"/>
  <c r="K28" i="2"/>
  <c r="K25" i="2"/>
  <c r="B30" i="2"/>
  <c r="B24" i="2"/>
  <c r="B29" i="2"/>
  <c r="B31" i="2"/>
  <c r="B28" i="2"/>
  <c r="B33" i="2"/>
  <c r="B25" i="2"/>
  <c r="B27" i="2"/>
  <c r="B32" i="2"/>
  <c r="B26" i="2"/>
</calcChain>
</file>

<file path=xl/sharedStrings.xml><?xml version="1.0" encoding="utf-8"?>
<sst xmlns="http://schemas.openxmlformats.org/spreadsheetml/2006/main" count="373" uniqueCount="108">
  <si>
    <t>y = a log(b(x-h)^c) + k</t>
  </si>
  <si>
    <t>a</t>
  </si>
  <si>
    <t>b</t>
  </si>
  <si>
    <t>c</t>
  </si>
  <si>
    <t>h</t>
  </si>
  <si>
    <t>k</t>
  </si>
  <si>
    <t>X</t>
  </si>
  <si>
    <t>F(x)</t>
  </si>
  <si>
    <t>Level</t>
  </si>
  <si>
    <t>Case:</t>
  </si>
  <si>
    <t>Complete</t>
  </si>
  <si>
    <t>Status</t>
  </si>
  <si>
    <t>No</t>
  </si>
  <si>
    <t>Needs Menus</t>
  </si>
  <si>
    <t>Needs Controls and flight handling</t>
  </si>
  <si>
    <t>Needs Star Map, Menu, Hyperspace/Supergate/move to/transition</t>
  </si>
  <si>
    <t>Needs Hyperspace/Supergate/transition</t>
  </si>
  <si>
    <t xml:space="preserve"> Needs Menu, Hyperspace/Supergate/move to/transition</t>
  </si>
  <si>
    <t xml:space="preserve">No </t>
  </si>
  <si>
    <t>Needs Status display, (remove confirmation), capture progress</t>
  </si>
  <si>
    <t>Need Target Selection</t>
  </si>
  <si>
    <t>Needs connection between menu and scripts</t>
  </si>
  <si>
    <t>Need Projectile spawning</t>
  </si>
  <si>
    <t>Need alerts</t>
  </si>
  <si>
    <t>Needs collision detection</t>
  </si>
  <si>
    <t>Yes</t>
  </si>
  <si>
    <t>Spawn of wreck and explosions</t>
  </si>
  <si>
    <t>Needs Hyperspace/Supergate/move to/transition</t>
  </si>
  <si>
    <t>Need movement code and object avoidance</t>
  </si>
  <si>
    <t>Needs proximity check and menu</t>
  </si>
  <si>
    <t>Need to finish code</t>
  </si>
  <si>
    <t>Others:</t>
  </si>
  <si>
    <t>Need import models</t>
  </si>
  <si>
    <t>Need Create Prefabs</t>
  </si>
  <si>
    <t>Need populate weapon/ship/system databases</t>
  </si>
  <si>
    <t>Need Projectiles</t>
  </si>
  <si>
    <t>Need Planets</t>
  </si>
  <si>
    <t>Need HUD graphics</t>
  </si>
  <si>
    <t>Need Merge Code</t>
  </si>
  <si>
    <t>Weapon Name</t>
  </si>
  <si>
    <t>Damage Type</t>
  </si>
  <si>
    <t>Damage Value</t>
  </si>
  <si>
    <t>Fire Rate</t>
  </si>
  <si>
    <t>Power Value</t>
  </si>
  <si>
    <t>Weapon ID</t>
  </si>
  <si>
    <t>Asgard Beam Weapon</t>
  </si>
  <si>
    <t>Ori Beam Weapon</t>
  </si>
  <si>
    <t>Asgard Energy Weapon</t>
  </si>
  <si>
    <t>Goa'uld Energy Weapon</t>
  </si>
  <si>
    <t>Wraith Energy Weapon</t>
  </si>
  <si>
    <t>Wraith Large Energy Weapon</t>
  </si>
  <si>
    <t>Replicator Energy Weapon</t>
  </si>
  <si>
    <t>Human Projectile</t>
  </si>
  <si>
    <t>Human Rocket</t>
  </si>
  <si>
    <t>Replicator Infector</t>
  </si>
  <si>
    <t>Energy</t>
  </si>
  <si>
    <t>Replicator</t>
  </si>
  <si>
    <t>Projectile</t>
  </si>
  <si>
    <t>Max Damage</t>
  </si>
  <si>
    <t>Shield</t>
  </si>
  <si>
    <t>Hull</t>
  </si>
  <si>
    <t>Min Damage</t>
  </si>
  <si>
    <t>Min DPS</t>
  </si>
  <si>
    <t>Max DPS</t>
  </si>
  <si>
    <t>Average DPS</t>
  </si>
  <si>
    <t>Total Avg:</t>
  </si>
  <si>
    <t>Main Stats:</t>
  </si>
  <si>
    <t>Ship Name</t>
  </si>
  <si>
    <t>ShipID</t>
  </si>
  <si>
    <t>shipRace</t>
  </si>
  <si>
    <t>isBoss</t>
  </si>
  <si>
    <t>turnSpeed</t>
  </si>
  <si>
    <t>resourceMultiplier</t>
  </si>
  <si>
    <t>Stats:</t>
  </si>
  <si>
    <t>Power</t>
  </si>
  <si>
    <t>Speed</t>
  </si>
  <si>
    <t>Weapon Counts</t>
  </si>
  <si>
    <t xml:space="preserve">Min Total DPS = </t>
  </si>
  <si>
    <t>Max Total DPS =</t>
  </si>
  <si>
    <t xml:space="preserve">Avg Total DPS = </t>
  </si>
  <si>
    <t>HULL</t>
  </si>
  <si>
    <t>Prometheus</t>
  </si>
  <si>
    <t>Human</t>
  </si>
  <si>
    <t>Large Power Source</t>
  </si>
  <si>
    <t>Small Power Source</t>
  </si>
  <si>
    <t>Ori Weapons</t>
  </si>
  <si>
    <t>Goa'uld Weapons</t>
  </si>
  <si>
    <t>Unknown Weapons</t>
  </si>
  <si>
    <t>Scrap</t>
  </si>
  <si>
    <t>Looting</t>
  </si>
  <si>
    <t>Ship</t>
  </si>
  <si>
    <t>Asgard Mothership</t>
  </si>
  <si>
    <t>Goa'uld Ha'tak</t>
  </si>
  <si>
    <t>Goa'uld Advanced Ha'tak</t>
  </si>
  <si>
    <t>Goa'uld Anubus's Flagship</t>
  </si>
  <si>
    <t>Wraith Hive Ship</t>
  </si>
  <si>
    <t>Wraith Cruiser</t>
  </si>
  <si>
    <t>Replicator Ship</t>
  </si>
  <si>
    <t>Wraith Super Hive Ship</t>
  </si>
  <si>
    <t>Ori Mothership</t>
  </si>
  <si>
    <t>Multiplier</t>
  </si>
  <si>
    <t>Min Loot</t>
  </si>
  <si>
    <t>Max Loot</t>
  </si>
  <si>
    <t>Purchasing</t>
  </si>
  <si>
    <t>Ship/Item</t>
  </si>
  <si>
    <t>Deadalus</t>
  </si>
  <si>
    <t>Wraith Weapons</t>
  </si>
  <si>
    <t>Daedalus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</si>
</sst>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>
        <f>-0.5</f>
        <v>-0.5</v>
      </c>
    </row>
    <row r="3" spans="1:2" x14ac:dyDescent="0.25">
      <c r="A3" t="s">
        <v>2</v>
      </c>
      <c r="B3">
        <v>0.25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-0.2</v>
      </c>
    </row>
    <row r="6" spans="1:2" x14ac:dyDescent="0.25">
      <c r="A6" t="s">
        <v>5</v>
      </c>
      <c r="B6">
        <v>0</v>
      </c>
    </row>
    <row r="8" spans="1:2" x14ac:dyDescent="0.25">
      <c r="A8" t="s">
        <v>6</v>
      </c>
      <c r="B8" t="s">
        <v>7</v>
      </c>
    </row>
    <row r="9" spans="1:2" x14ac:dyDescent="0.25">
      <c r="A9">
        <v>0</v>
      </c>
      <c r="B9">
        <f>$B$2 * LN($B$3 * POWER($A9 - $B$5, $B$4)) + $B$6</f>
        <v>1.4978661367769954</v>
      </c>
    </row>
    <row r="10" spans="1:2" x14ac:dyDescent="0.25">
      <c r="A10">
        <v>1</v>
      </c>
      <c r="B10">
        <f t="shared" ref="B10:B19" si="0">$B$2 * LN($B$3 * POWER($A10 - $B$5, $B$4)) + $B$6</f>
        <v>0.60198640216296806</v>
      </c>
    </row>
    <row r="11" spans="1:2" x14ac:dyDescent="0.25">
      <c r="A11">
        <v>2</v>
      </c>
      <c r="B11">
        <f t="shared" si="0"/>
        <v>0.2989185003778102</v>
      </c>
    </row>
    <row r="12" spans="1:2" x14ac:dyDescent="0.25">
      <c r="A12">
        <v>3</v>
      </c>
      <c r="B12">
        <f t="shared" si="0"/>
        <v>0.11157177565710485</v>
      </c>
    </row>
    <row r="13" spans="1:2" x14ac:dyDescent="0.25">
      <c r="A13">
        <v>4</v>
      </c>
      <c r="B13">
        <f t="shared" si="0"/>
        <v>-2.4395082084716024E-2</v>
      </c>
    </row>
    <row r="14" spans="1:2" x14ac:dyDescent="0.25">
      <c r="A14">
        <v>5</v>
      </c>
      <c r="B14">
        <f t="shared" si="0"/>
        <v>-0.13118213223374553</v>
      </c>
    </row>
    <row r="15" spans="1:2" x14ac:dyDescent="0.25">
      <c r="A15">
        <v>6</v>
      </c>
      <c r="B15">
        <f t="shared" si="0"/>
        <v>-0.21912746546557765</v>
      </c>
    </row>
    <row r="16" spans="1:2" x14ac:dyDescent="0.25">
      <c r="A16">
        <v>7</v>
      </c>
      <c r="B16">
        <f t="shared" si="0"/>
        <v>-0.29389333245105953</v>
      </c>
    </row>
    <row r="17" spans="1:12" x14ac:dyDescent="0.25">
      <c r="A17">
        <v>8</v>
      </c>
      <c r="B17">
        <f t="shared" si="0"/>
        <v>-0.35891989657515838</v>
      </c>
    </row>
    <row r="18" spans="1:12" x14ac:dyDescent="0.25">
      <c r="A18">
        <v>9</v>
      </c>
      <c r="B18">
        <f t="shared" si="0"/>
        <v>-0.41645456146755194</v>
      </c>
    </row>
    <row r="19" spans="1:12" x14ac:dyDescent="0.25">
      <c r="A19">
        <v>10</v>
      </c>
      <c r="B19">
        <f t="shared" si="0"/>
        <v>-0.46804667958516738</v>
      </c>
    </row>
    <row r="22" spans="1:12" x14ac:dyDescent="0.25">
      <c r="F22" t="s">
        <v>6</v>
      </c>
    </row>
    <row r="23" spans="1:12" x14ac:dyDescent="0.25">
      <c r="A23" t="s">
        <v>8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</row>
    <row r="24" spans="1:12" x14ac:dyDescent="0.25">
      <c r="A24">
        <v>0</v>
      </c>
      <c r="B24">
        <f>$B$9 * (1+0.1*A24)</f>
        <v>1.4978661367769954</v>
      </c>
      <c r="C24">
        <f>$B$10 * (1+0.1*$A24)</f>
        <v>0.60198640216296806</v>
      </c>
      <c r="D24">
        <f>$B$11 * (1+0.1*$A24)</f>
        <v>0.2989185003778102</v>
      </c>
      <c r="E24">
        <f>$B$12 * (1+0.1*$A24)</f>
        <v>0.11157177565710485</v>
      </c>
      <c r="F24">
        <f>$B$13 * (1+0.1*$A24)</f>
        <v>-2.4395082084716024E-2</v>
      </c>
      <c r="G24">
        <f>$B$14 * (1+0.1*$A24)</f>
        <v>-0.13118213223374553</v>
      </c>
      <c r="H24">
        <f>$B$15 * (1+0.1*$A24)</f>
        <v>-0.21912746546557765</v>
      </c>
      <c r="I24">
        <f>$B$16 * (1+0.1*$A24)</f>
        <v>-0.29389333245105953</v>
      </c>
      <c r="J24">
        <f>$B$17 * (1+0.1*$A24)</f>
        <v>-0.35891989657515838</v>
      </c>
      <c r="K24">
        <f>$B$18 * (1+0.1*$A24)</f>
        <v>-0.41645456146755194</v>
      </c>
      <c r="L24">
        <f>$B$19 * (1+0.1*$A24)</f>
        <v>-0.46804667958516738</v>
      </c>
    </row>
    <row r="25" spans="1:12" x14ac:dyDescent="0.25">
      <c r="A25">
        <v>1</v>
      </c>
      <c r="B25">
        <f>$B$9 * (1+0.1*A25)</f>
        <v>1.6476527504546952</v>
      </c>
      <c r="C25">
        <f t="shared" ref="C25:C33" si="1">$B$10 * (1+0.1*$A25)</f>
        <v>0.6621850423792649</v>
      </c>
      <c r="D25">
        <f t="shared" ref="D25:D33" si="2">$B$11 * (1+0.1*$A25)</f>
        <v>0.32881035041559126</v>
      </c>
      <c r="E25">
        <f t="shared" ref="E25:E33" si="3">$B$12 * (1+0.1*$A25)</f>
        <v>0.12272895322281535</v>
      </c>
      <c r="F25">
        <f t="shared" ref="F25:F33" si="4">$B$13 * (1+0.1*$A25)</f>
        <v>-2.6834590293187629E-2</v>
      </c>
      <c r="G25">
        <f t="shared" ref="G25:G33" si="5">$B$14 * (1+0.1*$A25)</f>
        <v>-0.14430034545712009</v>
      </c>
      <c r="H25">
        <f t="shared" ref="H25:H33" si="6">$B$15 * (1+0.1*$A25)</f>
        <v>-0.24104021201213544</v>
      </c>
      <c r="I25">
        <f t="shared" ref="I25:I33" si="7">$B$16 * (1+0.1*$A25)</f>
        <v>-0.32328266569616548</v>
      </c>
      <c r="J25">
        <f t="shared" ref="J25:J33" si="8">$B$17 * (1+0.1*$A25)</f>
        <v>-0.39481188623267427</v>
      </c>
      <c r="K25">
        <f t="shared" ref="K25:K33" si="9">$B$18 * (1+0.1*$A25)</f>
        <v>-0.45810001761430719</v>
      </c>
      <c r="L25">
        <f t="shared" ref="L25:L33" si="10">$B$19 * (1+0.1*$A25)</f>
        <v>-0.51485134754368411</v>
      </c>
    </row>
    <row r="26" spans="1:12" x14ac:dyDescent="0.25">
      <c r="A26">
        <v>2</v>
      </c>
      <c r="B26">
        <f t="shared" ref="B26:B33" si="11">$B$9 * (1+0.1*A26)</f>
        <v>1.7974393641323945</v>
      </c>
      <c r="C26">
        <f t="shared" si="1"/>
        <v>0.72238368259556163</v>
      </c>
      <c r="D26">
        <f t="shared" si="2"/>
        <v>0.35870220045337226</v>
      </c>
      <c r="E26">
        <f t="shared" si="3"/>
        <v>0.13388613078852582</v>
      </c>
      <c r="F26">
        <f t="shared" si="4"/>
        <v>-2.9274098501659226E-2</v>
      </c>
      <c r="G26">
        <f t="shared" si="5"/>
        <v>-0.15741855868049462</v>
      </c>
      <c r="H26">
        <f t="shared" si="6"/>
        <v>-0.26295295855869316</v>
      </c>
      <c r="I26">
        <f t="shared" si="7"/>
        <v>-0.35267199894127144</v>
      </c>
      <c r="J26">
        <f t="shared" si="8"/>
        <v>-0.43070387589019005</v>
      </c>
      <c r="K26">
        <f t="shared" si="9"/>
        <v>-0.49974547376106232</v>
      </c>
      <c r="L26">
        <f t="shared" si="10"/>
        <v>-0.56165601550220079</v>
      </c>
    </row>
    <row r="27" spans="1:12" x14ac:dyDescent="0.25">
      <c r="A27">
        <v>3</v>
      </c>
      <c r="B27">
        <f t="shared" si="11"/>
        <v>1.9472259778100942</v>
      </c>
      <c r="C27">
        <f t="shared" si="1"/>
        <v>0.78258232281185847</v>
      </c>
      <c r="D27">
        <f t="shared" si="2"/>
        <v>0.38859405049115325</v>
      </c>
      <c r="E27">
        <f t="shared" si="3"/>
        <v>0.14504330835423632</v>
      </c>
      <c r="F27">
        <f t="shared" si="4"/>
        <v>-3.1713606710130834E-2</v>
      </c>
      <c r="G27">
        <f t="shared" si="5"/>
        <v>-0.17053677190386921</v>
      </c>
      <c r="H27">
        <f t="shared" si="6"/>
        <v>-0.28486570510525094</v>
      </c>
      <c r="I27">
        <f t="shared" si="7"/>
        <v>-0.38206133218637739</v>
      </c>
      <c r="J27">
        <f t="shared" si="8"/>
        <v>-0.46659586554770593</v>
      </c>
      <c r="K27">
        <f t="shared" si="9"/>
        <v>-0.54139092990781756</v>
      </c>
      <c r="L27">
        <f t="shared" si="10"/>
        <v>-0.60846068346071758</v>
      </c>
    </row>
    <row r="28" spans="1:12" x14ac:dyDescent="0.25">
      <c r="A28">
        <v>4</v>
      </c>
      <c r="B28">
        <f t="shared" si="11"/>
        <v>2.0970125914877933</v>
      </c>
      <c r="C28">
        <f t="shared" si="1"/>
        <v>0.84278096302815519</v>
      </c>
      <c r="D28">
        <f t="shared" si="2"/>
        <v>0.41848590052893425</v>
      </c>
      <c r="E28">
        <f t="shared" si="3"/>
        <v>0.15620048591994679</v>
      </c>
      <c r="F28">
        <f t="shared" si="4"/>
        <v>-3.4153114918602429E-2</v>
      </c>
      <c r="G28">
        <f t="shared" si="5"/>
        <v>-0.18365498512724374</v>
      </c>
      <c r="H28">
        <f t="shared" si="6"/>
        <v>-0.30677845165180867</v>
      </c>
      <c r="I28">
        <f t="shared" si="7"/>
        <v>-0.41145066543148334</v>
      </c>
      <c r="J28">
        <f t="shared" si="8"/>
        <v>-0.50248785520522166</v>
      </c>
      <c r="K28">
        <f t="shared" si="9"/>
        <v>-0.58303638605457264</v>
      </c>
      <c r="L28">
        <f t="shared" si="10"/>
        <v>-0.65526535141923425</v>
      </c>
    </row>
    <row r="29" spans="1:12" x14ac:dyDescent="0.25">
      <c r="A29">
        <v>5</v>
      </c>
      <c r="B29">
        <f t="shared" si="11"/>
        <v>2.2467992051654933</v>
      </c>
      <c r="C29">
        <f t="shared" si="1"/>
        <v>0.90297960324445214</v>
      </c>
      <c r="D29">
        <f t="shared" si="2"/>
        <v>0.44837775056671531</v>
      </c>
      <c r="E29">
        <f t="shared" si="3"/>
        <v>0.16735766348565728</v>
      </c>
      <c r="F29">
        <f t="shared" si="4"/>
        <v>-3.6592623127074037E-2</v>
      </c>
      <c r="G29">
        <f t="shared" si="5"/>
        <v>-0.19677319835061829</v>
      </c>
      <c r="H29">
        <f t="shared" si="6"/>
        <v>-0.32869119819836645</v>
      </c>
      <c r="I29">
        <f t="shared" si="7"/>
        <v>-0.4408399986765893</v>
      </c>
      <c r="J29">
        <f t="shared" si="8"/>
        <v>-0.5383798448627376</v>
      </c>
      <c r="K29">
        <f t="shared" si="9"/>
        <v>-0.62468184220132794</v>
      </c>
      <c r="L29">
        <f t="shared" si="10"/>
        <v>-0.70207001937775104</v>
      </c>
    </row>
    <row r="30" spans="1:12" x14ac:dyDescent="0.25">
      <c r="A30">
        <v>6</v>
      </c>
      <c r="B30">
        <f t="shared" si="11"/>
        <v>2.3965858188431928</v>
      </c>
      <c r="C30">
        <f t="shared" si="1"/>
        <v>0.96317824346074898</v>
      </c>
      <c r="D30">
        <f t="shared" si="2"/>
        <v>0.47826960060449636</v>
      </c>
      <c r="E30">
        <f t="shared" si="3"/>
        <v>0.17851484105136778</v>
      </c>
      <c r="F30">
        <f t="shared" si="4"/>
        <v>-3.9032131335545645E-2</v>
      </c>
      <c r="G30">
        <f t="shared" si="5"/>
        <v>-0.20989141157399285</v>
      </c>
      <c r="H30">
        <f t="shared" si="6"/>
        <v>-0.35060394474492429</v>
      </c>
      <c r="I30">
        <f t="shared" si="7"/>
        <v>-0.47022933192169525</v>
      </c>
      <c r="J30">
        <f t="shared" si="8"/>
        <v>-0.57427183452025343</v>
      </c>
      <c r="K30">
        <f t="shared" si="9"/>
        <v>-0.66632729834808313</v>
      </c>
      <c r="L30">
        <f t="shared" si="10"/>
        <v>-0.74887468733626783</v>
      </c>
    </row>
    <row r="31" spans="1:12" x14ac:dyDescent="0.25">
      <c r="A31">
        <v>7</v>
      </c>
      <c r="B31">
        <f t="shared" si="11"/>
        <v>2.5463724325208923</v>
      </c>
      <c r="C31">
        <f t="shared" si="1"/>
        <v>1.0233768836770458</v>
      </c>
      <c r="D31">
        <f t="shared" si="2"/>
        <v>0.50816145064227736</v>
      </c>
      <c r="E31">
        <f t="shared" si="3"/>
        <v>0.18967201861707828</v>
      </c>
      <c r="F31">
        <f t="shared" si="4"/>
        <v>-4.1471639544017246E-2</v>
      </c>
      <c r="G31">
        <f t="shared" si="5"/>
        <v>-0.22300962479736741</v>
      </c>
      <c r="H31">
        <f t="shared" si="6"/>
        <v>-0.37251669129148207</v>
      </c>
      <c r="I31">
        <f t="shared" si="7"/>
        <v>-0.49961866516680126</v>
      </c>
      <c r="J31">
        <f t="shared" si="8"/>
        <v>-0.61016382417776927</v>
      </c>
      <c r="K31">
        <f t="shared" si="9"/>
        <v>-0.70797275449483843</v>
      </c>
      <c r="L31">
        <f t="shared" si="10"/>
        <v>-0.79567935529478462</v>
      </c>
    </row>
    <row r="32" spans="1:12" x14ac:dyDescent="0.25">
      <c r="A32">
        <v>8</v>
      </c>
      <c r="B32">
        <f t="shared" si="11"/>
        <v>2.6961590461985918</v>
      </c>
      <c r="C32">
        <f t="shared" si="1"/>
        <v>1.0835755238933424</v>
      </c>
      <c r="D32">
        <f t="shared" si="2"/>
        <v>0.53805330068005841</v>
      </c>
      <c r="E32">
        <f t="shared" si="3"/>
        <v>0.20082919618278874</v>
      </c>
      <c r="F32">
        <f t="shared" si="4"/>
        <v>-4.3911147752488847E-2</v>
      </c>
      <c r="G32">
        <f t="shared" si="5"/>
        <v>-0.23612783802074197</v>
      </c>
      <c r="H32">
        <f t="shared" si="6"/>
        <v>-0.3944294378380398</v>
      </c>
      <c r="I32">
        <f t="shared" si="7"/>
        <v>-0.52900799841190715</v>
      </c>
      <c r="J32">
        <f t="shared" si="8"/>
        <v>-0.6460558138352851</v>
      </c>
      <c r="K32">
        <f t="shared" si="9"/>
        <v>-0.74961821064159351</v>
      </c>
      <c r="L32">
        <f t="shared" si="10"/>
        <v>-0.8424840232533013</v>
      </c>
    </row>
    <row r="33" spans="1:12" x14ac:dyDescent="0.25">
      <c r="A33">
        <v>9</v>
      </c>
      <c r="B33">
        <f t="shared" si="11"/>
        <v>2.8459456598762913</v>
      </c>
      <c r="C33">
        <f t="shared" si="1"/>
        <v>1.1437741641096393</v>
      </c>
      <c r="D33">
        <f t="shared" si="2"/>
        <v>0.56794515071783935</v>
      </c>
      <c r="E33">
        <f t="shared" si="3"/>
        <v>0.21198637374849921</v>
      </c>
      <c r="F33">
        <f t="shared" si="4"/>
        <v>-4.6350655960960441E-2</v>
      </c>
      <c r="G33">
        <f t="shared" si="5"/>
        <v>-0.2492460512441165</v>
      </c>
      <c r="H33">
        <f t="shared" si="6"/>
        <v>-0.41634218438459752</v>
      </c>
      <c r="I33">
        <f t="shared" si="7"/>
        <v>-0.55839733165701311</v>
      </c>
      <c r="J33">
        <f t="shared" si="8"/>
        <v>-0.68194780349280093</v>
      </c>
      <c r="K33">
        <f t="shared" si="9"/>
        <v>-0.7912636667883487</v>
      </c>
      <c r="L33">
        <f t="shared" si="10"/>
        <v>-0.88928869121181797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I17" sqref="I17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>
        <f>0.5</f>
        <v>0.5</v>
      </c>
    </row>
    <row r="3" spans="1:2" x14ac:dyDescent="0.25">
      <c r="A3" t="s">
        <v>2</v>
      </c>
      <c r="B3">
        <v>0.25</v>
      </c>
    </row>
    <row r="4" spans="1:2" x14ac:dyDescent="0.25">
      <c r="A4" t="s">
        <v>3</v>
      </c>
      <c r="B4">
        <v>5</v>
      </c>
    </row>
    <row r="5" spans="1:2" x14ac:dyDescent="0.25">
      <c r="A5" t="s">
        <v>4</v>
      </c>
      <c r="B5">
        <v>-0.1</v>
      </c>
    </row>
    <row r="6" spans="1:2" x14ac:dyDescent="0.25">
      <c r="A6" t="s">
        <v>5</v>
      </c>
      <c r="B6">
        <v>0.7</v>
      </c>
    </row>
    <row r="8" spans="1:2" x14ac:dyDescent="0.25">
      <c r="A8" t="s">
        <v>6</v>
      </c>
      <c r="B8" t="s">
        <v>7</v>
      </c>
    </row>
    <row r="9" spans="1:2" x14ac:dyDescent="0.25">
      <c r="A9">
        <v>0</v>
      </c>
      <c r="B9">
        <f>$B$2 * LN($B$3 * POWER($A9 - $B$5, $B$4)) + $B$6</f>
        <v>-5.7496099130450586</v>
      </c>
    </row>
    <row r="10" spans="1:2" x14ac:dyDescent="0.25">
      <c r="A10">
        <v>1</v>
      </c>
      <c r="B10">
        <f t="shared" ref="B10:B19" si="0">$B$2 * LN($B$3 * POWER($A10 - $B$5, $B$4)) + $B$6</f>
        <v>0.24512826895086698</v>
      </c>
    </row>
    <row r="11" spans="1:2" x14ac:dyDescent="0.25">
      <c r="A11">
        <v>2</v>
      </c>
      <c r="B11">
        <f t="shared" si="0"/>
        <v>1.861696181263498</v>
      </c>
    </row>
    <row r="12" spans="1:2" x14ac:dyDescent="0.25">
      <c r="A12">
        <v>3</v>
      </c>
      <c r="B12">
        <f t="shared" si="0"/>
        <v>2.8353580981678066</v>
      </c>
    </row>
    <row r="13" spans="1:2" x14ac:dyDescent="0.25">
      <c r="A13">
        <v>4</v>
      </c>
      <c r="B13">
        <f t="shared" si="0"/>
        <v>3.5343202537157099</v>
      </c>
    </row>
    <row r="14" spans="1:2" x14ac:dyDescent="0.25">
      <c r="A14">
        <v>5</v>
      </c>
      <c r="B14">
        <f t="shared" si="0"/>
        <v>4.079954168765755</v>
      </c>
    </row>
    <row r="15" spans="1:2" x14ac:dyDescent="0.25">
      <c r="A15">
        <v>6</v>
      </c>
      <c r="B15">
        <f t="shared" si="0"/>
        <v>4.5275747473882184</v>
      </c>
    </row>
    <row r="16" spans="1:2" x14ac:dyDescent="0.25">
      <c r="A16">
        <v>7</v>
      </c>
      <c r="B16">
        <f t="shared" si="0"/>
        <v>4.9070897795582296</v>
      </c>
    </row>
    <row r="17" spans="1:12" x14ac:dyDescent="0.25">
      <c r="A17">
        <v>8</v>
      </c>
      <c r="B17">
        <f t="shared" si="0"/>
        <v>5.2365129736360378</v>
      </c>
    </row>
    <row r="18" spans="1:12" x14ac:dyDescent="0.25">
      <c r="A18">
        <v>9</v>
      </c>
      <c r="B18">
        <f t="shared" si="0"/>
        <v>5.5275388532470657</v>
      </c>
    </row>
    <row r="19" spans="1:12" x14ac:dyDescent="0.25">
      <c r="A19">
        <v>10</v>
      </c>
      <c r="B19">
        <f t="shared" si="0"/>
        <v>5.7881913790580892</v>
      </c>
    </row>
    <row r="22" spans="1:12" x14ac:dyDescent="0.25">
      <c r="F22" t="s">
        <v>6</v>
      </c>
    </row>
    <row r="23" spans="1:12" x14ac:dyDescent="0.25">
      <c r="A23" t="s">
        <v>8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</row>
    <row r="24" spans="1:12" x14ac:dyDescent="0.25">
      <c r="A24">
        <v>0</v>
      </c>
      <c r="B24">
        <f>$B$9 * (1+0.1*A24)</f>
        <v>-5.7496099130450586</v>
      </c>
      <c r="C24">
        <f>$B$10 * (1+0.1*$A24)</f>
        <v>0.24512826895086698</v>
      </c>
      <c r="D24">
        <f>$B$11 * (1+0.1*$A24)</f>
        <v>1.861696181263498</v>
      </c>
      <c r="E24">
        <f>$B$12 * (1+0.1*$A24)</f>
        <v>2.8353580981678066</v>
      </c>
      <c r="F24">
        <f>$B$13 * (1+0.1*$A24)</f>
        <v>3.5343202537157099</v>
      </c>
      <c r="G24">
        <f>$B$14 * (1+0.1*$A24)</f>
        <v>4.079954168765755</v>
      </c>
      <c r="H24">
        <f>$B$15 * (1+0.1*$A24)</f>
        <v>4.5275747473882184</v>
      </c>
      <c r="I24">
        <f>$B$16 * (1+0.1*$A24)</f>
        <v>4.9070897795582296</v>
      </c>
      <c r="J24">
        <f>$B$17 * (1+0.1*$A24)</f>
        <v>5.2365129736360378</v>
      </c>
      <c r="K24">
        <f>$B$18 * (1+0.1*$A24)</f>
        <v>5.5275388532470657</v>
      </c>
      <c r="L24">
        <f>$B$19 * (1+0.1*$A24)</f>
        <v>5.7881913790580892</v>
      </c>
    </row>
    <row r="25" spans="1:12" x14ac:dyDescent="0.25">
      <c r="A25">
        <v>1</v>
      </c>
      <c r="B25">
        <f>$B$9 * (1+0.1*A25)</f>
        <v>-6.3245709043495646</v>
      </c>
      <c r="C25">
        <f t="shared" ref="C25:C33" si="1">$B$10 * (1+0.1*$A25)</f>
        <v>0.26964109584595369</v>
      </c>
      <c r="D25">
        <f t="shared" ref="D25:D33" si="2">$B$11 * (1+0.1*$A25)</f>
        <v>2.0478657993898479</v>
      </c>
      <c r="E25">
        <f t="shared" ref="E25:E33" si="3">$B$12 * (1+0.1*$A25)</f>
        <v>3.1188939079845874</v>
      </c>
      <c r="F25">
        <f t="shared" ref="F25:F33" si="4">$B$13 * (1+0.1*$A25)</f>
        <v>3.8877522790872812</v>
      </c>
      <c r="G25">
        <f t="shared" ref="G25:G33" si="5">$B$14 * (1+0.1*$A25)</f>
        <v>4.4879495856423306</v>
      </c>
      <c r="H25">
        <f t="shared" ref="H25:H33" si="6">$B$15 * (1+0.1*$A25)</f>
        <v>4.980332222127041</v>
      </c>
      <c r="I25">
        <f t="shared" ref="I25:I33" si="7">$B$16 * (1+0.1*$A25)</f>
        <v>5.3977987575140531</v>
      </c>
      <c r="J25">
        <f t="shared" ref="J25:J33" si="8">$B$17 * (1+0.1*$A25)</f>
        <v>5.7601642709996419</v>
      </c>
      <c r="K25">
        <f t="shared" ref="K25:K33" si="9">$B$18 * (1+0.1*$A25)</f>
        <v>6.0802927385717727</v>
      </c>
      <c r="L25">
        <f t="shared" ref="L25:L33" si="10">$B$19 * (1+0.1*$A25)</f>
        <v>6.3670105169638989</v>
      </c>
    </row>
    <row r="26" spans="1:12" x14ac:dyDescent="0.25">
      <c r="A26">
        <v>2</v>
      </c>
      <c r="B26">
        <f t="shared" ref="B26:B33" si="11">$B$9 * (1+0.1*A26)</f>
        <v>-6.8995318956540705</v>
      </c>
      <c r="C26">
        <f t="shared" si="1"/>
        <v>0.29415392274104035</v>
      </c>
      <c r="D26">
        <f t="shared" si="2"/>
        <v>2.2340354175161976</v>
      </c>
      <c r="E26">
        <f t="shared" si="3"/>
        <v>3.4024297178013678</v>
      </c>
      <c r="F26">
        <f t="shared" si="4"/>
        <v>4.2411843044588515</v>
      </c>
      <c r="G26">
        <f t="shared" si="5"/>
        <v>4.8959450025189062</v>
      </c>
      <c r="H26">
        <f t="shared" si="6"/>
        <v>5.4330896968658617</v>
      </c>
      <c r="I26">
        <f t="shared" si="7"/>
        <v>5.8885077354698749</v>
      </c>
      <c r="J26">
        <f t="shared" si="8"/>
        <v>6.2838155683632451</v>
      </c>
      <c r="K26">
        <f t="shared" si="9"/>
        <v>6.6330466238964787</v>
      </c>
      <c r="L26">
        <f t="shared" si="10"/>
        <v>6.9458296548697067</v>
      </c>
    </row>
    <row r="27" spans="1:12" x14ac:dyDescent="0.25">
      <c r="A27">
        <v>3</v>
      </c>
      <c r="B27">
        <f t="shared" si="11"/>
        <v>-7.4744928869585765</v>
      </c>
      <c r="C27">
        <f t="shared" si="1"/>
        <v>0.31866674963612707</v>
      </c>
      <c r="D27">
        <f t="shared" si="2"/>
        <v>2.4202050356425473</v>
      </c>
      <c r="E27">
        <f t="shared" si="3"/>
        <v>3.6859655276181487</v>
      </c>
      <c r="F27">
        <f t="shared" si="4"/>
        <v>4.5946163298304228</v>
      </c>
      <c r="G27">
        <f t="shared" si="5"/>
        <v>5.3039404193954818</v>
      </c>
      <c r="H27">
        <f t="shared" si="6"/>
        <v>5.8858471716046843</v>
      </c>
      <c r="I27">
        <f t="shared" si="7"/>
        <v>6.3792167134256985</v>
      </c>
      <c r="J27">
        <f t="shared" si="8"/>
        <v>6.8074668657268491</v>
      </c>
      <c r="K27">
        <f t="shared" si="9"/>
        <v>7.1858005092211856</v>
      </c>
      <c r="L27">
        <f t="shared" si="10"/>
        <v>7.5246487927755163</v>
      </c>
    </row>
    <row r="28" spans="1:12" x14ac:dyDescent="0.25">
      <c r="A28">
        <v>4</v>
      </c>
      <c r="B28">
        <f t="shared" si="11"/>
        <v>-8.0494538782630816</v>
      </c>
      <c r="C28">
        <f t="shared" si="1"/>
        <v>0.34317957653121373</v>
      </c>
      <c r="D28">
        <f t="shared" si="2"/>
        <v>2.606374653768897</v>
      </c>
      <c r="E28">
        <f t="shared" si="3"/>
        <v>3.9695013374349291</v>
      </c>
      <c r="F28">
        <f t="shared" si="4"/>
        <v>4.9480483552019932</v>
      </c>
      <c r="G28">
        <f t="shared" si="5"/>
        <v>5.7119358362720565</v>
      </c>
      <c r="H28">
        <f t="shared" si="6"/>
        <v>6.3386046463435051</v>
      </c>
      <c r="I28">
        <f t="shared" si="7"/>
        <v>6.8699256913815212</v>
      </c>
      <c r="J28">
        <f t="shared" si="8"/>
        <v>7.3311181630904523</v>
      </c>
      <c r="K28">
        <f t="shared" si="9"/>
        <v>7.7385543945458917</v>
      </c>
      <c r="L28">
        <f t="shared" si="10"/>
        <v>8.1034679306813242</v>
      </c>
    </row>
    <row r="29" spans="1:12" x14ac:dyDescent="0.25">
      <c r="A29">
        <v>5</v>
      </c>
      <c r="B29">
        <f t="shared" si="11"/>
        <v>-8.6244148695675875</v>
      </c>
      <c r="C29">
        <f t="shared" si="1"/>
        <v>0.3676924034263005</v>
      </c>
      <c r="D29">
        <f t="shared" si="2"/>
        <v>2.7925442718952471</v>
      </c>
      <c r="E29">
        <f t="shared" si="3"/>
        <v>4.2530371472517103</v>
      </c>
      <c r="F29">
        <f t="shared" si="4"/>
        <v>5.3014803805735653</v>
      </c>
      <c r="G29">
        <f t="shared" si="5"/>
        <v>6.1199312531486321</v>
      </c>
      <c r="H29">
        <f t="shared" si="6"/>
        <v>6.7913621210823276</v>
      </c>
      <c r="I29">
        <f t="shared" si="7"/>
        <v>7.3606346693373439</v>
      </c>
      <c r="J29">
        <f t="shared" si="8"/>
        <v>7.8547694604540563</v>
      </c>
      <c r="K29">
        <f t="shared" si="9"/>
        <v>8.2913082798705986</v>
      </c>
      <c r="L29">
        <f t="shared" si="10"/>
        <v>8.6822870685871329</v>
      </c>
    </row>
    <row r="30" spans="1:12" x14ac:dyDescent="0.25">
      <c r="A30">
        <v>6</v>
      </c>
      <c r="B30">
        <f t="shared" si="11"/>
        <v>-9.1993758608720935</v>
      </c>
      <c r="C30">
        <f t="shared" si="1"/>
        <v>0.39220523032138721</v>
      </c>
      <c r="D30">
        <f t="shared" si="2"/>
        <v>2.9787138900215968</v>
      </c>
      <c r="E30">
        <f t="shared" si="3"/>
        <v>4.5365729570684907</v>
      </c>
      <c r="F30">
        <f t="shared" si="4"/>
        <v>5.6549124059451366</v>
      </c>
      <c r="G30">
        <f t="shared" si="5"/>
        <v>6.5279266700252085</v>
      </c>
      <c r="H30">
        <f t="shared" si="6"/>
        <v>7.2441195958211502</v>
      </c>
      <c r="I30">
        <f t="shared" si="7"/>
        <v>7.8513436472931675</v>
      </c>
      <c r="J30">
        <f t="shared" si="8"/>
        <v>8.3784207578176613</v>
      </c>
      <c r="K30">
        <f t="shared" si="9"/>
        <v>8.8440621651953055</v>
      </c>
      <c r="L30">
        <f t="shared" si="10"/>
        <v>9.2611062064929435</v>
      </c>
    </row>
    <row r="31" spans="1:12" x14ac:dyDescent="0.25">
      <c r="A31">
        <v>7</v>
      </c>
      <c r="B31">
        <f t="shared" si="11"/>
        <v>-9.7743368521766012</v>
      </c>
      <c r="C31">
        <f t="shared" si="1"/>
        <v>0.41671805721647392</v>
      </c>
      <c r="D31">
        <f t="shared" si="2"/>
        <v>3.1648835081479469</v>
      </c>
      <c r="E31">
        <f t="shared" si="3"/>
        <v>4.820108766885272</v>
      </c>
      <c r="F31">
        <f t="shared" si="4"/>
        <v>6.0083444313167078</v>
      </c>
      <c r="G31">
        <f t="shared" si="5"/>
        <v>6.9359220869017841</v>
      </c>
      <c r="H31">
        <f t="shared" si="6"/>
        <v>7.6968770705599718</v>
      </c>
      <c r="I31">
        <f t="shared" si="7"/>
        <v>8.342052625248991</v>
      </c>
      <c r="J31">
        <f t="shared" si="8"/>
        <v>8.9020720551812644</v>
      </c>
      <c r="K31">
        <f t="shared" si="9"/>
        <v>9.3968160505200125</v>
      </c>
      <c r="L31">
        <f t="shared" si="10"/>
        <v>9.8399253443987522</v>
      </c>
    </row>
    <row r="32" spans="1:12" x14ac:dyDescent="0.25">
      <c r="A32">
        <v>8</v>
      </c>
      <c r="B32">
        <f t="shared" si="11"/>
        <v>-10.349297843481105</v>
      </c>
      <c r="C32">
        <f t="shared" si="1"/>
        <v>0.44123088411156058</v>
      </c>
      <c r="D32">
        <f t="shared" si="2"/>
        <v>3.3510531262742966</v>
      </c>
      <c r="E32">
        <f t="shared" si="3"/>
        <v>5.1036445767020524</v>
      </c>
      <c r="F32">
        <f t="shared" si="4"/>
        <v>6.3617764566882782</v>
      </c>
      <c r="G32">
        <f t="shared" si="5"/>
        <v>7.3439175037783588</v>
      </c>
      <c r="H32">
        <f t="shared" si="6"/>
        <v>8.1496345452987935</v>
      </c>
      <c r="I32">
        <f t="shared" si="7"/>
        <v>8.8327616032048137</v>
      </c>
      <c r="J32">
        <f t="shared" si="8"/>
        <v>9.4257233525448676</v>
      </c>
      <c r="K32">
        <f t="shared" si="9"/>
        <v>9.9495699358447194</v>
      </c>
      <c r="L32">
        <f t="shared" si="10"/>
        <v>10.418744482304561</v>
      </c>
    </row>
    <row r="33" spans="1:12" x14ac:dyDescent="0.25">
      <c r="A33">
        <v>9</v>
      </c>
      <c r="B33">
        <f t="shared" si="11"/>
        <v>-10.924258834785611</v>
      </c>
      <c r="C33">
        <f t="shared" si="1"/>
        <v>0.46574371100664724</v>
      </c>
      <c r="D33">
        <f t="shared" si="2"/>
        <v>3.5372227444006459</v>
      </c>
      <c r="E33">
        <f t="shared" si="3"/>
        <v>5.3871803865188319</v>
      </c>
      <c r="F33">
        <f t="shared" si="4"/>
        <v>6.7152084820598485</v>
      </c>
      <c r="G33">
        <f t="shared" si="5"/>
        <v>7.7519129206549344</v>
      </c>
      <c r="H33">
        <f t="shared" si="6"/>
        <v>8.6023920200376143</v>
      </c>
      <c r="I33">
        <f t="shared" si="7"/>
        <v>9.3234705811606364</v>
      </c>
      <c r="J33">
        <f t="shared" si="8"/>
        <v>9.9493746499084708</v>
      </c>
      <c r="K33">
        <f t="shared" si="9"/>
        <v>10.502323821169425</v>
      </c>
      <c r="L33">
        <f t="shared" si="10"/>
        <v>10.99756362021037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22" sqref="K22"/>
    </sheetView>
  </sheetViews>
  <sheetFormatPr defaultRowHeight="15" x14ac:dyDescent="0.25"/>
  <cols>
    <col min="2" max="2" width="10.7109375" customWidth="1"/>
  </cols>
  <sheetData>
    <row r="1" spans="1:11" x14ac:dyDescent="0.25">
      <c r="A1" t="s">
        <v>9</v>
      </c>
      <c r="B1" t="s">
        <v>10</v>
      </c>
      <c r="C1" t="s">
        <v>11</v>
      </c>
      <c r="K1" t="s">
        <v>31</v>
      </c>
    </row>
    <row r="2" spans="1:11" x14ac:dyDescent="0.25">
      <c r="A2">
        <v>1</v>
      </c>
      <c r="B2" t="s">
        <v>12</v>
      </c>
      <c r="C2" t="s">
        <v>13</v>
      </c>
      <c r="K2" t="s">
        <v>32</v>
      </c>
    </row>
    <row r="3" spans="1:11" x14ac:dyDescent="0.25">
      <c r="A3">
        <v>2</v>
      </c>
      <c r="B3" t="s">
        <v>12</v>
      </c>
      <c r="C3" t="s">
        <v>13</v>
      </c>
      <c r="K3" t="s">
        <v>33</v>
      </c>
    </row>
    <row r="4" spans="1:11" x14ac:dyDescent="0.25">
      <c r="A4">
        <v>3</v>
      </c>
      <c r="B4" t="s">
        <v>12</v>
      </c>
      <c r="C4" t="s">
        <v>13</v>
      </c>
      <c r="K4" t="s">
        <v>34</v>
      </c>
    </row>
    <row r="5" spans="1:11" x14ac:dyDescent="0.25">
      <c r="A5">
        <v>4</v>
      </c>
      <c r="B5" t="s">
        <v>12</v>
      </c>
      <c r="C5" t="s">
        <v>13</v>
      </c>
      <c r="K5" t="s">
        <v>35</v>
      </c>
    </row>
    <row r="6" spans="1:11" x14ac:dyDescent="0.25">
      <c r="A6">
        <v>5</v>
      </c>
      <c r="B6" t="s">
        <v>12</v>
      </c>
      <c r="C6" t="s">
        <v>14</v>
      </c>
      <c r="K6" t="s">
        <v>36</v>
      </c>
    </row>
    <row r="7" spans="1:11" x14ac:dyDescent="0.25">
      <c r="A7">
        <v>6</v>
      </c>
      <c r="B7" t="s">
        <v>12</v>
      </c>
      <c r="C7" t="s">
        <v>15</v>
      </c>
      <c r="K7" t="s">
        <v>37</v>
      </c>
    </row>
    <row r="8" spans="1:11" x14ac:dyDescent="0.25">
      <c r="A8">
        <v>7</v>
      </c>
      <c r="B8" t="s">
        <v>12</v>
      </c>
      <c r="C8" t="s">
        <v>16</v>
      </c>
      <c r="K8" t="s">
        <v>38</v>
      </c>
    </row>
    <row r="9" spans="1:11" x14ac:dyDescent="0.25">
      <c r="A9">
        <v>8</v>
      </c>
      <c r="B9" t="s">
        <v>12</v>
      </c>
      <c r="C9" t="s">
        <v>17</v>
      </c>
    </row>
    <row r="10" spans="1:11" x14ac:dyDescent="0.25">
      <c r="A10">
        <v>9</v>
      </c>
      <c r="B10" t="s">
        <v>12</v>
      </c>
      <c r="C10" t="s">
        <v>16</v>
      </c>
    </row>
    <row r="11" spans="1:11" x14ac:dyDescent="0.25">
      <c r="A11">
        <v>10</v>
      </c>
      <c r="B11" t="s">
        <v>12</v>
      </c>
      <c r="C11" t="s">
        <v>13</v>
      </c>
    </row>
    <row r="12" spans="1:11" x14ac:dyDescent="0.25">
      <c r="A12">
        <v>11</v>
      </c>
      <c r="B12" t="s">
        <v>12</v>
      </c>
      <c r="C12" t="s">
        <v>13</v>
      </c>
    </row>
    <row r="13" spans="1:11" x14ac:dyDescent="0.25">
      <c r="A13">
        <v>12</v>
      </c>
      <c r="B13" t="s">
        <v>18</v>
      </c>
      <c r="C13" t="s">
        <v>19</v>
      </c>
    </row>
    <row r="14" spans="1:11" x14ac:dyDescent="0.25">
      <c r="A14">
        <v>13</v>
      </c>
      <c r="B14" t="s">
        <v>12</v>
      </c>
      <c r="C14" t="s">
        <v>20</v>
      </c>
    </row>
    <row r="15" spans="1:11" x14ac:dyDescent="0.25">
      <c r="A15">
        <v>14</v>
      </c>
      <c r="B15" t="s">
        <v>12</v>
      </c>
      <c r="C15" t="s">
        <v>21</v>
      </c>
    </row>
    <row r="16" spans="1:11" x14ac:dyDescent="0.25">
      <c r="A16">
        <v>15</v>
      </c>
      <c r="B16" t="s">
        <v>12</v>
      </c>
      <c r="C16" t="s">
        <v>22</v>
      </c>
    </row>
    <row r="17" spans="1:3" x14ac:dyDescent="0.25">
      <c r="A17">
        <v>16</v>
      </c>
      <c r="B17" t="s">
        <v>12</v>
      </c>
      <c r="C17" t="s">
        <v>23</v>
      </c>
    </row>
    <row r="18" spans="1:3" x14ac:dyDescent="0.25">
      <c r="A18">
        <v>17</v>
      </c>
      <c r="B18" t="s">
        <v>18</v>
      </c>
      <c r="C18" t="s">
        <v>29</v>
      </c>
    </row>
    <row r="19" spans="1:3" x14ac:dyDescent="0.25">
      <c r="A19">
        <v>18</v>
      </c>
      <c r="B19" t="s">
        <v>12</v>
      </c>
      <c r="C19" t="s">
        <v>24</v>
      </c>
    </row>
    <row r="20" spans="1:3" x14ac:dyDescent="0.25">
      <c r="A20">
        <v>19</v>
      </c>
      <c r="B20" t="s">
        <v>25</v>
      </c>
    </row>
    <row r="21" spans="1:3" x14ac:dyDescent="0.25">
      <c r="A21">
        <v>20</v>
      </c>
      <c r="B21" t="s">
        <v>25</v>
      </c>
    </row>
    <row r="22" spans="1:3" x14ac:dyDescent="0.25">
      <c r="A22">
        <v>21</v>
      </c>
      <c r="B22" t="s">
        <v>12</v>
      </c>
      <c r="C22" t="s">
        <v>26</v>
      </c>
    </row>
    <row r="23" spans="1:3" x14ac:dyDescent="0.25">
      <c r="A23">
        <v>22</v>
      </c>
      <c r="B23" t="s">
        <v>12</v>
      </c>
      <c r="C23" t="s">
        <v>23</v>
      </c>
    </row>
    <row r="24" spans="1:3" x14ac:dyDescent="0.25">
      <c r="A24">
        <v>23</v>
      </c>
      <c r="B24" t="s">
        <v>12</v>
      </c>
      <c r="C24" t="s">
        <v>27</v>
      </c>
    </row>
    <row r="25" spans="1:3" x14ac:dyDescent="0.25">
      <c r="A25">
        <v>24</v>
      </c>
      <c r="B25" t="s">
        <v>12</v>
      </c>
      <c r="C25" t="s">
        <v>16</v>
      </c>
    </row>
    <row r="26" spans="1:3" x14ac:dyDescent="0.25">
      <c r="A26">
        <v>25</v>
      </c>
      <c r="B26" t="s">
        <v>25</v>
      </c>
    </row>
    <row r="27" spans="1:3" x14ac:dyDescent="0.25">
      <c r="A27">
        <v>26</v>
      </c>
      <c r="B27" t="s">
        <v>25</v>
      </c>
    </row>
    <row r="28" spans="1:3" x14ac:dyDescent="0.25">
      <c r="A28">
        <v>27</v>
      </c>
      <c r="B28" t="s">
        <v>12</v>
      </c>
      <c r="C28" t="s">
        <v>28</v>
      </c>
    </row>
    <row r="29" spans="1:3" x14ac:dyDescent="0.25">
      <c r="A29">
        <v>28</v>
      </c>
      <c r="B29" t="s">
        <v>12</v>
      </c>
      <c r="C29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workbookViewId="0">
      <selection activeCell="F4" sqref="F4"/>
    </sheetView>
  </sheetViews>
  <sheetFormatPr defaultRowHeight="15" x14ac:dyDescent="0.25"/>
  <cols>
    <col min="1" max="1" width="27" bestFit="1" customWidth="1"/>
    <col min="2" max="2" width="2.140625" customWidth="1"/>
    <col min="3" max="3" width="5.85546875" customWidth="1"/>
    <col min="4" max="4" width="7.85546875" customWidth="1"/>
    <col min="6" max="6" width="12.28515625" bestFit="1" customWidth="1"/>
    <col min="7" max="7" width="12" bestFit="1" customWidth="1"/>
    <col min="8" max="8" width="12.28515625" bestFit="1" customWidth="1"/>
    <col min="9" max="9" width="12" bestFit="1" customWidth="1"/>
    <col min="10" max="12" width="12.28515625" bestFit="1" customWidth="1"/>
    <col min="13" max="13" width="12.42578125" bestFit="1" customWidth="1"/>
    <col min="16" max="16" width="12.140625" bestFit="1" customWidth="1"/>
  </cols>
  <sheetData>
    <row r="1" spans="1:16" x14ac:dyDescent="0.25">
      <c r="A1" s="1"/>
      <c r="B1" s="1"/>
      <c r="C1" s="1"/>
      <c r="D1" s="1"/>
      <c r="E1" s="1"/>
      <c r="F1" s="1"/>
      <c r="G1" s="3" t="s">
        <v>59</v>
      </c>
      <c r="H1" s="3"/>
      <c r="I1" s="3"/>
      <c r="J1" s="3"/>
      <c r="K1" s="3"/>
      <c r="L1" s="3" t="s">
        <v>60</v>
      </c>
      <c r="M1" s="3"/>
      <c r="N1" s="3"/>
      <c r="O1" s="3"/>
      <c r="P1" s="3"/>
    </row>
    <row r="2" spans="1:16" x14ac:dyDescent="0.25">
      <c r="A2" s="1" t="s">
        <v>39</v>
      </c>
      <c r="B2" s="1" t="s">
        <v>44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61</v>
      </c>
      <c r="H2" s="1" t="s">
        <v>58</v>
      </c>
      <c r="I2" s="1" t="s">
        <v>62</v>
      </c>
      <c r="J2" s="1" t="s">
        <v>63</v>
      </c>
      <c r="K2" s="1" t="s">
        <v>64</v>
      </c>
      <c r="L2" s="1" t="s">
        <v>61</v>
      </c>
      <c r="M2" s="1" t="s">
        <v>58</v>
      </c>
      <c r="N2" s="1" t="s">
        <v>62</v>
      </c>
      <c r="O2" s="1" t="s">
        <v>63</v>
      </c>
      <c r="P2" s="1" t="s">
        <v>64</v>
      </c>
    </row>
    <row r="3" spans="1:16" x14ac:dyDescent="0.25">
      <c r="A3" t="s">
        <v>45</v>
      </c>
      <c r="B3">
        <v>0</v>
      </c>
      <c r="C3" t="s">
        <v>55</v>
      </c>
      <c r="D3">
        <v>90</v>
      </c>
      <c r="E3">
        <v>0.7</v>
      </c>
      <c r="F3">
        <v>1000</v>
      </c>
      <c r="G3">
        <f>$D3*1.25</f>
        <v>112.5</v>
      </c>
      <c r="H3">
        <f>$D3*1.3*1.25</f>
        <v>146.25</v>
      </c>
      <c r="I3">
        <f>G3 / ( $E3 )</f>
        <v>160.71428571428572</v>
      </c>
      <c r="J3">
        <f xml:space="preserve"> H3 / ( $E3 )</f>
        <v>208.92857142857144</v>
      </c>
      <c r="K3">
        <f>(I3+J3)/2</f>
        <v>184.82142857142858</v>
      </c>
      <c r="L3">
        <f>$D3</f>
        <v>90</v>
      </c>
      <c r="M3">
        <f>$D3*1.3</f>
        <v>117</v>
      </c>
      <c r="N3">
        <f>L3 / ( $E3 )</f>
        <v>128.57142857142858</v>
      </c>
      <c r="O3">
        <f xml:space="preserve"> M3 / ( $E3)</f>
        <v>167.14285714285717</v>
      </c>
      <c r="P3">
        <f>(N3+O3)/2</f>
        <v>147.85714285714289</v>
      </c>
    </row>
    <row r="4" spans="1:16" x14ac:dyDescent="0.25">
      <c r="A4" t="s">
        <v>46</v>
      </c>
      <c r="B4">
        <v>1</v>
      </c>
      <c r="C4" t="s">
        <v>55</v>
      </c>
      <c r="D4">
        <v>2100</v>
      </c>
      <c r="E4">
        <v>10</v>
      </c>
      <c r="F4">
        <f>3000</f>
        <v>3000</v>
      </c>
      <c r="G4">
        <f t="shared" ref="G4:G12" si="0">$D4*1.25</f>
        <v>2625</v>
      </c>
      <c r="H4">
        <f t="shared" ref="H4:H12" si="1">$D4*1.3*1.25</f>
        <v>3412.5</v>
      </c>
      <c r="I4">
        <f t="shared" ref="I4:I12" si="2">G4 / ( $E4 )</f>
        <v>262.5</v>
      </c>
      <c r="J4">
        <f t="shared" ref="J4:J12" si="3" xml:space="preserve"> H4 / ( $E4 )</f>
        <v>341.25</v>
      </c>
      <c r="K4">
        <f t="shared" ref="K4:K12" si="4">(I4+J4)/2</f>
        <v>301.875</v>
      </c>
      <c r="L4">
        <f t="shared" ref="L4:L12" si="5">$D4</f>
        <v>2100</v>
      </c>
      <c r="M4">
        <f t="shared" ref="M4:M12" si="6">$D4*1.3</f>
        <v>2730</v>
      </c>
      <c r="N4">
        <f t="shared" ref="N4:N12" si="7">L4 / ( $E4 )</f>
        <v>210</v>
      </c>
      <c r="O4">
        <f t="shared" ref="O4:O12" si="8" xml:space="preserve"> M4 / ( $E4)</f>
        <v>273</v>
      </c>
      <c r="P4">
        <f t="shared" ref="P4:P12" si="9">(N4+O4)/2</f>
        <v>241.5</v>
      </c>
    </row>
    <row r="5" spans="1:16" x14ac:dyDescent="0.25">
      <c r="A5" t="s">
        <v>47</v>
      </c>
      <c r="B5">
        <v>2</v>
      </c>
      <c r="C5" t="s">
        <v>55</v>
      </c>
      <c r="D5">
        <v>55</v>
      </c>
      <c r="E5">
        <v>1</v>
      </c>
      <c r="F5">
        <v>500</v>
      </c>
      <c r="G5">
        <f t="shared" si="0"/>
        <v>68.75</v>
      </c>
      <c r="H5">
        <f t="shared" si="1"/>
        <v>89.375</v>
      </c>
      <c r="I5">
        <f t="shared" si="2"/>
        <v>68.75</v>
      </c>
      <c r="J5">
        <f t="shared" si="3"/>
        <v>89.375</v>
      </c>
      <c r="K5">
        <f t="shared" si="4"/>
        <v>79.0625</v>
      </c>
      <c r="L5">
        <f t="shared" si="5"/>
        <v>55</v>
      </c>
      <c r="M5">
        <f t="shared" si="6"/>
        <v>71.5</v>
      </c>
      <c r="N5">
        <f t="shared" si="7"/>
        <v>55</v>
      </c>
      <c r="O5">
        <f t="shared" si="8"/>
        <v>71.5</v>
      </c>
      <c r="P5">
        <f t="shared" si="9"/>
        <v>63.25</v>
      </c>
    </row>
    <row r="6" spans="1:16" x14ac:dyDescent="0.25">
      <c r="A6" t="s">
        <v>48</v>
      </c>
      <c r="B6">
        <v>3</v>
      </c>
      <c r="C6" t="s">
        <v>55</v>
      </c>
      <c r="D6">
        <v>30</v>
      </c>
      <c r="E6">
        <v>1</v>
      </c>
      <c r="F6">
        <v>250</v>
      </c>
      <c r="G6">
        <f t="shared" si="0"/>
        <v>37.5</v>
      </c>
      <c r="H6">
        <f t="shared" si="1"/>
        <v>48.75</v>
      </c>
      <c r="I6">
        <f t="shared" si="2"/>
        <v>37.5</v>
      </c>
      <c r="J6">
        <f t="shared" si="3"/>
        <v>48.75</v>
      </c>
      <c r="K6">
        <f t="shared" si="4"/>
        <v>43.125</v>
      </c>
      <c r="L6">
        <f t="shared" si="5"/>
        <v>30</v>
      </c>
      <c r="M6">
        <f t="shared" si="6"/>
        <v>39</v>
      </c>
      <c r="N6">
        <f t="shared" si="7"/>
        <v>30</v>
      </c>
      <c r="O6">
        <f t="shared" si="8"/>
        <v>39</v>
      </c>
      <c r="P6">
        <f t="shared" si="9"/>
        <v>34.5</v>
      </c>
    </row>
    <row r="7" spans="1:16" x14ac:dyDescent="0.25">
      <c r="A7" t="s">
        <v>49</v>
      </c>
      <c r="B7">
        <v>4</v>
      </c>
      <c r="C7" t="s">
        <v>55</v>
      </c>
      <c r="D7">
        <v>80</v>
      </c>
      <c r="E7">
        <v>1</v>
      </c>
      <c r="F7">
        <v>600</v>
      </c>
      <c r="G7">
        <f>$D7*1.25</f>
        <v>100</v>
      </c>
      <c r="H7">
        <f>$D7*1.3*1.25</f>
        <v>130</v>
      </c>
      <c r="I7">
        <f t="shared" si="2"/>
        <v>100</v>
      </c>
      <c r="J7">
        <f t="shared" si="3"/>
        <v>130</v>
      </c>
      <c r="K7">
        <f t="shared" si="4"/>
        <v>115</v>
      </c>
      <c r="L7">
        <f>$D7</f>
        <v>80</v>
      </c>
      <c r="M7">
        <f>$D7*1.3</f>
        <v>104</v>
      </c>
      <c r="N7">
        <f t="shared" si="7"/>
        <v>80</v>
      </c>
      <c r="O7">
        <f t="shared" si="8"/>
        <v>104</v>
      </c>
      <c r="P7">
        <f t="shared" si="9"/>
        <v>92</v>
      </c>
    </row>
    <row r="8" spans="1:16" x14ac:dyDescent="0.25">
      <c r="A8" t="s">
        <v>50</v>
      </c>
      <c r="B8">
        <v>5</v>
      </c>
      <c r="C8" t="s">
        <v>55</v>
      </c>
      <c r="D8">
        <v>280</v>
      </c>
      <c r="E8">
        <v>2</v>
      </c>
      <c r="F8">
        <v>1200</v>
      </c>
      <c r="G8">
        <f>$D8*1.25</f>
        <v>350</v>
      </c>
      <c r="H8">
        <f>$D8*1.3*1.25</f>
        <v>455</v>
      </c>
      <c r="I8">
        <f t="shared" si="2"/>
        <v>175</v>
      </c>
      <c r="J8">
        <f t="shared" si="3"/>
        <v>227.5</v>
      </c>
      <c r="K8">
        <f t="shared" si="4"/>
        <v>201.25</v>
      </c>
      <c r="L8">
        <f>$D8</f>
        <v>280</v>
      </c>
      <c r="M8">
        <f>$D8*1.3</f>
        <v>364</v>
      </c>
      <c r="N8">
        <f t="shared" si="7"/>
        <v>140</v>
      </c>
      <c r="O8">
        <f t="shared" si="8"/>
        <v>182</v>
      </c>
      <c r="P8">
        <f t="shared" si="9"/>
        <v>161</v>
      </c>
    </row>
    <row r="9" spans="1:16" x14ac:dyDescent="0.25">
      <c r="A9" t="s">
        <v>51</v>
      </c>
      <c r="B9">
        <v>6</v>
      </c>
      <c r="C9" t="s">
        <v>55</v>
      </c>
      <c r="D9">
        <v>100</v>
      </c>
      <c r="E9">
        <v>1</v>
      </c>
      <c r="F9">
        <v>0</v>
      </c>
      <c r="G9">
        <f t="shared" si="0"/>
        <v>125</v>
      </c>
      <c r="H9">
        <f t="shared" si="1"/>
        <v>162.5</v>
      </c>
      <c r="I9">
        <f t="shared" si="2"/>
        <v>125</v>
      </c>
      <c r="J9">
        <f t="shared" si="3"/>
        <v>162.5</v>
      </c>
      <c r="K9">
        <f t="shared" si="4"/>
        <v>143.75</v>
      </c>
      <c r="L9">
        <f t="shared" si="5"/>
        <v>100</v>
      </c>
      <c r="M9">
        <f t="shared" si="6"/>
        <v>130</v>
      </c>
      <c r="N9">
        <f t="shared" si="7"/>
        <v>100</v>
      </c>
      <c r="O9">
        <f t="shared" si="8"/>
        <v>130</v>
      </c>
      <c r="P9">
        <f t="shared" si="9"/>
        <v>115</v>
      </c>
    </row>
    <row r="10" spans="1:16" x14ac:dyDescent="0.25">
      <c r="A10" t="s">
        <v>52</v>
      </c>
      <c r="B10">
        <v>7</v>
      </c>
      <c r="C10" t="s">
        <v>57</v>
      </c>
      <c r="D10">
        <v>8</v>
      </c>
      <c r="E10">
        <v>0.1</v>
      </c>
      <c r="F10">
        <v>100</v>
      </c>
      <c r="G10">
        <f>$D10</f>
        <v>8</v>
      </c>
      <c r="H10">
        <f>$D10*1.3</f>
        <v>10.4</v>
      </c>
      <c r="I10">
        <f t="shared" si="2"/>
        <v>80</v>
      </c>
      <c r="J10">
        <f t="shared" si="3"/>
        <v>104</v>
      </c>
      <c r="K10">
        <f t="shared" si="4"/>
        <v>92</v>
      </c>
      <c r="L10">
        <f>$D10*1.25</f>
        <v>10</v>
      </c>
      <c r="M10">
        <f>$D10*1.3*1.25</f>
        <v>13</v>
      </c>
      <c r="N10">
        <f t="shared" si="7"/>
        <v>100</v>
      </c>
      <c r="O10">
        <f t="shared" si="8"/>
        <v>130</v>
      </c>
      <c r="P10">
        <f t="shared" si="9"/>
        <v>115</v>
      </c>
    </row>
    <row r="11" spans="1:16" x14ac:dyDescent="0.25">
      <c r="A11" t="s">
        <v>53</v>
      </c>
      <c r="B11">
        <v>8</v>
      </c>
      <c r="C11" t="s">
        <v>57</v>
      </c>
      <c r="D11">
        <v>150</v>
      </c>
      <c r="E11">
        <v>1</v>
      </c>
      <c r="F11">
        <v>150</v>
      </c>
      <c r="G11">
        <f>$D11</f>
        <v>150</v>
      </c>
      <c r="H11">
        <f>$D11*1.3</f>
        <v>195</v>
      </c>
      <c r="I11">
        <f t="shared" si="2"/>
        <v>150</v>
      </c>
      <c r="J11">
        <f t="shared" si="3"/>
        <v>195</v>
      </c>
      <c r="K11">
        <f t="shared" si="4"/>
        <v>172.5</v>
      </c>
      <c r="L11">
        <f>$D11*1.25</f>
        <v>187.5</v>
      </c>
      <c r="M11">
        <f>$D11*1.3*1.25</f>
        <v>243.75</v>
      </c>
      <c r="N11">
        <f t="shared" si="7"/>
        <v>187.5</v>
      </c>
      <c r="O11">
        <f t="shared" si="8"/>
        <v>243.75</v>
      </c>
      <c r="P11">
        <f t="shared" si="9"/>
        <v>215.625</v>
      </c>
    </row>
    <row r="12" spans="1:16" x14ac:dyDescent="0.25">
      <c r="A12" t="s">
        <v>54</v>
      </c>
      <c r="B12">
        <v>9</v>
      </c>
      <c r="C12" t="s">
        <v>56</v>
      </c>
      <c r="D12">
        <v>0</v>
      </c>
      <c r="E12">
        <v>5</v>
      </c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</row>
    <row r="13" spans="1:16" x14ac:dyDescent="0.25">
      <c r="K13">
        <f>SUM(K3:K11)</f>
        <v>1333.3839285714284</v>
      </c>
      <c r="P13">
        <f>SUM(P3:P11)</f>
        <v>1185.7321428571429</v>
      </c>
    </row>
    <row r="14" spans="1:16" x14ac:dyDescent="0.25">
      <c r="M14">
        <f>SUM(K13,P13)/18</f>
        <v>139.95089285714286</v>
      </c>
    </row>
    <row r="15" spans="1:16" x14ac:dyDescent="0.25">
      <c r="J15" t="s">
        <v>65</v>
      </c>
      <c r="K15">
        <f>AVERAGE(K3:K11)</f>
        <v>148.15376984126982</v>
      </c>
      <c r="P15">
        <f>AVERAGE(P3:P11)</f>
        <v>131.74801587301587</v>
      </c>
    </row>
    <row r="16" spans="1:16" x14ac:dyDescent="0.25">
      <c r="A16" t="s">
        <v>66</v>
      </c>
    </row>
    <row r="17" spans="1:17" x14ac:dyDescent="0.25">
      <c r="A17" t="s">
        <v>67</v>
      </c>
      <c r="C17" t="s">
        <v>68</v>
      </c>
      <c r="D17" t="s">
        <v>69</v>
      </c>
      <c r="E17" t="s">
        <v>70</v>
      </c>
      <c r="F17" t="s">
        <v>71</v>
      </c>
      <c r="G17" t="s">
        <v>72</v>
      </c>
    </row>
    <row r="18" spans="1:17" x14ac:dyDescent="0.25">
      <c r="A18" t="s">
        <v>81</v>
      </c>
      <c r="C18">
        <v>0</v>
      </c>
      <c r="D18" t="s">
        <v>82</v>
      </c>
      <c r="E18" t="b">
        <v>0</v>
      </c>
    </row>
    <row r="19" spans="1:17" x14ac:dyDescent="0.25">
      <c r="A19" t="s">
        <v>73</v>
      </c>
      <c r="J19" t="s">
        <v>76</v>
      </c>
    </row>
    <row r="20" spans="1:17" x14ac:dyDescent="0.25">
      <c r="A20" t="s">
        <v>8</v>
      </c>
      <c r="C20" t="s">
        <v>60</v>
      </c>
      <c r="D20" t="s">
        <v>59</v>
      </c>
      <c r="E20" t="s">
        <v>74</v>
      </c>
      <c r="F20" t="s">
        <v>75</v>
      </c>
      <c r="H20" s="1">
        <v>0</v>
      </c>
      <c r="I20" s="1">
        <v>1</v>
      </c>
      <c r="J20" s="1">
        <v>2</v>
      </c>
      <c r="K20" s="1">
        <v>3</v>
      </c>
      <c r="L20" s="1">
        <v>4</v>
      </c>
      <c r="M20" s="1">
        <v>5</v>
      </c>
      <c r="N20" s="1">
        <v>6</v>
      </c>
      <c r="O20" s="1">
        <v>7</v>
      </c>
      <c r="P20" s="1">
        <v>8</v>
      </c>
      <c r="Q20" s="1">
        <v>9</v>
      </c>
    </row>
    <row r="21" spans="1:17" x14ac:dyDescent="0.25">
      <c r="A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2</v>
      </c>
      <c r="P21">
        <v>1</v>
      </c>
      <c r="Q21">
        <v>0</v>
      </c>
    </row>
    <row r="22" spans="1:17" x14ac:dyDescent="0.25">
      <c r="E22" s="2" t="s">
        <v>80</v>
      </c>
      <c r="F22" t="s">
        <v>77</v>
      </c>
      <c r="H22">
        <f>$I$3*$H21</f>
        <v>0</v>
      </c>
      <c r="I22">
        <f>$I$3*$I21</f>
        <v>0</v>
      </c>
      <c r="J22">
        <f>$I$3*$J21</f>
        <v>160.71428571428572</v>
      </c>
      <c r="K22">
        <f>$I$3*$K21</f>
        <v>0</v>
      </c>
      <c r="L22">
        <f>$I$3*$L21</f>
        <v>0</v>
      </c>
      <c r="M22">
        <f>$I$3*$M21</f>
        <v>0</v>
      </c>
      <c r="N22">
        <f>$I$3*$N21</f>
        <v>0</v>
      </c>
      <c r="O22">
        <f>$I$3*$O21</f>
        <v>321.42857142857144</v>
      </c>
      <c r="P22">
        <f>$I$3*$P21</f>
        <v>160.71428571428572</v>
      </c>
      <c r="Q22">
        <f>$I$3*$Q21</f>
        <v>0</v>
      </c>
    </row>
    <row r="23" spans="1:17" x14ac:dyDescent="0.25">
      <c r="E23" s="2"/>
      <c r="F23" t="s">
        <v>78</v>
      </c>
      <c r="H23">
        <f>$J$3*$H21</f>
        <v>0</v>
      </c>
      <c r="I23">
        <f>$J$3*$I21</f>
        <v>0</v>
      </c>
      <c r="J23">
        <f>$J$3*$J21</f>
        <v>208.92857142857144</v>
      </c>
      <c r="K23">
        <f>$J$3*$K21</f>
        <v>0</v>
      </c>
      <c r="L23">
        <f>$J$3*$L21</f>
        <v>0</v>
      </c>
      <c r="M23">
        <f>$J$3*$M21</f>
        <v>0</v>
      </c>
      <c r="N23">
        <f>$J$3*$N21</f>
        <v>0</v>
      </c>
      <c r="O23">
        <f>$J$3*$O21</f>
        <v>417.85714285714289</v>
      </c>
      <c r="P23">
        <f>$J$3*$P21</f>
        <v>208.92857142857144</v>
      </c>
      <c r="Q23">
        <f>$J$3*$Q21</f>
        <v>0</v>
      </c>
    </row>
    <row r="24" spans="1:17" x14ac:dyDescent="0.25">
      <c r="E24" s="2"/>
      <c r="F24" t="s">
        <v>79</v>
      </c>
      <c r="H24">
        <f>$K$3*$H21</f>
        <v>0</v>
      </c>
      <c r="I24">
        <f t="shared" ref="I24" si="10">$K$3*$H21</f>
        <v>0</v>
      </c>
      <c r="J24">
        <f>$K$3*$J21</f>
        <v>184.82142857142858</v>
      </c>
      <c r="K24">
        <f>$K$3*$K21</f>
        <v>0</v>
      </c>
      <c r="L24">
        <f>$K$3*$L21</f>
        <v>0</v>
      </c>
      <c r="M24">
        <f>$K$3*$M21</f>
        <v>0</v>
      </c>
      <c r="N24">
        <f>$K$3*$N21</f>
        <v>0</v>
      </c>
      <c r="O24">
        <f>$K$3*$O21</f>
        <v>369.64285714285717</v>
      </c>
      <c r="P24">
        <f>$K$3*$P21</f>
        <v>184.82142857142858</v>
      </c>
      <c r="Q24">
        <f>$K$3*$Q21</f>
        <v>0</v>
      </c>
    </row>
    <row r="25" spans="1:17" x14ac:dyDescent="0.25">
      <c r="E25" s="2" t="s">
        <v>59</v>
      </c>
      <c r="F25" t="s">
        <v>77</v>
      </c>
      <c r="H25">
        <f>$N$3*$H21</f>
        <v>0</v>
      </c>
      <c r="I25">
        <f>$N$3*$I21</f>
        <v>0</v>
      </c>
      <c r="J25">
        <f>$N$3*$J21</f>
        <v>128.57142857142858</v>
      </c>
      <c r="K25">
        <f>$N$3*$K21</f>
        <v>0</v>
      </c>
      <c r="L25">
        <f>$N$3*$L21</f>
        <v>0</v>
      </c>
      <c r="M25">
        <f>$N$3*$M21</f>
        <v>0</v>
      </c>
      <c r="N25">
        <f>$N$3*$N21</f>
        <v>0</v>
      </c>
      <c r="O25">
        <f>$N$3*$O21</f>
        <v>257.14285714285717</v>
      </c>
      <c r="P25">
        <f>$N$3*$P21</f>
        <v>128.57142857142858</v>
      </c>
      <c r="Q25">
        <f>$N$3*$Q21</f>
        <v>0</v>
      </c>
    </row>
    <row r="26" spans="1:17" x14ac:dyDescent="0.25">
      <c r="E26" s="2"/>
      <c r="F26" t="s">
        <v>78</v>
      </c>
      <c r="H26">
        <f>$O$3*$H21</f>
        <v>0</v>
      </c>
      <c r="I26">
        <f>$O$3*$I21</f>
        <v>0</v>
      </c>
      <c r="J26">
        <f>$O$3*$J21</f>
        <v>167.14285714285717</v>
      </c>
      <c r="K26">
        <f>$O$3*$K21</f>
        <v>0</v>
      </c>
      <c r="L26">
        <f>$O$3*$L21</f>
        <v>0</v>
      </c>
      <c r="M26">
        <f>$O$3*$M21</f>
        <v>0</v>
      </c>
      <c r="N26">
        <f>$O$3*$N21</f>
        <v>0</v>
      </c>
      <c r="O26">
        <f>$O$3*$O21</f>
        <v>334.28571428571433</v>
      </c>
      <c r="P26">
        <f>$O$3*$P21</f>
        <v>167.14285714285717</v>
      </c>
      <c r="Q26">
        <f>$O$3*$Q21</f>
        <v>0</v>
      </c>
    </row>
    <row r="27" spans="1:17" x14ac:dyDescent="0.25">
      <c r="E27" s="2"/>
      <c r="F27" t="s">
        <v>79</v>
      </c>
      <c r="H27">
        <f>$P$3*$H21</f>
        <v>0</v>
      </c>
      <c r="I27">
        <f>$P$3*$I21</f>
        <v>0</v>
      </c>
      <c r="J27">
        <f>$P$3*$J21</f>
        <v>147.85714285714289</v>
      </c>
      <c r="K27">
        <f>$P$3*$K21</f>
        <v>0</v>
      </c>
      <c r="L27">
        <f>$P$3*$L21</f>
        <v>0</v>
      </c>
      <c r="M27">
        <f>$P$3*$M21</f>
        <v>0</v>
      </c>
      <c r="N27">
        <f>$P$3*$N21</f>
        <v>0</v>
      </c>
      <c r="O27">
        <f>$P$3*$O21</f>
        <v>295.71428571428578</v>
      </c>
      <c r="P27">
        <f>$P$3*$P21</f>
        <v>147.85714285714289</v>
      </c>
      <c r="Q27">
        <f>$P$3*$Q21</f>
        <v>0</v>
      </c>
    </row>
    <row r="28" spans="1:17" x14ac:dyDescent="0.25">
      <c r="A28" t="s">
        <v>8</v>
      </c>
      <c r="C28" t="s">
        <v>60</v>
      </c>
      <c r="D28" t="s">
        <v>59</v>
      </c>
      <c r="E28" t="s">
        <v>74</v>
      </c>
      <c r="F28" t="s">
        <v>75</v>
      </c>
      <c r="H28">
        <v>0</v>
      </c>
      <c r="I28">
        <v>1</v>
      </c>
      <c r="J28">
        <v>2</v>
      </c>
      <c r="K28">
        <v>3</v>
      </c>
      <c r="L28">
        <v>4</v>
      </c>
      <c r="M28">
        <v>5</v>
      </c>
      <c r="N28">
        <v>6</v>
      </c>
      <c r="O28">
        <v>7</v>
      </c>
      <c r="P28">
        <v>8</v>
      </c>
      <c r="Q28">
        <v>9</v>
      </c>
    </row>
    <row r="29" spans="1:17" x14ac:dyDescent="0.25">
      <c r="A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2</v>
      </c>
      <c r="P29">
        <v>1</v>
      </c>
      <c r="Q29">
        <v>0</v>
      </c>
    </row>
    <row r="30" spans="1:17" x14ac:dyDescent="0.25">
      <c r="E30" s="2" t="s">
        <v>80</v>
      </c>
      <c r="F30" t="s">
        <v>77</v>
      </c>
      <c r="H30">
        <f>$I$3*$H29</f>
        <v>0</v>
      </c>
      <c r="I30">
        <f>$I$3*$I29</f>
        <v>0</v>
      </c>
      <c r="J30">
        <f>$I$3*$J29</f>
        <v>160.71428571428572</v>
      </c>
      <c r="K30">
        <f>$I$3*$K29</f>
        <v>0</v>
      </c>
      <c r="L30">
        <f>$I$3*$L29</f>
        <v>0</v>
      </c>
      <c r="M30">
        <f>$I$3*$M29</f>
        <v>0</v>
      </c>
      <c r="N30">
        <f>$I$3*$N29</f>
        <v>0</v>
      </c>
      <c r="O30">
        <f>$I$3*$O29</f>
        <v>321.42857142857144</v>
      </c>
      <c r="P30">
        <f>$I$3*$P29</f>
        <v>160.71428571428572</v>
      </c>
      <c r="Q30">
        <f>$I$3*$Q29</f>
        <v>0</v>
      </c>
    </row>
    <row r="31" spans="1:17" x14ac:dyDescent="0.25">
      <c r="E31" s="2"/>
      <c r="F31" t="s">
        <v>78</v>
      </c>
      <c r="H31">
        <f>$J$3*$H29</f>
        <v>0</v>
      </c>
      <c r="I31">
        <f>$J$3*$I29</f>
        <v>0</v>
      </c>
      <c r="J31">
        <f>$J$3*$J29</f>
        <v>208.92857142857144</v>
      </c>
      <c r="K31">
        <f>$J$3*$K29</f>
        <v>0</v>
      </c>
      <c r="L31">
        <f>$J$3*$L29</f>
        <v>0</v>
      </c>
      <c r="M31">
        <f>$J$3*$M29</f>
        <v>0</v>
      </c>
      <c r="N31">
        <f>$J$3*$N29</f>
        <v>0</v>
      </c>
      <c r="O31">
        <f>$J$3*$O29</f>
        <v>417.85714285714289</v>
      </c>
      <c r="P31">
        <f>$J$3*$P29</f>
        <v>208.92857142857144</v>
      </c>
      <c r="Q31">
        <f>$J$3*$Q29</f>
        <v>0</v>
      </c>
    </row>
    <row r="32" spans="1:17" x14ac:dyDescent="0.25">
      <c r="E32" s="2"/>
      <c r="F32" t="s">
        <v>79</v>
      </c>
      <c r="H32">
        <f>$K$3*$H29</f>
        <v>0</v>
      </c>
      <c r="I32">
        <f t="shared" ref="I32" si="11">$K$3*$H29</f>
        <v>0</v>
      </c>
      <c r="J32">
        <f>$K$3*$J29</f>
        <v>184.82142857142858</v>
      </c>
      <c r="K32">
        <f>$K$3*$K29</f>
        <v>0</v>
      </c>
      <c r="L32">
        <f>$K$3*$L29</f>
        <v>0</v>
      </c>
      <c r="M32">
        <f>$K$3*$M29</f>
        <v>0</v>
      </c>
      <c r="N32">
        <f>$K$3*$N29</f>
        <v>0</v>
      </c>
      <c r="O32">
        <f>$K$3*$O29</f>
        <v>369.64285714285717</v>
      </c>
      <c r="P32">
        <f>$K$3*$P29</f>
        <v>184.82142857142858</v>
      </c>
      <c r="Q32">
        <f>$K$3*$Q29</f>
        <v>0</v>
      </c>
    </row>
    <row r="33" spans="1:17" x14ac:dyDescent="0.25">
      <c r="E33" s="2" t="s">
        <v>59</v>
      </c>
      <c r="F33" t="s">
        <v>77</v>
      </c>
      <c r="H33">
        <f>$N$3*$H29</f>
        <v>0</v>
      </c>
      <c r="I33">
        <f>$N$3*$I29</f>
        <v>0</v>
      </c>
      <c r="J33">
        <f>$N$3*$J29</f>
        <v>128.57142857142858</v>
      </c>
      <c r="K33">
        <f>$N$3*$K29</f>
        <v>0</v>
      </c>
      <c r="L33">
        <f>$N$3*$L29</f>
        <v>0</v>
      </c>
      <c r="M33">
        <f>$N$3*$M29</f>
        <v>0</v>
      </c>
      <c r="N33">
        <f>$N$3*$N29</f>
        <v>0</v>
      </c>
      <c r="O33">
        <f>$N$3*$O29</f>
        <v>257.14285714285717</v>
      </c>
      <c r="P33">
        <f>$N$3*$P29</f>
        <v>128.57142857142858</v>
      </c>
      <c r="Q33">
        <f>$N$3*$Q29</f>
        <v>0</v>
      </c>
    </row>
    <row r="34" spans="1:17" x14ac:dyDescent="0.25">
      <c r="E34" s="2"/>
      <c r="F34" t="s">
        <v>78</v>
      </c>
      <c r="H34">
        <f>$O$3*$H29</f>
        <v>0</v>
      </c>
      <c r="I34">
        <f>$O$3*$I29</f>
        <v>0</v>
      </c>
      <c r="J34">
        <f>$O$3*$J29</f>
        <v>167.14285714285717</v>
      </c>
      <c r="K34">
        <f>$O$3*$K29</f>
        <v>0</v>
      </c>
      <c r="L34">
        <f>$O$3*$L29</f>
        <v>0</v>
      </c>
      <c r="M34">
        <f>$O$3*$M29</f>
        <v>0</v>
      </c>
      <c r="N34">
        <f>$O$3*$N29</f>
        <v>0</v>
      </c>
      <c r="O34">
        <f>$O$3*$O29</f>
        <v>334.28571428571433</v>
      </c>
      <c r="P34">
        <f>$O$3*$P29</f>
        <v>167.14285714285717</v>
      </c>
      <c r="Q34">
        <f>$O$3*$Q29</f>
        <v>0</v>
      </c>
    </row>
    <row r="35" spans="1:17" x14ac:dyDescent="0.25">
      <c r="E35" s="2"/>
      <c r="F35" t="s">
        <v>79</v>
      </c>
      <c r="H35">
        <f>$P$3*$H29</f>
        <v>0</v>
      </c>
      <c r="I35">
        <f>$P$3*$I29</f>
        <v>0</v>
      </c>
      <c r="J35">
        <f>$P$3*$J29</f>
        <v>147.85714285714289</v>
      </c>
      <c r="K35">
        <f>$P$3*$K29</f>
        <v>0</v>
      </c>
      <c r="L35">
        <f>$P$3*$L29</f>
        <v>0</v>
      </c>
      <c r="M35">
        <f>$P$3*$M29</f>
        <v>0</v>
      </c>
      <c r="N35">
        <f>$P$3*$N29</f>
        <v>0</v>
      </c>
      <c r="O35">
        <f>$P$3*$O29</f>
        <v>295.71428571428578</v>
      </c>
      <c r="P35">
        <f>$P$3*$P29</f>
        <v>147.85714285714289</v>
      </c>
      <c r="Q35">
        <f>$P$3*$Q29</f>
        <v>0</v>
      </c>
    </row>
    <row r="36" spans="1:17" x14ac:dyDescent="0.25">
      <c r="A36" t="s">
        <v>8</v>
      </c>
      <c r="C36" t="s">
        <v>60</v>
      </c>
      <c r="D36" t="s">
        <v>59</v>
      </c>
      <c r="E36" t="s">
        <v>74</v>
      </c>
      <c r="F36" t="s">
        <v>75</v>
      </c>
      <c r="H36">
        <v>0</v>
      </c>
      <c r="I36">
        <v>1</v>
      </c>
      <c r="J36">
        <v>2</v>
      </c>
      <c r="K36">
        <v>3</v>
      </c>
      <c r="L36">
        <v>4</v>
      </c>
      <c r="M36">
        <v>5</v>
      </c>
      <c r="N36">
        <v>6</v>
      </c>
      <c r="O36">
        <v>7</v>
      </c>
      <c r="P36">
        <v>8</v>
      </c>
      <c r="Q36">
        <v>9</v>
      </c>
    </row>
    <row r="37" spans="1:17" x14ac:dyDescent="0.25">
      <c r="A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E38" s="2" t="s">
        <v>80</v>
      </c>
      <c r="F38" t="s">
        <v>77</v>
      </c>
      <c r="H38">
        <f>$I$3*$H37</f>
        <v>0</v>
      </c>
      <c r="I38">
        <f>$I$3*$I37</f>
        <v>0</v>
      </c>
      <c r="J38">
        <f>$I$3*$J37</f>
        <v>0</v>
      </c>
      <c r="K38">
        <f>$I$3*$K37</f>
        <v>0</v>
      </c>
      <c r="L38">
        <f>$I$3*$L37</f>
        <v>0</v>
      </c>
      <c r="M38">
        <f>$I$3*$M37</f>
        <v>0</v>
      </c>
      <c r="N38">
        <f>$I$3*$N37</f>
        <v>0</v>
      </c>
      <c r="O38">
        <f>$I$3*$O37</f>
        <v>0</v>
      </c>
      <c r="P38">
        <f>$I$3*$P37</f>
        <v>0</v>
      </c>
      <c r="Q38">
        <f>$I$3*$Q37</f>
        <v>0</v>
      </c>
    </row>
    <row r="39" spans="1:17" x14ac:dyDescent="0.25">
      <c r="E39" s="2"/>
      <c r="F39" t="s">
        <v>78</v>
      </c>
      <c r="H39">
        <f>$J$3*$H37</f>
        <v>0</v>
      </c>
      <c r="I39">
        <f>$J$3*$I37</f>
        <v>0</v>
      </c>
      <c r="J39">
        <f>$J$3*$J37</f>
        <v>0</v>
      </c>
      <c r="K39">
        <f>$J$3*$K37</f>
        <v>0</v>
      </c>
      <c r="L39">
        <f>$J$3*$L37</f>
        <v>0</v>
      </c>
      <c r="M39">
        <f>$J$3*$M37</f>
        <v>0</v>
      </c>
      <c r="N39">
        <f>$J$3*$N37</f>
        <v>0</v>
      </c>
      <c r="O39">
        <f>$J$3*$O37</f>
        <v>0</v>
      </c>
      <c r="P39">
        <f>$J$3*$P37</f>
        <v>0</v>
      </c>
      <c r="Q39">
        <f>$J$3*$Q37</f>
        <v>0</v>
      </c>
    </row>
    <row r="40" spans="1:17" x14ac:dyDescent="0.25">
      <c r="E40" s="2"/>
      <c r="F40" t="s">
        <v>79</v>
      </c>
      <c r="H40">
        <f>$K$3*$H37</f>
        <v>0</v>
      </c>
      <c r="I40">
        <f t="shared" ref="I40" si="12">$K$3*$H37</f>
        <v>0</v>
      </c>
      <c r="J40">
        <f>$K$3*$J37</f>
        <v>0</v>
      </c>
      <c r="K40">
        <f>$K$3*$K37</f>
        <v>0</v>
      </c>
      <c r="L40">
        <f>$K$3*$L37</f>
        <v>0</v>
      </c>
      <c r="M40">
        <f>$K$3*$M37</f>
        <v>0</v>
      </c>
      <c r="N40">
        <f>$K$3*$N37</f>
        <v>0</v>
      </c>
      <c r="O40">
        <f>$K$3*$O37</f>
        <v>0</v>
      </c>
      <c r="P40">
        <f>$K$3*$P37</f>
        <v>0</v>
      </c>
      <c r="Q40">
        <f>$K$3*$Q37</f>
        <v>0</v>
      </c>
    </row>
    <row r="41" spans="1:17" x14ac:dyDescent="0.25">
      <c r="E41" s="2" t="s">
        <v>59</v>
      </c>
      <c r="F41" t="s">
        <v>77</v>
      </c>
      <c r="H41">
        <f>$N$3*$H37</f>
        <v>0</v>
      </c>
      <c r="I41">
        <f>$N$3*$I37</f>
        <v>0</v>
      </c>
      <c r="J41">
        <f>$N$3*$J37</f>
        <v>0</v>
      </c>
      <c r="K41">
        <f>$N$3*$K37</f>
        <v>0</v>
      </c>
      <c r="L41">
        <f>$N$3*$L37</f>
        <v>0</v>
      </c>
      <c r="M41">
        <f>$N$3*$M37</f>
        <v>0</v>
      </c>
      <c r="N41">
        <f>$N$3*$N37</f>
        <v>0</v>
      </c>
      <c r="O41">
        <f>$N$3*$O37</f>
        <v>0</v>
      </c>
      <c r="P41">
        <f>$N$3*$P37</f>
        <v>0</v>
      </c>
      <c r="Q41">
        <f>$N$3*$Q37</f>
        <v>0</v>
      </c>
    </row>
    <row r="42" spans="1:17" x14ac:dyDescent="0.25">
      <c r="E42" s="2"/>
      <c r="F42" t="s">
        <v>78</v>
      </c>
      <c r="H42">
        <f>$O$3*$H37</f>
        <v>0</v>
      </c>
      <c r="I42">
        <f>$O$3*$I37</f>
        <v>0</v>
      </c>
      <c r="J42">
        <f>$O$3*$J37</f>
        <v>0</v>
      </c>
      <c r="K42">
        <f>$O$3*$K37</f>
        <v>0</v>
      </c>
      <c r="L42">
        <f>$O$3*$L37</f>
        <v>0</v>
      </c>
      <c r="M42">
        <f>$O$3*$M37</f>
        <v>0</v>
      </c>
      <c r="N42">
        <f>$O$3*$N37</f>
        <v>0</v>
      </c>
      <c r="O42">
        <f>$O$3*$O37</f>
        <v>0</v>
      </c>
      <c r="P42">
        <f>$O$3*$P37</f>
        <v>0</v>
      </c>
      <c r="Q42">
        <f>$O$3*$Q37</f>
        <v>0</v>
      </c>
    </row>
    <row r="43" spans="1:17" x14ac:dyDescent="0.25">
      <c r="E43" s="2"/>
      <c r="F43" t="s">
        <v>79</v>
      </c>
      <c r="H43">
        <f>$P$3*$H37</f>
        <v>0</v>
      </c>
      <c r="I43">
        <f>$P$3*$I37</f>
        <v>0</v>
      </c>
      <c r="J43">
        <f>$P$3*$J37</f>
        <v>0</v>
      </c>
      <c r="K43">
        <f>$P$3*$K37</f>
        <v>0</v>
      </c>
      <c r="L43">
        <f>$P$3*$L37</f>
        <v>0</v>
      </c>
      <c r="M43">
        <f>$P$3*$M37</f>
        <v>0</v>
      </c>
      <c r="N43">
        <f>$P$3*$N37</f>
        <v>0</v>
      </c>
      <c r="O43">
        <f>$P$3*$O37</f>
        <v>0</v>
      </c>
      <c r="P43">
        <f>$P$3*$P37</f>
        <v>0</v>
      </c>
      <c r="Q43">
        <f>$P$3*$Q37</f>
        <v>0</v>
      </c>
    </row>
    <row r="44" spans="1:17" x14ac:dyDescent="0.25">
      <c r="A44" t="s">
        <v>8</v>
      </c>
      <c r="C44" t="s">
        <v>60</v>
      </c>
      <c r="D44" t="s">
        <v>59</v>
      </c>
      <c r="E44" t="s">
        <v>74</v>
      </c>
      <c r="F44" t="s">
        <v>75</v>
      </c>
      <c r="H44">
        <v>0</v>
      </c>
      <c r="I44">
        <v>1</v>
      </c>
      <c r="J44">
        <v>2</v>
      </c>
      <c r="K44">
        <v>3</v>
      </c>
      <c r="L44">
        <v>4</v>
      </c>
      <c r="M44">
        <v>5</v>
      </c>
      <c r="N44">
        <v>6</v>
      </c>
      <c r="O44">
        <v>7</v>
      </c>
      <c r="P44">
        <v>8</v>
      </c>
      <c r="Q44">
        <v>9</v>
      </c>
    </row>
    <row r="45" spans="1:17" x14ac:dyDescent="0.25">
      <c r="A45">
        <v>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E46" s="2" t="s">
        <v>80</v>
      </c>
      <c r="F46" t="s">
        <v>77</v>
      </c>
      <c r="H46">
        <f>$I$3*$H45</f>
        <v>0</v>
      </c>
      <c r="I46">
        <f>$I$3*$I45</f>
        <v>0</v>
      </c>
      <c r="J46">
        <f>$I$3*$J45</f>
        <v>0</v>
      </c>
      <c r="K46">
        <f>$I$3*$K45</f>
        <v>0</v>
      </c>
      <c r="L46">
        <f>$I$3*$L45</f>
        <v>0</v>
      </c>
      <c r="M46">
        <f>$I$3*$M45</f>
        <v>0</v>
      </c>
      <c r="N46">
        <f>$I$3*$N45</f>
        <v>0</v>
      </c>
      <c r="O46">
        <f>$I$3*$O45</f>
        <v>0</v>
      </c>
      <c r="P46">
        <f>$I$3*$P45</f>
        <v>0</v>
      </c>
      <c r="Q46">
        <f>$I$3*$Q45</f>
        <v>0</v>
      </c>
    </row>
    <row r="47" spans="1:17" x14ac:dyDescent="0.25">
      <c r="E47" s="2"/>
      <c r="F47" t="s">
        <v>78</v>
      </c>
      <c r="H47">
        <f>$J$3*$H45</f>
        <v>0</v>
      </c>
      <c r="I47">
        <f>$J$3*$I45</f>
        <v>0</v>
      </c>
      <c r="J47">
        <f>$J$3*$J45</f>
        <v>0</v>
      </c>
      <c r="K47">
        <f>$J$3*$K45</f>
        <v>0</v>
      </c>
      <c r="L47">
        <f>$J$3*$L45</f>
        <v>0</v>
      </c>
      <c r="M47">
        <f>$J$3*$M45</f>
        <v>0</v>
      </c>
      <c r="N47">
        <f>$J$3*$N45</f>
        <v>0</v>
      </c>
      <c r="O47">
        <f>$J$3*$O45</f>
        <v>0</v>
      </c>
      <c r="P47">
        <f>$J$3*$P45</f>
        <v>0</v>
      </c>
      <c r="Q47">
        <f>$J$3*$Q45</f>
        <v>0</v>
      </c>
    </row>
    <row r="48" spans="1:17" x14ac:dyDescent="0.25">
      <c r="E48" s="2"/>
      <c r="F48" t="s">
        <v>79</v>
      </c>
      <c r="H48">
        <f>$K$3*$H45</f>
        <v>0</v>
      </c>
      <c r="I48">
        <f t="shared" ref="I48" si="13">$K$3*$H45</f>
        <v>0</v>
      </c>
      <c r="J48">
        <f>$K$3*$J45</f>
        <v>0</v>
      </c>
      <c r="K48">
        <f>$K$3*$K45</f>
        <v>0</v>
      </c>
      <c r="L48">
        <f>$K$3*$L45</f>
        <v>0</v>
      </c>
      <c r="M48">
        <f>$K$3*$M45</f>
        <v>0</v>
      </c>
      <c r="N48">
        <f>$K$3*$N45</f>
        <v>0</v>
      </c>
      <c r="O48">
        <f>$K$3*$O45</f>
        <v>0</v>
      </c>
      <c r="P48">
        <f>$K$3*$P45</f>
        <v>0</v>
      </c>
      <c r="Q48">
        <f>$K$3*$Q45</f>
        <v>0</v>
      </c>
    </row>
    <row r="49" spans="1:17" x14ac:dyDescent="0.25">
      <c r="E49" s="2" t="s">
        <v>59</v>
      </c>
      <c r="F49" t="s">
        <v>77</v>
      </c>
      <c r="H49">
        <f>$N$3*$H45</f>
        <v>0</v>
      </c>
      <c r="I49">
        <f>$N$3*$I45</f>
        <v>0</v>
      </c>
      <c r="J49">
        <f>$N$3*$J45</f>
        <v>0</v>
      </c>
      <c r="K49">
        <f>$N$3*$K45</f>
        <v>0</v>
      </c>
      <c r="L49">
        <f>$N$3*$L45</f>
        <v>0</v>
      </c>
      <c r="M49">
        <f>$N$3*$M45</f>
        <v>0</v>
      </c>
      <c r="N49">
        <f>$N$3*$N45</f>
        <v>0</v>
      </c>
      <c r="O49">
        <f>$N$3*$O45</f>
        <v>0</v>
      </c>
      <c r="P49">
        <f>$N$3*$P45</f>
        <v>0</v>
      </c>
      <c r="Q49">
        <f>$N$3*$Q45</f>
        <v>0</v>
      </c>
    </row>
    <row r="50" spans="1:17" x14ac:dyDescent="0.25">
      <c r="E50" s="2"/>
      <c r="F50" t="s">
        <v>78</v>
      </c>
      <c r="H50">
        <f>$O$3*$H45</f>
        <v>0</v>
      </c>
      <c r="I50">
        <f>$O$3*$I45</f>
        <v>0</v>
      </c>
      <c r="J50">
        <f>$O$3*$J45</f>
        <v>0</v>
      </c>
      <c r="K50">
        <f>$O$3*$K45</f>
        <v>0</v>
      </c>
      <c r="L50">
        <f>$O$3*$L45</f>
        <v>0</v>
      </c>
      <c r="M50">
        <f>$O$3*$M45</f>
        <v>0</v>
      </c>
      <c r="N50">
        <f>$O$3*$N45</f>
        <v>0</v>
      </c>
      <c r="O50">
        <f>$O$3*$O45</f>
        <v>0</v>
      </c>
      <c r="P50">
        <f>$O$3*$P45</f>
        <v>0</v>
      </c>
      <c r="Q50">
        <f>$O$3*$Q45</f>
        <v>0</v>
      </c>
    </row>
    <row r="51" spans="1:17" x14ac:dyDescent="0.25">
      <c r="E51" s="2"/>
      <c r="F51" t="s">
        <v>79</v>
      </c>
      <c r="H51">
        <f>$P$3*$H45</f>
        <v>0</v>
      </c>
      <c r="I51">
        <f>$P$3*$I45</f>
        <v>0</v>
      </c>
      <c r="J51">
        <f>$P$3*$J45</f>
        <v>0</v>
      </c>
      <c r="K51">
        <f>$P$3*$K45</f>
        <v>0</v>
      </c>
      <c r="L51">
        <f>$P$3*$L45</f>
        <v>0</v>
      </c>
      <c r="M51">
        <f>$P$3*$M45</f>
        <v>0</v>
      </c>
      <c r="N51">
        <f>$P$3*$N45</f>
        <v>0</v>
      </c>
      <c r="O51">
        <f>$P$3*$O45</f>
        <v>0</v>
      </c>
      <c r="P51">
        <f>$P$3*$P45</f>
        <v>0</v>
      </c>
      <c r="Q51">
        <f>$P$3*$Q45</f>
        <v>0</v>
      </c>
    </row>
    <row r="52" spans="1:17" x14ac:dyDescent="0.25">
      <c r="A52" t="s">
        <v>8</v>
      </c>
      <c r="C52" t="s">
        <v>60</v>
      </c>
      <c r="D52" t="s">
        <v>59</v>
      </c>
      <c r="E52" t="s">
        <v>74</v>
      </c>
      <c r="F52" t="s">
        <v>75</v>
      </c>
      <c r="H52">
        <v>0</v>
      </c>
      <c r="I52">
        <v>1</v>
      </c>
      <c r="J52">
        <v>2</v>
      </c>
      <c r="K52">
        <v>3</v>
      </c>
      <c r="L52">
        <v>4</v>
      </c>
      <c r="M52">
        <v>5</v>
      </c>
      <c r="N52">
        <v>6</v>
      </c>
      <c r="O52">
        <v>7</v>
      </c>
      <c r="P52">
        <v>8</v>
      </c>
      <c r="Q52">
        <v>9</v>
      </c>
    </row>
    <row r="53" spans="1:17" x14ac:dyDescent="0.25">
      <c r="A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E54" s="2" t="s">
        <v>80</v>
      </c>
      <c r="F54" t="s">
        <v>77</v>
      </c>
      <c r="H54">
        <f>$I$3*$H53</f>
        <v>0</v>
      </c>
      <c r="I54">
        <f>$I$3*$I53</f>
        <v>0</v>
      </c>
      <c r="J54">
        <f>$I$3*$J53</f>
        <v>0</v>
      </c>
      <c r="K54">
        <f>$I$3*$K53</f>
        <v>0</v>
      </c>
      <c r="L54">
        <f>$I$3*$L53</f>
        <v>0</v>
      </c>
      <c r="M54">
        <f>$I$3*$M53</f>
        <v>0</v>
      </c>
      <c r="N54">
        <f>$I$3*$N53</f>
        <v>0</v>
      </c>
      <c r="O54">
        <f>$I$3*$O53</f>
        <v>0</v>
      </c>
      <c r="P54">
        <f>$I$3*$P53</f>
        <v>0</v>
      </c>
      <c r="Q54">
        <f>$I$3*$Q53</f>
        <v>0</v>
      </c>
    </row>
    <row r="55" spans="1:17" x14ac:dyDescent="0.25">
      <c r="E55" s="2"/>
      <c r="F55" t="s">
        <v>78</v>
      </c>
      <c r="H55">
        <f>$J$3*$H53</f>
        <v>0</v>
      </c>
      <c r="I55">
        <f>$J$3*$I53</f>
        <v>0</v>
      </c>
      <c r="J55">
        <f>$J$3*$J53</f>
        <v>0</v>
      </c>
      <c r="K55">
        <f>$J$3*$K53</f>
        <v>0</v>
      </c>
      <c r="L55">
        <f>$J$3*$L53</f>
        <v>0</v>
      </c>
      <c r="M55">
        <f>$J$3*$M53</f>
        <v>0</v>
      </c>
      <c r="N55">
        <f>$J$3*$N53</f>
        <v>0</v>
      </c>
      <c r="O55">
        <f>$J$3*$O53</f>
        <v>0</v>
      </c>
      <c r="P55">
        <f>$J$3*$P53</f>
        <v>0</v>
      </c>
      <c r="Q55">
        <f>$J$3*$Q53</f>
        <v>0</v>
      </c>
    </row>
    <row r="56" spans="1:17" x14ac:dyDescent="0.25">
      <c r="E56" s="2"/>
      <c r="F56" t="s">
        <v>79</v>
      </c>
      <c r="H56">
        <f>$K$3*$H53</f>
        <v>0</v>
      </c>
      <c r="I56">
        <f t="shared" ref="I56" si="14">$K$3*$H53</f>
        <v>0</v>
      </c>
      <c r="J56">
        <f>$K$3*$J53</f>
        <v>0</v>
      </c>
      <c r="K56">
        <f>$K$3*$K53</f>
        <v>0</v>
      </c>
      <c r="L56">
        <f>$K$3*$L53</f>
        <v>0</v>
      </c>
      <c r="M56">
        <f>$K$3*$M53</f>
        <v>0</v>
      </c>
      <c r="N56">
        <f>$K$3*$N53</f>
        <v>0</v>
      </c>
      <c r="O56">
        <f>$K$3*$O53</f>
        <v>0</v>
      </c>
      <c r="P56">
        <f>$K$3*$P53</f>
        <v>0</v>
      </c>
      <c r="Q56">
        <f>$K$3*$Q53</f>
        <v>0</v>
      </c>
    </row>
    <row r="57" spans="1:17" x14ac:dyDescent="0.25">
      <c r="E57" s="2" t="s">
        <v>59</v>
      </c>
      <c r="F57" t="s">
        <v>77</v>
      </c>
      <c r="H57">
        <f>$N$3*$H53</f>
        <v>0</v>
      </c>
      <c r="I57">
        <f>$N$3*$I53</f>
        <v>0</v>
      </c>
      <c r="J57">
        <f>$N$3*$J53</f>
        <v>0</v>
      </c>
      <c r="K57">
        <f>$N$3*$K53</f>
        <v>0</v>
      </c>
      <c r="L57">
        <f>$N$3*$L53</f>
        <v>0</v>
      </c>
      <c r="M57">
        <f>$N$3*$M53</f>
        <v>0</v>
      </c>
      <c r="N57">
        <f>$N$3*$N53</f>
        <v>0</v>
      </c>
      <c r="O57">
        <f>$N$3*$O53</f>
        <v>0</v>
      </c>
      <c r="P57">
        <f>$N$3*$P53</f>
        <v>0</v>
      </c>
      <c r="Q57">
        <f>$N$3*$Q53</f>
        <v>0</v>
      </c>
    </row>
    <row r="58" spans="1:17" x14ac:dyDescent="0.25">
      <c r="E58" s="2"/>
      <c r="F58" t="s">
        <v>78</v>
      </c>
      <c r="H58">
        <f>$O$3*$H53</f>
        <v>0</v>
      </c>
      <c r="I58">
        <f>$O$3*$I53</f>
        <v>0</v>
      </c>
      <c r="J58">
        <f>$O$3*$J53</f>
        <v>0</v>
      </c>
      <c r="K58">
        <f>$O$3*$K53</f>
        <v>0</v>
      </c>
      <c r="L58">
        <f>$O$3*$L53</f>
        <v>0</v>
      </c>
      <c r="M58">
        <f>$O$3*$M53</f>
        <v>0</v>
      </c>
      <c r="N58">
        <f>$O$3*$N53</f>
        <v>0</v>
      </c>
      <c r="O58">
        <f>$O$3*$O53</f>
        <v>0</v>
      </c>
      <c r="P58">
        <f>$O$3*$P53</f>
        <v>0</v>
      </c>
      <c r="Q58">
        <f>$O$3*$Q53</f>
        <v>0</v>
      </c>
    </row>
    <row r="59" spans="1:17" x14ac:dyDescent="0.25">
      <c r="E59" s="2"/>
      <c r="F59" t="s">
        <v>79</v>
      </c>
      <c r="H59">
        <f>$P$3*$H53</f>
        <v>0</v>
      </c>
      <c r="I59">
        <f>$P$3*$I53</f>
        <v>0</v>
      </c>
      <c r="J59">
        <f>$P$3*$J53</f>
        <v>0</v>
      </c>
      <c r="K59">
        <f>$P$3*$K53</f>
        <v>0</v>
      </c>
      <c r="L59">
        <f>$P$3*$L53</f>
        <v>0</v>
      </c>
      <c r="M59">
        <f>$P$3*$M53</f>
        <v>0</v>
      </c>
      <c r="N59">
        <f>$P$3*$N53</f>
        <v>0</v>
      </c>
      <c r="O59">
        <f>$P$3*$O53</f>
        <v>0</v>
      </c>
      <c r="P59">
        <f>$P$3*$P53</f>
        <v>0</v>
      </c>
      <c r="Q59">
        <f>$P$3*$Q53</f>
        <v>0</v>
      </c>
    </row>
    <row r="60" spans="1:17" x14ac:dyDescent="0.25">
      <c r="A60" t="s">
        <v>8</v>
      </c>
      <c r="C60" t="s">
        <v>60</v>
      </c>
      <c r="D60" t="s">
        <v>59</v>
      </c>
      <c r="E60" t="s">
        <v>74</v>
      </c>
      <c r="F60" t="s">
        <v>75</v>
      </c>
      <c r="H60">
        <v>0</v>
      </c>
      <c r="I60">
        <v>1</v>
      </c>
      <c r="J60">
        <v>2</v>
      </c>
      <c r="K60">
        <v>3</v>
      </c>
      <c r="L60">
        <v>4</v>
      </c>
      <c r="M60">
        <v>5</v>
      </c>
      <c r="N60">
        <v>6</v>
      </c>
      <c r="O60">
        <v>7</v>
      </c>
      <c r="P60">
        <v>8</v>
      </c>
      <c r="Q60">
        <v>9</v>
      </c>
    </row>
    <row r="61" spans="1:17" x14ac:dyDescent="0.25">
      <c r="A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E62" s="2" t="s">
        <v>80</v>
      </c>
      <c r="F62" t="s">
        <v>77</v>
      </c>
      <c r="H62">
        <f>$I$3*$H61</f>
        <v>0</v>
      </c>
      <c r="I62">
        <f>$I$3*$I61</f>
        <v>0</v>
      </c>
      <c r="J62">
        <f>$I$3*$J61</f>
        <v>0</v>
      </c>
      <c r="K62">
        <f>$I$3*$K61</f>
        <v>0</v>
      </c>
      <c r="L62">
        <f>$I$3*$L61</f>
        <v>0</v>
      </c>
      <c r="M62">
        <f>$I$3*$M61</f>
        <v>0</v>
      </c>
      <c r="N62">
        <f>$I$3*$N61</f>
        <v>0</v>
      </c>
      <c r="O62">
        <f>$I$3*$O61</f>
        <v>0</v>
      </c>
      <c r="P62">
        <f>$I$3*$P61</f>
        <v>0</v>
      </c>
      <c r="Q62">
        <f>$I$3*$Q61</f>
        <v>0</v>
      </c>
    </row>
    <row r="63" spans="1:17" x14ac:dyDescent="0.25">
      <c r="E63" s="2"/>
      <c r="F63" t="s">
        <v>78</v>
      </c>
      <c r="H63">
        <f>$J$3*$H61</f>
        <v>0</v>
      </c>
      <c r="I63">
        <f>$J$3*$I61</f>
        <v>0</v>
      </c>
      <c r="J63">
        <f>$J$3*$J61</f>
        <v>0</v>
      </c>
      <c r="K63">
        <f>$J$3*$K61</f>
        <v>0</v>
      </c>
      <c r="L63">
        <f>$J$3*$L61</f>
        <v>0</v>
      </c>
      <c r="M63">
        <f>$J$3*$M61</f>
        <v>0</v>
      </c>
      <c r="N63">
        <f>$J$3*$N61</f>
        <v>0</v>
      </c>
      <c r="O63">
        <f>$J$3*$O61</f>
        <v>0</v>
      </c>
      <c r="P63">
        <f>$J$3*$P61</f>
        <v>0</v>
      </c>
      <c r="Q63">
        <f>$J$3*$Q61</f>
        <v>0</v>
      </c>
    </row>
    <row r="64" spans="1:17" x14ac:dyDescent="0.25">
      <c r="E64" s="2"/>
      <c r="F64" t="s">
        <v>79</v>
      </c>
      <c r="H64">
        <f>$K$3*$H61</f>
        <v>0</v>
      </c>
      <c r="I64">
        <f t="shared" ref="I64" si="15">$K$3*$H61</f>
        <v>0</v>
      </c>
      <c r="J64">
        <f>$K$3*$J61</f>
        <v>0</v>
      </c>
      <c r="K64">
        <f>$K$3*$K61</f>
        <v>0</v>
      </c>
      <c r="L64">
        <f>$K$3*$L61</f>
        <v>0</v>
      </c>
      <c r="M64">
        <f>$K$3*$M61</f>
        <v>0</v>
      </c>
      <c r="N64">
        <f>$K$3*$N61</f>
        <v>0</v>
      </c>
      <c r="O64">
        <f>$K$3*$O61</f>
        <v>0</v>
      </c>
      <c r="P64">
        <f>$K$3*$P61</f>
        <v>0</v>
      </c>
      <c r="Q64">
        <f>$K$3*$Q61</f>
        <v>0</v>
      </c>
    </row>
    <row r="65" spans="1:17" x14ac:dyDescent="0.25">
      <c r="E65" s="2" t="s">
        <v>59</v>
      </c>
      <c r="F65" t="s">
        <v>77</v>
      </c>
      <c r="H65">
        <f>$N$3*$H61</f>
        <v>0</v>
      </c>
      <c r="I65">
        <f>$N$3*$I61</f>
        <v>0</v>
      </c>
      <c r="J65">
        <f>$N$3*$J61</f>
        <v>0</v>
      </c>
      <c r="K65">
        <f>$N$3*$K61</f>
        <v>0</v>
      </c>
      <c r="L65">
        <f>$N$3*$L61</f>
        <v>0</v>
      </c>
      <c r="M65">
        <f>$N$3*$M61</f>
        <v>0</v>
      </c>
      <c r="N65">
        <f>$N$3*$N61</f>
        <v>0</v>
      </c>
      <c r="O65">
        <f>$N$3*$O61</f>
        <v>0</v>
      </c>
      <c r="P65">
        <f>$N$3*$P61</f>
        <v>0</v>
      </c>
      <c r="Q65">
        <f>$N$3*$Q61</f>
        <v>0</v>
      </c>
    </row>
    <row r="66" spans="1:17" x14ac:dyDescent="0.25">
      <c r="E66" s="2"/>
      <c r="F66" t="s">
        <v>78</v>
      </c>
      <c r="H66">
        <f>$O$3*$H61</f>
        <v>0</v>
      </c>
      <c r="I66">
        <f>$O$3*$I61</f>
        <v>0</v>
      </c>
      <c r="J66">
        <f>$O$3*$J61</f>
        <v>0</v>
      </c>
      <c r="K66">
        <f>$O$3*$K61</f>
        <v>0</v>
      </c>
      <c r="L66">
        <f>$O$3*$L61</f>
        <v>0</v>
      </c>
      <c r="M66">
        <f>$O$3*$M61</f>
        <v>0</v>
      </c>
      <c r="N66">
        <f>$O$3*$N61</f>
        <v>0</v>
      </c>
      <c r="O66">
        <f>$O$3*$O61</f>
        <v>0</v>
      </c>
      <c r="P66">
        <f>$O$3*$P61</f>
        <v>0</v>
      </c>
      <c r="Q66">
        <f>$O$3*$Q61</f>
        <v>0</v>
      </c>
    </row>
    <row r="67" spans="1:17" x14ac:dyDescent="0.25">
      <c r="E67" s="2"/>
      <c r="F67" t="s">
        <v>79</v>
      </c>
      <c r="H67">
        <f>$P$3*$H61</f>
        <v>0</v>
      </c>
      <c r="I67">
        <f>$P$3*$I61</f>
        <v>0</v>
      </c>
      <c r="J67">
        <f>$P$3*$J61</f>
        <v>0</v>
      </c>
      <c r="K67">
        <f>$P$3*$K61</f>
        <v>0</v>
      </c>
      <c r="L67">
        <f>$P$3*$L61</f>
        <v>0</v>
      </c>
      <c r="M67">
        <f>$P$3*$M61</f>
        <v>0</v>
      </c>
      <c r="N67">
        <f>$P$3*$N61</f>
        <v>0</v>
      </c>
      <c r="O67">
        <f>$P$3*$O61</f>
        <v>0</v>
      </c>
      <c r="P67">
        <f>$P$3*$P61</f>
        <v>0</v>
      </c>
      <c r="Q67">
        <f>$P$3*$Q61</f>
        <v>0</v>
      </c>
    </row>
    <row r="68" spans="1:17" x14ac:dyDescent="0.25">
      <c r="A68" t="s">
        <v>8</v>
      </c>
      <c r="C68" t="s">
        <v>60</v>
      </c>
      <c r="D68" t="s">
        <v>59</v>
      </c>
      <c r="E68" t="s">
        <v>74</v>
      </c>
      <c r="F68" t="s">
        <v>75</v>
      </c>
      <c r="H68">
        <v>0</v>
      </c>
      <c r="I68">
        <v>1</v>
      </c>
      <c r="J68">
        <v>2</v>
      </c>
      <c r="K68">
        <v>3</v>
      </c>
      <c r="L68">
        <v>4</v>
      </c>
      <c r="M68">
        <v>5</v>
      </c>
      <c r="N68">
        <v>6</v>
      </c>
      <c r="O68">
        <v>7</v>
      </c>
      <c r="P68">
        <v>8</v>
      </c>
      <c r="Q68">
        <v>9</v>
      </c>
    </row>
    <row r="69" spans="1:17" x14ac:dyDescent="0.25">
      <c r="A69">
        <v>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E70" s="2" t="s">
        <v>80</v>
      </c>
      <c r="F70" t="s">
        <v>77</v>
      </c>
      <c r="H70">
        <f>$I$3*$H69</f>
        <v>0</v>
      </c>
      <c r="I70">
        <f>$I$3*$I69</f>
        <v>0</v>
      </c>
      <c r="J70">
        <f>$I$3*$J69</f>
        <v>0</v>
      </c>
      <c r="K70">
        <f>$I$3*$K69</f>
        <v>0</v>
      </c>
      <c r="L70">
        <f>$I$3*$L69</f>
        <v>0</v>
      </c>
      <c r="M70">
        <f>$I$3*$M69</f>
        <v>0</v>
      </c>
      <c r="N70">
        <f>$I$3*$N69</f>
        <v>0</v>
      </c>
      <c r="O70">
        <f>$I$3*$O69</f>
        <v>0</v>
      </c>
      <c r="P70">
        <f>$I$3*$P69</f>
        <v>0</v>
      </c>
      <c r="Q70">
        <f>$I$3*$Q69</f>
        <v>0</v>
      </c>
    </row>
    <row r="71" spans="1:17" x14ac:dyDescent="0.25">
      <c r="E71" s="2"/>
      <c r="F71" t="s">
        <v>78</v>
      </c>
      <c r="H71">
        <f>$J$3*$H69</f>
        <v>0</v>
      </c>
      <c r="I71">
        <f>$J$3*$I69</f>
        <v>0</v>
      </c>
      <c r="J71">
        <f>$J$3*$J69</f>
        <v>0</v>
      </c>
      <c r="K71">
        <f>$J$3*$K69</f>
        <v>0</v>
      </c>
      <c r="L71">
        <f>$J$3*$L69</f>
        <v>0</v>
      </c>
      <c r="M71">
        <f>$J$3*$M69</f>
        <v>0</v>
      </c>
      <c r="N71">
        <f>$J$3*$N69</f>
        <v>0</v>
      </c>
      <c r="O71">
        <f>$J$3*$O69</f>
        <v>0</v>
      </c>
      <c r="P71">
        <f>$J$3*$P69</f>
        <v>0</v>
      </c>
      <c r="Q71">
        <f>$J$3*$Q69</f>
        <v>0</v>
      </c>
    </row>
    <row r="72" spans="1:17" x14ac:dyDescent="0.25">
      <c r="E72" s="2"/>
      <c r="F72" t="s">
        <v>79</v>
      </c>
      <c r="H72">
        <f>$K$3*$H69</f>
        <v>0</v>
      </c>
      <c r="I72">
        <f t="shared" ref="I72" si="16">$K$3*$H69</f>
        <v>0</v>
      </c>
      <c r="J72">
        <f>$K$3*$J69</f>
        <v>0</v>
      </c>
      <c r="K72">
        <f>$K$3*$K69</f>
        <v>0</v>
      </c>
      <c r="L72">
        <f>$K$3*$L69</f>
        <v>0</v>
      </c>
      <c r="M72">
        <f>$K$3*$M69</f>
        <v>0</v>
      </c>
      <c r="N72">
        <f>$K$3*$N69</f>
        <v>0</v>
      </c>
      <c r="O72">
        <f>$K$3*$O69</f>
        <v>0</v>
      </c>
      <c r="P72">
        <f>$K$3*$P69</f>
        <v>0</v>
      </c>
      <c r="Q72">
        <f>$K$3*$Q69</f>
        <v>0</v>
      </c>
    </row>
    <row r="73" spans="1:17" x14ac:dyDescent="0.25">
      <c r="E73" s="2" t="s">
        <v>59</v>
      </c>
      <c r="F73" t="s">
        <v>77</v>
      </c>
      <c r="H73">
        <f>$N$3*$H69</f>
        <v>0</v>
      </c>
      <c r="I73">
        <f>$N$3*$I69</f>
        <v>0</v>
      </c>
      <c r="J73">
        <f>$N$3*$J69</f>
        <v>0</v>
      </c>
      <c r="K73">
        <f>$N$3*$K69</f>
        <v>0</v>
      </c>
      <c r="L73">
        <f>$N$3*$L69</f>
        <v>0</v>
      </c>
      <c r="M73">
        <f>$N$3*$M69</f>
        <v>0</v>
      </c>
      <c r="N73">
        <f>$N$3*$N69</f>
        <v>0</v>
      </c>
      <c r="O73">
        <f>$N$3*$O69</f>
        <v>0</v>
      </c>
      <c r="P73">
        <f>$N$3*$P69</f>
        <v>0</v>
      </c>
      <c r="Q73">
        <f>$N$3*$Q69</f>
        <v>0</v>
      </c>
    </row>
    <row r="74" spans="1:17" x14ac:dyDescent="0.25">
      <c r="E74" s="2"/>
      <c r="F74" t="s">
        <v>78</v>
      </c>
      <c r="H74">
        <f>$O$3*$H69</f>
        <v>0</v>
      </c>
      <c r="I74">
        <f>$O$3*$I69</f>
        <v>0</v>
      </c>
      <c r="J74">
        <f>$O$3*$J69</f>
        <v>0</v>
      </c>
      <c r="K74">
        <f>$O$3*$K69</f>
        <v>0</v>
      </c>
      <c r="L74">
        <f>$O$3*$L69</f>
        <v>0</v>
      </c>
      <c r="M74">
        <f>$O$3*$M69</f>
        <v>0</v>
      </c>
      <c r="N74">
        <f>$O$3*$N69</f>
        <v>0</v>
      </c>
      <c r="O74">
        <f>$O$3*$O69</f>
        <v>0</v>
      </c>
      <c r="P74">
        <f>$O$3*$P69</f>
        <v>0</v>
      </c>
      <c r="Q74">
        <f>$O$3*$Q69</f>
        <v>0</v>
      </c>
    </row>
    <row r="75" spans="1:17" x14ac:dyDescent="0.25">
      <c r="E75" s="2"/>
      <c r="F75" t="s">
        <v>79</v>
      </c>
      <c r="H75">
        <f>$P$3*$H69</f>
        <v>0</v>
      </c>
      <c r="I75">
        <f>$P$3*$I69</f>
        <v>0</v>
      </c>
      <c r="J75">
        <f>$P$3*$J69</f>
        <v>0</v>
      </c>
      <c r="K75">
        <f>$P$3*$K69</f>
        <v>0</v>
      </c>
      <c r="L75">
        <f>$P$3*$L69</f>
        <v>0</v>
      </c>
      <c r="M75">
        <f>$P$3*$M69</f>
        <v>0</v>
      </c>
      <c r="N75">
        <f>$P$3*$N69</f>
        <v>0</v>
      </c>
      <c r="O75">
        <f>$P$3*$O69</f>
        <v>0</v>
      </c>
      <c r="P75">
        <f>$P$3*$P69</f>
        <v>0</v>
      </c>
      <c r="Q75">
        <f>$P$3*$Q69</f>
        <v>0</v>
      </c>
    </row>
    <row r="76" spans="1:17" x14ac:dyDescent="0.25">
      <c r="A76" t="s">
        <v>8</v>
      </c>
      <c r="C76" t="s">
        <v>60</v>
      </c>
      <c r="D76" t="s">
        <v>59</v>
      </c>
      <c r="E76" t="s">
        <v>74</v>
      </c>
      <c r="F76" t="s">
        <v>75</v>
      </c>
      <c r="H76">
        <v>0</v>
      </c>
      <c r="I76">
        <v>1</v>
      </c>
      <c r="J76">
        <v>2</v>
      </c>
      <c r="K76">
        <v>3</v>
      </c>
      <c r="L76">
        <v>4</v>
      </c>
      <c r="M76">
        <v>5</v>
      </c>
      <c r="N76">
        <v>6</v>
      </c>
      <c r="O76">
        <v>7</v>
      </c>
      <c r="P76">
        <v>8</v>
      </c>
      <c r="Q76">
        <v>9</v>
      </c>
    </row>
    <row r="77" spans="1:17" x14ac:dyDescent="0.25">
      <c r="A77">
        <v>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E78" s="2" t="s">
        <v>80</v>
      </c>
      <c r="F78" t="s">
        <v>77</v>
      </c>
      <c r="H78">
        <f>$I$3*$H77</f>
        <v>0</v>
      </c>
      <c r="I78">
        <f>$I$3*$I77</f>
        <v>0</v>
      </c>
      <c r="J78">
        <f>$I$3*$J77</f>
        <v>0</v>
      </c>
      <c r="K78">
        <f>$I$3*$K77</f>
        <v>0</v>
      </c>
      <c r="L78">
        <f>$I$3*$L77</f>
        <v>0</v>
      </c>
      <c r="M78">
        <f>$I$3*$M77</f>
        <v>0</v>
      </c>
      <c r="N78">
        <f>$I$3*$N77</f>
        <v>0</v>
      </c>
      <c r="O78">
        <f>$I$3*$O77</f>
        <v>0</v>
      </c>
      <c r="P78">
        <f>$I$3*$P77</f>
        <v>0</v>
      </c>
      <c r="Q78">
        <f>$I$3*$Q77</f>
        <v>0</v>
      </c>
    </row>
    <row r="79" spans="1:17" x14ac:dyDescent="0.25">
      <c r="E79" s="2"/>
      <c r="F79" t="s">
        <v>78</v>
      </c>
      <c r="H79">
        <f>$J$3*$H77</f>
        <v>0</v>
      </c>
      <c r="I79">
        <f>$J$3*$I77</f>
        <v>0</v>
      </c>
      <c r="J79">
        <f>$J$3*$J77</f>
        <v>0</v>
      </c>
      <c r="K79">
        <f>$J$3*$K77</f>
        <v>0</v>
      </c>
      <c r="L79">
        <f>$J$3*$L77</f>
        <v>0</v>
      </c>
      <c r="M79">
        <f>$J$3*$M77</f>
        <v>0</v>
      </c>
      <c r="N79">
        <f>$J$3*$N77</f>
        <v>0</v>
      </c>
      <c r="O79">
        <f>$J$3*$O77</f>
        <v>0</v>
      </c>
      <c r="P79">
        <f>$J$3*$P77</f>
        <v>0</v>
      </c>
      <c r="Q79">
        <f>$J$3*$Q77</f>
        <v>0</v>
      </c>
    </row>
    <row r="80" spans="1:17" x14ac:dyDescent="0.25">
      <c r="E80" s="2"/>
      <c r="F80" t="s">
        <v>79</v>
      </c>
      <c r="H80">
        <f>$K$3*$H77</f>
        <v>0</v>
      </c>
      <c r="I80">
        <f t="shared" ref="I80" si="17">$K$3*$H77</f>
        <v>0</v>
      </c>
      <c r="J80">
        <f>$K$3*$J77</f>
        <v>0</v>
      </c>
      <c r="K80">
        <f>$K$3*$K77</f>
        <v>0</v>
      </c>
      <c r="L80">
        <f>$K$3*$L77</f>
        <v>0</v>
      </c>
      <c r="M80">
        <f>$K$3*$M77</f>
        <v>0</v>
      </c>
      <c r="N80">
        <f>$K$3*$N77</f>
        <v>0</v>
      </c>
      <c r="O80">
        <f>$K$3*$O77</f>
        <v>0</v>
      </c>
      <c r="P80">
        <f>$K$3*$P77</f>
        <v>0</v>
      </c>
      <c r="Q80">
        <f>$K$3*$Q77</f>
        <v>0</v>
      </c>
    </row>
    <row r="81" spans="1:17" x14ac:dyDescent="0.25">
      <c r="E81" s="2" t="s">
        <v>59</v>
      </c>
      <c r="F81" t="s">
        <v>77</v>
      </c>
      <c r="H81">
        <f>$N$3*$H77</f>
        <v>0</v>
      </c>
      <c r="I81">
        <f>$N$3*$I77</f>
        <v>0</v>
      </c>
      <c r="J81">
        <f>$N$3*$J77</f>
        <v>0</v>
      </c>
      <c r="K81">
        <f>$N$3*$K77</f>
        <v>0</v>
      </c>
      <c r="L81">
        <f>$N$3*$L77</f>
        <v>0</v>
      </c>
      <c r="M81">
        <f>$N$3*$M77</f>
        <v>0</v>
      </c>
      <c r="N81">
        <f>$N$3*$N77</f>
        <v>0</v>
      </c>
      <c r="O81">
        <f>$N$3*$O77</f>
        <v>0</v>
      </c>
      <c r="P81">
        <f>$N$3*$P77</f>
        <v>0</v>
      </c>
      <c r="Q81">
        <f>$N$3*$Q77</f>
        <v>0</v>
      </c>
    </row>
    <row r="82" spans="1:17" x14ac:dyDescent="0.25">
      <c r="E82" s="2"/>
      <c r="F82" t="s">
        <v>78</v>
      </c>
      <c r="H82">
        <f>$O$3*$H77</f>
        <v>0</v>
      </c>
      <c r="I82">
        <f>$O$3*$I77</f>
        <v>0</v>
      </c>
      <c r="J82">
        <f>$O$3*$J77</f>
        <v>0</v>
      </c>
      <c r="K82">
        <f>$O$3*$K77</f>
        <v>0</v>
      </c>
      <c r="L82">
        <f>$O$3*$L77</f>
        <v>0</v>
      </c>
      <c r="M82">
        <f>$O$3*$M77</f>
        <v>0</v>
      </c>
      <c r="N82">
        <f>$O$3*$N77</f>
        <v>0</v>
      </c>
      <c r="O82">
        <f>$O$3*$O77</f>
        <v>0</v>
      </c>
      <c r="P82">
        <f>$O$3*$P77</f>
        <v>0</v>
      </c>
      <c r="Q82">
        <f>$O$3*$Q77</f>
        <v>0</v>
      </c>
    </row>
    <row r="83" spans="1:17" x14ac:dyDescent="0.25">
      <c r="E83" s="2"/>
      <c r="F83" t="s">
        <v>79</v>
      </c>
      <c r="H83">
        <f>$P$3*$H77</f>
        <v>0</v>
      </c>
      <c r="I83">
        <f>$P$3*$I77</f>
        <v>0</v>
      </c>
      <c r="J83">
        <f>$P$3*$J77</f>
        <v>0</v>
      </c>
      <c r="K83">
        <f>$P$3*$K77</f>
        <v>0</v>
      </c>
      <c r="L83">
        <f>$P$3*$L77</f>
        <v>0</v>
      </c>
      <c r="M83">
        <f>$P$3*$M77</f>
        <v>0</v>
      </c>
      <c r="N83">
        <f>$P$3*$N77</f>
        <v>0</v>
      </c>
      <c r="O83">
        <f>$P$3*$O77</f>
        <v>0</v>
      </c>
      <c r="P83">
        <f>$P$3*$P77</f>
        <v>0</v>
      </c>
      <c r="Q83">
        <f>$P$3*$Q77</f>
        <v>0</v>
      </c>
    </row>
    <row r="84" spans="1:17" x14ac:dyDescent="0.25">
      <c r="A84" t="s">
        <v>8</v>
      </c>
      <c r="C84" t="s">
        <v>60</v>
      </c>
      <c r="D84" t="s">
        <v>59</v>
      </c>
      <c r="E84" t="s">
        <v>74</v>
      </c>
      <c r="F84" t="s">
        <v>75</v>
      </c>
      <c r="H84">
        <v>0</v>
      </c>
      <c r="I84">
        <v>1</v>
      </c>
      <c r="J84">
        <v>2</v>
      </c>
      <c r="K84">
        <v>3</v>
      </c>
      <c r="L84">
        <v>4</v>
      </c>
      <c r="M84">
        <v>5</v>
      </c>
      <c r="N84">
        <v>6</v>
      </c>
      <c r="O84">
        <v>7</v>
      </c>
      <c r="P84">
        <v>8</v>
      </c>
      <c r="Q84">
        <v>9</v>
      </c>
    </row>
    <row r="85" spans="1:17" x14ac:dyDescent="0.25">
      <c r="A85">
        <v>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E86" s="2" t="s">
        <v>80</v>
      </c>
      <c r="F86" t="s">
        <v>77</v>
      </c>
      <c r="H86">
        <f>$I$3*$H85</f>
        <v>0</v>
      </c>
      <c r="I86">
        <f>$I$3*$I85</f>
        <v>0</v>
      </c>
      <c r="J86">
        <f>$I$3*$J85</f>
        <v>0</v>
      </c>
      <c r="K86">
        <f>$I$3*$K85</f>
        <v>0</v>
      </c>
      <c r="L86">
        <f>$I$3*$L85</f>
        <v>0</v>
      </c>
      <c r="M86">
        <f>$I$3*$M85</f>
        <v>0</v>
      </c>
      <c r="N86">
        <f>$I$3*$N85</f>
        <v>0</v>
      </c>
      <c r="O86">
        <f>$I$3*$O85</f>
        <v>0</v>
      </c>
      <c r="P86">
        <f>$I$3*$P85</f>
        <v>0</v>
      </c>
      <c r="Q86">
        <f>$I$3*$Q85</f>
        <v>0</v>
      </c>
    </row>
    <row r="87" spans="1:17" x14ac:dyDescent="0.25">
      <c r="E87" s="2"/>
      <c r="F87" t="s">
        <v>78</v>
      </c>
      <c r="H87">
        <f>$J$3*$H85</f>
        <v>0</v>
      </c>
      <c r="I87">
        <f>$J$3*$I85</f>
        <v>0</v>
      </c>
      <c r="J87">
        <f>$J$3*$J85</f>
        <v>0</v>
      </c>
      <c r="K87">
        <f>$J$3*$K85</f>
        <v>0</v>
      </c>
      <c r="L87">
        <f>$J$3*$L85</f>
        <v>0</v>
      </c>
      <c r="M87">
        <f>$J$3*$M85</f>
        <v>0</v>
      </c>
      <c r="N87">
        <f>$J$3*$N85</f>
        <v>0</v>
      </c>
      <c r="O87">
        <f>$J$3*$O85</f>
        <v>0</v>
      </c>
      <c r="P87">
        <f>$J$3*$P85</f>
        <v>0</v>
      </c>
      <c r="Q87">
        <f>$J$3*$Q85</f>
        <v>0</v>
      </c>
    </row>
    <row r="88" spans="1:17" x14ac:dyDescent="0.25">
      <c r="E88" s="2"/>
      <c r="F88" t="s">
        <v>79</v>
      </c>
      <c r="H88">
        <f>$K$3*$H85</f>
        <v>0</v>
      </c>
      <c r="I88">
        <f t="shared" ref="I88" si="18">$K$3*$H85</f>
        <v>0</v>
      </c>
      <c r="J88">
        <f>$K$3*$J85</f>
        <v>0</v>
      </c>
      <c r="K88">
        <f>$K$3*$K85</f>
        <v>0</v>
      </c>
      <c r="L88">
        <f>$K$3*$L85</f>
        <v>0</v>
      </c>
      <c r="M88">
        <f>$K$3*$M85</f>
        <v>0</v>
      </c>
      <c r="N88">
        <f>$K$3*$N85</f>
        <v>0</v>
      </c>
      <c r="O88">
        <f>$K$3*$O85</f>
        <v>0</v>
      </c>
      <c r="P88">
        <f>$K$3*$P85</f>
        <v>0</v>
      </c>
      <c r="Q88">
        <f>$K$3*$Q85</f>
        <v>0</v>
      </c>
    </row>
    <row r="89" spans="1:17" x14ac:dyDescent="0.25">
      <c r="E89" s="2" t="s">
        <v>59</v>
      </c>
      <c r="F89" t="s">
        <v>77</v>
      </c>
      <c r="H89">
        <f>$N$3*$H85</f>
        <v>0</v>
      </c>
      <c r="I89">
        <f>$N$3*$I85</f>
        <v>0</v>
      </c>
      <c r="J89">
        <f>$N$3*$J85</f>
        <v>0</v>
      </c>
      <c r="K89">
        <f>$N$3*$K85</f>
        <v>0</v>
      </c>
      <c r="L89">
        <f>$N$3*$L85</f>
        <v>0</v>
      </c>
      <c r="M89">
        <f>$N$3*$M85</f>
        <v>0</v>
      </c>
      <c r="N89">
        <f>$N$3*$N85</f>
        <v>0</v>
      </c>
      <c r="O89">
        <f>$N$3*$O85</f>
        <v>0</v>
      </c>
      <c r="P89">
        <f>$N$3*$P85</f>
        <v>0</v>
      </c>
      <c r="Q89">
        <f>$N$3*$Q85</f>
        <v>0</v>
      </c>
    </row>
    <row r="90" spans="1:17" x14ac:dyDescent="0.25">
      <c r="E90" s="2"/>
      <c r="F90" t="s">
        <v>78</v>
      </c>
      <c r="H90">
        <f>$O$3*$H85</f>
        <v>0</v>
      </c>
      <c r="I90">
        <f>$O$3*$I85</f>
        <v>0</v>
      </c>
      <c r="J90">
        <f>$O$3*$J85</f>
        <v>0</v>
      </c>
      <c r="K90">
        <f>$O$3*$K85</f>
        <v>0</v>
      </c>
      <c r="L90">
        <f>$O$3*$L85</f>
        <v>0</v>
      </c>
      <c r="M90">
        <f>$O$3*$M85</f>
        <v>0</v>
      </c>
      <c r="N90">
        <f>$O$3*$N85</f>
        <v>0</v>
      </c>
      <c r="O90">
        <f>$O$3*$O85</f>
        <v>0</v>
      </c>
      <c r="P90">
        <f>$O$3*$P85</f>
        <v>0</v>
      </c>
      <c r="Q90">
        <f>$O$3*$Q85</f>
        <v>0</v>
      </c>
    </row>
    <row r="91" spans="1:17" x14ac:dyDescent="0.25">
      <c r="E91" s="2"/>
      <c r="F91" t="s">
        <v>79</v>
      </c>
      <c r="H91">
        <f>$P$3*$H85</f>
        <v>0</v>
      </c>
      <c r="I91">
        <f>$P$3*$I85</f>
        <v>0</v>
      </c>
      <c r="J91">
        <f>$P$3*$J85</f>
        <v>0</v>
      </c>
      <c r="K91">
        <f>$P$3*$K85</f>
        <v>0</v>
      </c>
      <c r="L91">
        <f>$P$3*$L85</f>
        <v>0</v>
      </c>
      <c r="M91">
        <f>$P$3*$M85</f>
        <v>0</v>
      </c>
      <c r="N91">
        <f>$P$3*$N85</f>
        <v>0</v>
      </c>
      <c r="O91">
        <f>$P$3*$O85</f>
        <v>0</v>
      </c>
      <c r="P91">
        <f>$P$3*$P85</f>
        <v>0</v>
      </c>
      <c r="Q91">
        <f>$P$3*$Q85</f>
        <v>0</v>
      </c>
    </row>
    <row r="92" spans="1:17" x14ac:dyDescent="0.25">
      <c r="A92" t="s">
        <v>8</v>
      </c>
      <c r="C92" t="s">
        <v>60</v>
      </c>
      <c r="D92" t="s">
        <v>59</v>
      </c>
      <c r="E92" t="s">
        <v>74</v>
      </c>
      <c r="F92" t="s">
        <v>75</v>
      </c>
      <c r="H92">
        <v>0</v>
      </c>
      <c r="I92">
        <v>1</v>
      </c>
      <c r="J92">
        <v>2</v>
      </c>
      <c r="K92">
        <v>3</v>
      </c>
      <c r="L92">
        <v>4</v>
      </c>
      <c r="M92">
        <v>5</v>
      </c>
      <c r="N92">
        <v>6</v>
      </c>
      <c r="O92">
        <v>7</v>
      </c>
      <c r="P92">
        <v>8</v>
      </c>
      <c r="Q92">
        <v>9</v>
      </c>
    </row>
    <row r="93" spans="1:17" x14ac:dyDescent="0.25">
      <c r="A93">
        <v>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E94" s="2" t="s">
        <v>80</v>
      </c>
      <c r="F94" t="s">
        <v>77</v>
      </c>
      <c r="H94">
        <f>$I$3*$H93</f>
        <v>0</v>
      </c>
      <c r="I94">
        <f>$I$3*$I93</f>
        <v>0</v>
      </c>
      <c r="J94">
        <f>$I$3*$J93</f>
        <v>0</v>
      </c>
      <c r="K94">
        <f>$I$3*$K93</f>
        <v>0</v>
      </c>
      <c r="L94">
        <f>$I$3*$L93</f>
        <v>0</v>
      </c>
      <c r="M94">
        <f>$I$3*$M93</f>
        <v>0</v>
      </c>
      <c r="N94">
        <f>$I$3*$N93</f>
        <v>0</v>
      </c>
      <c r="O94">
        <f>$I$3*$O93</f>
        <v>0</v>
      </c>
      <c r="P94">
        <f>$I$3*$P93</f>
        <v>0</v>
      </c>
      <c r="Q94">
        <f>$I$3*$Q93</f>
        <v>0</v>
      </c>
    </row>
    <row r="95" spans="1:17" x14ac:dyDescent="0.25">
      <c r="E95" s="2"/>
      <c r="F95" t="s">
        <v>78</v>
      </c>
      <c r="H95">
        <f>$J$3*$H93</f>
        <v>0</v>
      </c>
      <c r="I95">
        <f>$J$3*$I93</f>
        <v>0</v>
      </c>
      <c r="J95">
        <f>$J$3*$J93</f>
        <v>0</v>
      </c>
      <c r="K95">
        <f>$J$3*$K93</f>
        <v>0</v>
      </c>
      <c r="L95">
        <f>$J$3*$L93</f>
        <v>0</v>
      </c>
      <c r="M95">
        <f>$J$3*$M93</f>
        <v>0</v>
      </c>
      <c r="N95">
        <f>$J$3*$N93</f>
        <v>0</v>
      </c>
      <c r="O95">
        <f>$J$3*$O93</f>
        <v>0</v>
      </c>
      <c r="P95">
        <f>$J$3*$P93</f>
        <v>0</v>
      </c>
      <c r="Q95">
        <f>$J$3*$Q93</f>
        <v>0</v>
      </c>
    </row>
    <row r="96" spans="1:17" x14ac:dyDescent="0.25">
      <c r="E96" s="2"/>
      <c r="F96" t="s">
        <v>79</v>
      </c>
      <c r="H96">
        <f>$K$3*$H93</f>
        <v>0</v>
      </c>
      <c r="I96">
        <f t="shared" ref="I96" si="19">$K$3*$H93</f>
        <v>0</v>
      </c>
      <c r="J96">
        <f>$K$3*$J93</f>
        <v>0</v>
      </c>
      <c r="K96">
        <f>$K$3*$K93</f>
        <v>0</v>
      </c>
      <c r="L96">
        <f>$K$3*$L93</f>
        <v>0</v>
      </c>
      <c r="M96">
        <f>$K$3*$M93</f>
        <v>0</v>
      </c>
      <c r="N96">
        <f>$K$3*$N93</f>
        <v>0</v>
      </c>
      <c r="O96">
        <f>$K$3*$O93</f>
        <v>0</v>
      </c>
      <c r="P96">
        <f>$K$3*$P93</f>
        <v>0</v>
      </c>
      <c r="Q96">
        <f>$K$3*$Q93</f>
        <v>0</v>
      </c>
    </row>
    <row r="97" spans="5:17" x14ac:dyDescent="0.25">
      <c r="E97" s="2" t="s">
        <v>59</v>
      </c>
      <c r="F97" t="s">
        <v>77</v>
      </c>
      <c r="H97">
        <f>$N$3*$H93</f>
        <v>0</v>
      </c>
      <c r="I97">
        <f>$N$3*$I93</f>
        <v>0</v>
      </c>
      <c r="J97">
        <f>$N$3*$J93</f>
        <v>0</v>
      </c>
      <c r="K97">
        <f>$N$3*$K93</f>
        <v>0</v>
      </c>
      <c r="L97">
        <f>$N$3*$L93</f>
        <v>0</v>
      </c>
      <c r="M97">
        <f>$N$3*$M93</f>
        <v>0</v>
      </c>
      <c r="N97">
        <f>$N$3*$N93</f>
        <v>0</v>
      </c>
      <c r="O97">
        <f>$N$3*$O93</f>
        <v>0</v>
      </c>
      <c r="P97">
        <f>$N$3*$P93</f>
        <v>0</v>
      </c>
      <c r="Q97">
        <f>$N$3*$Q93</f>
        <v>0</v>
      </c>
    </row>
    <row r="98" spans="5:17" x14ac:dyDescent="0.25">
      <c r="E98" s="2"/>
      <c r="F98" t="s">
        <v>78</v>
      </c>
      <c r="H98">
        <f>$O$3*$H93</f>
        <v>0</v>
      </c>
      <c r="I98">
        <f>$O$3*$I93</f>
        <v>0</v>
      </c>
      <c r="J98">
        <f>$O$3*$J93</f>
        <v>0</v>
      </c>
      <c r="K98">
        <f>$O$3*$K93</f>
        <v>0</v>
      </c>
      <c r="L98">
        <f>$O$3*$L93</f>
        <v>0</v>
      </c>
      <c r="M98">
        <f>$O$3*$M93</f>
        <v>0</v>
      </c>
      <c r="N98">
        <f>$O$3*$N93</f>
        <v>0</v>
      </c>
      <c r="O98">
        <f>$O$3*$O93</f>
        <v>0</v>
      </c>
      <c r="P98">
        <f>$O$3*$P93</f>
        <v>0</v>
      </c>
      <c r="Q98">
        <f>$O$3*$Q93</f>
        <v>0</v>
      </c>
    </row>
    <row r="99" spans="5:17" x14ac:dyDescent="0.25">
      <c r="E99" s="2"/>
      <c r="F99" t="s">
        <v>79</v>
      </c>
      <c r="H99">
        <f>$P$3*$H93</f>
        <v>0</v>
      </c>
      <c r="I99">
        <f>$P$3*$I93</f>
        <v>0</v>
      </c>
      <c r="J99">
        <f>$P$3*$J93</f>
        <v>0</v>
      </c>
      <c r="K99">
        <f>$P$3*$K93</f>
        <v>0</v>
      </c>
      <c r="L99">
        <f>$P$3*$L93</f>
        <v>0</v>
      </c>
      <c r="M99">
        <f>$P$3*$M93</f>
        <v>0</v>
      </c>
      <c r="N99">
        <f>$P$3*$N93</f>
        <v>0</v>
      </c>
      <c r="O99">
        <f>$P$3*$O93</f>
        <v>0</v>
      </c>
      <c r="P99">
        <f>$P$3*$P93</f>
        <v>0</v>
      </c>
      <c r="Q99">
        <f>$P$3*$Q93</f>
        <v>0</v>
      </c>
    </row>
  </sheetData>
  <mergeCells count="22">
    <mergeCell ref="G1:K1"/>
    <mergeCell ref="L1:P1"/>
    <mergeCell ref="E22:E24"/>
    <mergeCell ref="E25:E27"/>
    <mergeCell ref="E30:E32"/>
    <mergeCell ref="E33:E35"/>
    <mergeCell ref="E38:E40"/>
    <mergeCell ref="E41:E43"/>
    <mergeCell ref="E46:E48"/>
    <mergeCell ref="E49:E51"/>
    <mergeCell ref="E54:E56"/>
    <mergeCell ref="E57:E59"/>
    <mergeCell ref="E62:E64"/>
    <mergeCell ref="E65:E67"/>
    <mergeCell ref="E70:E72"/>
    <mergeCell ref="E94:E96"/>
    <mergeCell ref="E97:E99"/>
    <mergeCell ref="E73:E75"/>
    <mergeCell ref="E78:E80"/>
    <mergeCell ref="E81:E83"/>
    <mergeCell ref="E86:E88"/>
    <mergeCell ref="E89:E9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defaultRowHeight="15" x14ac:dyDescent="0.25"/>
  <sheetData>
    <row r="1" spans="1:2" x14ac:dyDescent="0.25">
      <c r="A1">
        <v>0</v>
      </c>
      <c r="B1">
        <f>POWER(1.3, A1)+1</f>
        <v>2</v>
      </c>
    </row>
    <row r="2" spans="1:2" x14ac:dyDescent="0.25">
      <c r="A2">
        <v>1</v>
      </c>
      <c r="B2">
        <f t="shared" ref="B2:B10" si="0">POWER(1.3, A2)+1</f>
        <v>2.2999999999999998</v>
      </c>
    </row>
    <row r="3" spans="1:2" x14ac:dyDescent="0.25">
      <c r="A3">
        <v>2</v>
      </c>
      <c r="B3">
        <f t="shared" si="0"/>
        <v>2.6900000000000004</v>
      </c>
    </row>
    <row r="4" spans="1:2" x14ac:dyDescent="0.25">
      <c r="A4">
        <v>3</v>
      </c>
      <c r="B4">
        <f t="shared" si="0"/>
        <v>3.1970000000000005</v>
      </c>
    </row>
    <row r="5" spans="1:2" x14ac:dyDescent="0.25">
      <c r="A5">
        <v>4</v>
      </c>
      <c r="B5">
        <f t="shared" si="0"/>
        <v>3.8561000000000005</v>
      </c>
    </row>
    <row r="6" spans="1:2" x14ac:dyDescent="0.25">
      <c r="A6">
        <v>5</v>
      </c>
      <c r="B6">
        <f t="shared" si="0"/>
        <v>4.712930000000001</v>
      </c>
    </row>
    <row r="7" spans="1:2" x14ac:dyDescent="0.25">
      <c r="A7">
        <v>6</v>
      </c>
      <c r="B7">
        <f t="shared" si="0"/>
        <v>5.8268090000000017</v>
      </c>
    </row>
    <row r="8" spans="1:2" x14ac:dyDescent="0.25">
      <c r="A8">
        <v>7</v>
      </c>
      <c r="B8">
        <f t="shared" si="0"/>
        <v>7.2748517000000028</v>
      </c>
    </row>
    <row r="9" spans="1:2" x14ac:dyDescent="0.25">
      <c r="A9">
        <v>8</v>
      </c>
      <c r="B9">
        <f t="shared" si="0"/>
        <v>9.1573072100000026</v>
      </c>
    </row>
    <row r="10" spans="1:2" x14ac:dyDescent="0.25">
      <c r="A10">
        <v>9</v>
      </c>
      <c r="B10">
        <f t="shared" si="0"/>
        <v>11.604499373000003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6" workbookViewId="0">
      <selection activeCell="B43" sqref="B43:H52"/>
    </sheetView>
  </sheetViews>
  <sheetFormatPr defaultRowHeight="15" x14ac:dyDescent="0.25"/>
  <cols>
    <col min="1" max="1" width="27" bestFit="1" customWidth="1"/>
    <col min="2" max="2" width="18.5703125" bestFit="1" customWidth="1"/>
    <col min="3" max="3" width="18.7109375" bestFit="1" customWidth="1"/>
    <col min="4" max="4" width="12.42578125" bestFit="1" customWidth="1"/>
    <col min="5" max="5" width="15.85546875" bestFit="1" customWidth="1"/>
    <col min="6" max="6" width="16.5703125" bestFit="1" customWidth="1"/>
    <col min="7" max="7" width="18.42578125" bestFit="1" customWidth="1"/>
    <col min="9" max="9" width="9.85546875" bestFit="1" customWidth="1"/>
  </cols>
  <sheetData>
    <row r="1" spans="1:9" x14ac:dyDescent="0.25">
      <c r="A1" t="s">
        <v>89</v>
      </c>
    </row>
    <row r="2" spans="1:9" x14ac:dyDescent="0.25">
      <c r="A2" t="s">
        <v>90</v>
      </c>
      <c r="B2" t="s">
        <v>83</v>
      </c>
      <c r="C2" t="s">
        <v>84</v>
      </c>
      <c r="D2" t="s">
        <v>85</v>
      </c>
      <c r="E2" t="s">
        <v>106</v>
      </c>
      <c r="F2" t="s">
        <v>86</v>
      </c>
      <c r="G2" t="s">
        <v>87</v>
      </c>
      <c r="H2" t="s">
        <v>88</v>
      </c>
      <c r="I2" t="s">
        <v>100</v>
      </c>
    </row>
    <row r="3" spans="1:9" x14ac:dyDescent="0.25">
      <c r="A3" t="s">
        <v>91</v>
      </c>
      <c r="B3">
        <v>1</v>
      </c>
      <c r="C3">
        <v>3</v>
      </c>
      <c r="D3">
        <v>0</v>
      </c>
      <c r="E3">
        <v>0</v>
      </c>
      <c r="F3">
        <v>0</v>
      </c>
      <c r="G3">
        <v>1</v>
      </c>
      <c r="H3">
        <v>10</v>
      </c>
      <c r="I3">
        <v>1</v>
      </c>
    </row>
    <row r="4" spans="1:9" x14ac:dyDescent="0.25">
      <c r="A4" t="s">
        <v>92</v>
      </c>
      <c r="B4">
        <v>1</v>
      </c>
      <c r="C4">
        <v>2</v>
      </c>
      <c r="D4">
        <v>0</v>
      </c>
      <c r="E4">
        <v>0</v>
      </c>
      <c r="F4">
        <v>1</v>
      </c>
      <c r="G4">
        <v>1</v>
      </c>
      <c r="H4">
        <v>15</v>
      </c>
      <c r="I4">
        <v>2</v>
      </c>
    </row>
    <row r="5" spans="1:9" x14ac:dyDescent="0.25">
      <c r="A5" t="s">
        <v>93</v>
      </c>
      <c r="B5">
        <v>1</v>
      </c>
      <c r="C5">
        <v>3</v>
      </c>
      <c r="D5">
        <v>0</v>
      </c>
      <c r="E5">
        <v>0</v>
      </c>
      <c r="F5">
        <v>2</v>
      </c>
      <c r="G5">
        <v>1</v>
      </c>
      <c r="H5">
        <v>20</v>
      </c>
      <c r="I5">
        <v>3</v>
      </c>
    </row>
    <row r="6" spans="1:9" x14ac:dyDescent="0.25">
      <c r="A6" t="s">
        <v>94</v>
      </c>
      <c r="B6">
        <v>3</v>
      </c>
      <c r="C6">
        <v>5</v>
      </c>
      <c r="D6">
        <v>0</v>
      </c>
      <c r="E6">
        <v>0</v>
      </c>
      <c r="F6">
        <v>4</v>
      </c>
      <c r="G6">
        <v>1</v>
      </c>
      <c r="H6">
        <v>40</v>
      </c>
      <c r="I6">
        <v>5</v>
      </c>
    </row>
    <row r="7" spans="1:9" x14ac:dyDescent="0.25">
      <c r="A7" t="s">
        <v>95</v>
      </c>
      <c r="B7">
        <v>3</v>
      </c>
      <c r="C7">
        <v>4</v>
      </c>
      <c r="D7">
        <v>0</v>
      </c>
      <c r="E7">
        <v>2</v>
      </c>
      <c r="F7">
        <v>0</v>
      </c>
      <c r="G7">
        <v>1</v>
      </c>
      <c r="H7">
        <v>25</v>
      </c>
      <c r="I7">
        <v>3</v>
      </c>
    </row>
    <row r="8" spans="1:9" x14ac:dyDescent="0.25">
      <c r="A8" t="s">
        <v>96</v>
      </c>
      <c r="B8">
        <v>1</v>
      </c>
      <c r="C8">
        <v>4</v>
      </c>
      <c r="D8">
        <v>0</v>
      </c>
      <c r="E8">
        <v>1</v>
      </c>
      <c r="F8">
        <v>0</v>
      </c>
      <c r="G8">
        <v>1</v>
      </c>
      <c r="H8">
        <v>15</v>
      </c>
      <c r="I8">
        <v>2</v>
      </c>
    </row>
    <row r="9" spans="1:9" x14ac:dyDescent="0.25">
      <c r="A9" t="s">
        <v>98</v>
      </c>
      <c r="B9">
        <v>3</v>
      </c>
      <c r="C9">
        <v>5</v>
      </c>
      <c r="D9">
        <v>0</v>
      </c>
      <c r="E9">
        <v>4</v>
      </c>
      <c r="F9">
        <v>0</v>
      </c>
      <c r="G9">
        <v>1</v>
      </c>
      <c r="H9">
        <v>40</v>
      </c>
      <c r="I9">
        <v>5</v>
      </c>
    </row>
    <row r="10" spans="1:9" x14ac:dyDescent="0.25">
      <c r="A10" t="s">
        <v>97</v>
      </c>
      <c r="B10">
        <v>1</v>
      </c>
      <c r="C10">
        <v>3</v>
      </c>
      <c r="D10">
        <v>0</v>
      </c>
      <c r="E10">
        <v>0</v>
      </c>
      <c r="F10">
        <v>0</v>
      </c>
      <c r="G10">
        <v>1</v>
      </c>
      <c r="H10">
        <v>20</v>
      </c>
      <c r="I10">
        <v>2</v>
      </c>
    </row>
    <row r="11" spans="1:9" x14ac:dyDescent="0.25">
      <c r="A11" t="s">
        <v>99</v>
      </c>
      <c r="B11">
        <v>3</v>
      </c>
      <c r="C11">
        <v>5</v>
      </c>
      <c r="D11">
        <v>1</v>
      </c>
      <c r="E11">
        <v>0</v>
      </c>
      <c r="F11">
        <v>0</v>
      </c>
      <c r="G11">
        <v>1</v>
      </c>
      <c r="H11">
        <v>20</v>
      </c>
      <c r="I11">
        <v>4</v>
      </c>
    </row>
    <row r="13" spans="1:9" x14ac:dyDescent="0.25">
      <c r="A13" t="s">
        <v>101</v>
      </c>
    </row>
    <row r="14" spans="1:9" x14ac:dyDescent="0.25">
      <c r="A14" t="s">
        <v>90</v>
      </c>
      <c r="B14" t="s">
        <v>83</v>
      </c>
      <c r="C14" t="s">
        <v>84</v>
      </c>
      <c r="D14" t="s">
        <v>85</v>
      </c>
      <c r="E14" t="s">
        <v>106</v>
      </c>
      <c r="F14" t="s">
        <v>86</v>
      </c>
      <c r="G14" t="s">
        <v>87</v>
      </c>
      <c r="H14" t="s">
        <v>88</v>
      </c>
    </row>
    <row r="15" spans="1:9" x14ac:dyDescent="0.25">
      <c r="A15" t="s">
        <v>91</v>
      </c>
      <c r="B15">
        <f>B3*(0+1)*$I3</f>
        <v>1</v>
      </c>
      <c r="C15">
        <f t="shared" ref="C15:H15" si="0">C3*(0+1)*$I3</f>
        <v>3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1</v>
      </c>
      <c r="H15">
        <f t="shared" si="0"/>
        <v>10</v>
      </c>
    </row>
    <row r="16" spans="1:9" x14ac:dyDescent="0.25">
      <c r="A16" t="s">
        <v>92</v>
      </c>
      <c r="B16">
        <f t="shared" ref="B16:H16" si="1">B4*(0+1)*$I4</f>
        <v>2</v>
      </c>
      <c r="C16">
        <f t="shared" si="1"/>
        <v>4</v>
      </c>
      <c r="D16">
        <f t="shared" si="1"/>
        <v>0</v>
      </c>
      <c r="E16">
        <f t="shared" si="1"/>
        <v>0</v>
      </c>
      <c r="F16">
        <f t="shared" si="1"/>
        <v>2</v>
      </c>
      <c r="G16">
        <f t="shared" si="1"/>
        <v>2</v>
      </c>
      <c r="H16">
        <f t="shared" si="1"/>
        <v>30</v>
      </c>
    </row>
    <row r="17" spans="1:8" x14ac:dyDescent="0.25">
      <c r="A17" t="s">
        <v>93</v>
      </c>
      <c r="B17">
        <f t="shared" ref="B17:H17" si="2">B5*(0+1)*$I5</f>
        <v>3</v>
      </c>
      <c r="C17">
        <f t="shared" si="2"/>
        <v>9</v>
      </c>
      <c r="D17">
        <f t="shared" si="2"/>
        <v>0</v>
      </c>
      <c r="E17">
        <f t="shared" si="2"/>
        <v>0</v>
      </c>
      <c r="F17">
        <f t="shared" si="2"/>
        <v>6</v>
      </c>
      <c r="G17">
        <f t="shared" si="2"/>
        <v>3</v>
      </c>
      <c r="H17">
        <f t="shared" si="2"/>
        <v>60</v>
      </c>
    </row>
    <row r="18" spans="1:8" x14ac:dyDescent="0.25">
      <c r="A18" t="s">
        <v>94</v>
      </c>
      <c r="B18">
        <f t="shared" ref="B18:H18" si="3">B6*(0+1)*$I6</f>
        <v>15</v>
      </c>
      <c r="C18">
        <f t="shared" si="3"/>
        <v>25</v>
      </c>
      <c r="D18">
        <f t="shared" si="3"/>
        <v>0</v>
      </c>
      <c r="E18">
        <f t="shared" si="3"/>
        <v>0</v>
      </c>
      <c r="F18">
        <f t="shared" si="3"/>
        <v>20</v>
      </c>
      <c r="G18">
        <f t="shared" si="3"/>
        <v>5</v>
      </c>
      <c r="H18">
        <f t="shared" si="3"/>
        <v>200</v>
      </c>
    </row>
    <row r="19" spans="1:8" x14ac:dyDescent="0.25">
      <c r="A19" t="s">
        <v>95</v>
      </c>
      <c r="B19">
        <f t="shared" ref="B19:H19" si="4">B7*(0+1)*$I7</f>
        <v>9</v>
      </c>
      <c r="C19">
        <f t="shared" si="4"/>
        <v>12</v>
      </c>
      <c r="D19">
        <f t="shared" si="4"/>
        <v>0</v>
      </c>
      <c r="E19">
        <f t="shared" si="4"/>
        <v>6</v>
      </c>
      <c r="F19">
        <f t="shared" si="4"/>
        <v>0</v>
      </c>
      <c r="G19">
        <f t="shared" si="4"/>
        <v>3</v>
      </c>
      <c r="H19">
        <f t="shared" si="4"/>
        <v>75</v>
      </c>
    </row>
    <row r="20" spans="1:8" x14ac:dyDescent="0.25">
      <c r="A20" t="s">
        <v>96</v>
      </c>
      <c r="B20">
        <f t="shared" ref="B20:H20" si="5">B8*(0+1)*$I8</f>
        <v>2</v>
      </c>
      <c r="C20">
        <f t="shared" si="5"/>
        <v>8</v>
      </c>
      <c r="D20">
        <f t="shared" si="5"/>
        <v>0</v>
      </c>
      <c r="E20">
        <f t="shared" si="5"/>
        <v>2</v>
      </c>
      <c r="F20">
        <f t="shared" si="5"/>
        <v>0</v>
      </c>
      <c r="G20">
        <f t="shared" si="5"/>
        <v>2</v>
      </c>
      <c r="H20">
        <f t="shared" si="5"/>
        <v>30</v>
      </c>
    </row>
    <row r="21" spans="1:8" x14ac:dyDescent="0.25">
      <c r="A21" t="s">
        <v>98</v>
      </c>
      <c r="B21">
        <f t="shared" ref="B21:H21" si="6">B9*(0+1)*$I9</f>
        <v>15</v>
      </c>
      <c r="C21">
        <f t="shared" si="6"/>
        <v>25</v>
      </c>
      <c r="D21">
        <f t="shared" si="6"/>
        <v>0</v>
      </c>
      <c r="E21">
        <f t="shared" si="6"/>
        <v>20</v>
      </c>
      <c r="F21">
        <f t="shared" si="6"/>
        <v>0</v>
      </c>
      <c r="G21">
        <f t="shared" si="6"/>
        <v>5</v>
      </c>
      <c r="H21">
        <f t="shared" si="6"/>
        <v>200</v>
      </c>
    </row>
    <row r="22" spans="1:8" x14ac:dyDescent="0.25">
      <c r="A22" t="s">
        <v>97</v>
      </c>
      <c r="B22">
        <f t="shared" ref="B22:H22" si="7">B10*(0+1)*$I10</f>
        <v>2</v>
      </c>
      <c r="C22">
        <f t="shared" si="7"/>
        <v>6</v>
      </c>
      <c r="D22">
        <f t="shared" si="7"/>
        <v>0</v>
      </c>
      <c r="E22">
        <f t="shared" si="7"/>
        <v>0</v>
      </c>
      <c r="F22">
        <f t="shared" si="7"/>
        <v>0</v>
      </c>
      <c r="G22">
        <f t="shared" si="7"/>
        <v>2</v>
      </c>
      <c r="H22">
        <f t="shared" si="7"/>
        <v>40</v>
      </c>
    </row>
    <row r="23" spans="1:8" x14ac:dyDescent="0.25">
      <c r="A23" t="s">
        <v>99</v>
      </c>
      <c r="B23">
        <f t="shared" ref="B23:H23" si="8">B11*(0+1)*$I11</f>
        <v>12</v>
      </c>
      <c r="C23">
        <f t="shared" si="8"/>
        <v>20</v>
      </c>
      <c r="D23">
        <f t="shared" si="8"/>
        <v>4</v>
      </c>
      <c r="E23">
        <f t="shared" si="8"/>
        <v>0</v>
      </c>
      <c r="F23">
        <f t="shared" si="8"/>
        <v>0</v>
      </c>
      <c r="G23">
        <f t="shared" si="8"/>
        <v>4</v>
      </c>
      <c r="H23">
        <f t="shared" si="8"/>
        <v>80</v>
      </c>
    </row>
    <row r="26" spans="1:8" x14ac:dyDescent="0.25">
      <c r="A26" t="s">
        <v>102</v>
      </c>
    </row>
    <row r="27" spans="1:8" x14ac:dyDescent="0.25">
      <c r="A27" t="s">
        <v>90</v>
      </c>
      <c r="B27" t="s">
        <v>83</v>
      </c>
      <c r="C27" t="s">
        <v>84</v>
      </c>
      <c r="D27" t="s">
        <v>85</v>
      </c>
      <c r="E27" t="s">
        <v>106</v>
      </c>
      <c r="F27" t="s">
        <v>86</v>
      </c>
      <c r="G27" t="s">
        <v>87</v>
      </c>
      <c r="H27" t="s">
        <v>88</v>
      </c>
    </row>
    <row r="28" spans="1:8" x14ac:dyDescent="0.25">
      <c r="A28" t="s">
        <v>91</v>
      </c>
      <c r="B28">
        <f>B3*(9+1)*$I3</f>
        <v>10</v>
      </c>
      <c r="C28">
        <f t="shared" ref="C28:H28" si="9">C3*(9+1)*$I3</f>
        <v>30</v>
      </c>
      <c r="D28">
        <f t="shared" si="9"/>
        <v>0</v>
      </c>
      <c r="E28">
        <f t="shared" si="9"/>
        <v>0</v>
      </c>
      <c r="F28">
        <f t="shared" si="9"/>
        <v>0</v>
      </c>
      <c r="G28">
        <f t="shared" si="9"/>
        <v>10</v>
      </c>
      <c r="H28">
        <f t="shared" si="9"/>
        <v>100</v>
      </c>
    </row>
    <row r="29" spans="1:8" x14ac:dyDescent="0.25">
      <c r="A29" t="s">
        <v>92</v>
      </c>
      <c r="B29">
        <f t="shared" ref="B29:H29" si="10">B4*(9+1)*$I4</f>
        <v>20</v>
      </c>
      <c r="C29">
        <f t="shared" si="10"/>
        <v>40</v>
      </c>
      <c r="D29">
        <f t="shared" si="10"/>
        <v>0</v>
      </c>
      <c r="E29">
        <f t="shared" si="10"/>
        <v>0</v>
      </c>
      <c r="F29">
        <f t="shared" si="10"/>
        <v>20</v>
      </c>
      <c r="G29">
        <f t="shared" si="10"/>
        <v>20</v>
      </c>
      <c r="H29">
        <f t="shared" si="10"/>
        <v>300</v>
      </c>
    </row>
    <row r="30" spans="1:8" x14ac:dyDescent="0.25">
      <c r="A30" t="s">
        <v>93</v>
      </c>
      <c r="B30">
        <f t="shared" ref="B30:H30" si="11">B5*(9+1)*$I5</f>
        <v>30</v>
      </c>
      <c r="C30">
        <f t="shared" si="11"/>
        <v>90</v>
      </c>
      <c r="D30">
        <f t="shared" si="11"/>
        <v>0</v>
      </c>
      <c r="E30">
        <f t="shared" si="11"/>
        <v>0</v>
      </c>
      <c r="F30">
        <f t="shared" si="11"/>
        <v>60</v>
      </c>
      <c r="G30">
        <f t="shared" si="11"/>
        <v>30</v>
      </c>
      <c r="H30">
        <f t="shared" si="11"/>
        <v>600</v>
      </c>
    </row>
    <row r="31" spans="1:8" x14ac:dyDescent="0.25">
      <c r="A31" t="s">
        <v>94</v>
      </c>
      <c r="B31">
        <f t="shared" ref="B31:H31" si="12">B6*(9+1)*$I6</f>
        <v>150</v>
      </c>
      <c r="C31">
        <f t="shared" si="12"/>
        <v>250</v>
      </c>
      <c r="D31">
        <f>D6*(9+1)*$I6</f>
        <v>0</v>
      </c>
      <c r="E31">
        <f t="shared" si="12"/>
        <v>0</v>
      </c>
      <c r="F31">
        <f t="shared" si="12"/>
        <v>200</v>
      </c>
      <c r="G31">
        <f t="shared" si="12"/>
        <v>50</v>
      </c>
      <c r="H31">
        <f t="shared" si="12"/>
        <v>2000</v>
      </c>
    </row>
    <row r="32" spans="1:8" x14ac:dyDescent="0.25">
      <c r="A32" t="s">
        <v>95</v>
      </c>
      <c r="B32">
        <f t="shared" ref="B32:H32" si="13">B7*(9+1)*$I7</f>
        <v>90</v>
      </c>
      <c r="C32">
        <f t="shared" si="13"/>
        <v>120</v>
      </c>
      <c r="D32">
        <f t="shared" si="13"/>
        <v>0</v>
      </c>
      <c r="E32">
        <f t="shared" si="13"/>
        <v>60</v>
      </c>
      <c r="F32">
        <f t="shared" si="13"/>
        <v>0</v>
      </c>
      <c r="G32">
        <f t="shared" si="13"/>
        <v>30</v>
      </c>
      <c r="H32">
        <f t="shared" si="13"/>
        <v>750</v>
      </c>
    </row>
    <row r="33" spans="1:8" x14ac:dyDescent="0.25">
      <c r="A33" t="s">
        <v>96</v>
      </c>
      <c r="B33">
        <f t="shared" ref="B33:H33" si="14">B8*(9+1)*$I8</f>
        <v>20</v>
      </c>
      <c r="C33">
        <f t="shared" si="14"/>
        <v>80</v>
      </c>
      <c r="D33">
        <f t="shared" si="14"/>
        <v>0</v>
      </c>
      <c r="E33">
        <f t="shared" si="14"/>
        <v>20</v>
      </c>
      <c r="F33">
        <f t="shared" si="14"/>
        <v>0</v>
      </c>
      <c r="G33">
        <f t="shared" si="14"/>
        <v>20</v>
      </c>
      <c r="H33">
        <f t="shared" si="14"/>
        <v>300</v>
      </c>
    </row>
    <row r="34" spans="1:8" x14ac:dyDescent="0.25">
      <c r="A34" t="s">
        <v>98</v>
      </c>
      <c r="B34">
        <f t="shared" ref="B34:H34" si="15">B9*(9+1)*$I9</f>
        <v>150</v>
      </c>
      <c r="C34">
        <f t="shared" si="15"/>
        <v>250</v>
      </c>
      <c r="D34">
        <f t="shared" si="15"/>
        <v>0</v>
      </c>
      <c r="E34">
        <f t="shared" si="15"/>
        <v>200</v>
      </c>
      <c r="F34">
        <f t="shared" si="15"/>
        <v>0</v>
      </c>
      <c r="G34">
        <f t="shared" si="15"/>
        <v>50</v>
      </c>
      <c r="H34">
        <f t="shared" si="15"/>
        <v>2000</v>
      </c>
    </row>
    <row r="35" spans="1:8" x14ac:dyDescent="0.25">
      <c r="A35" t="s">
        <v>97</v>
      </c>
      <c r="B35">
        <f t="shared" ref="B35:H35" si="16">B10*(9+1)*$I10</f>
        <v>20</v>
      </c>
      <c r="C35">
        <f t="shared" si="16"/>
        <v>60</v>
      </c>
      <c r="D35">
        <f t="shared" si="16"/>
        <v>0</v>
      </c>
      <c r="E35">
        <f t="shared" si="16"/>
        <v>0</v>
      </c>
      <c r="F35">
        <f t="shared" si="16"/>
        <v>0</v>
      </c>
      <c r="G35">
        <f t="shared" si="16"/>
        <v>20</v>
      </c>
      <c r="H35">
        <f t="shared" si="16"/>
        <v>400</v>
      </c>
    </row>
    <row r="36" spans="1:8" x14ac:dyDescent="0.25">
      <c r="A36" t="s">
        <v>99</v>
      </c>
      <c r="B36">
        <f t="shared" ref="B36:H36" si="17">B11*(9+1)*$I11</f>
        <v>120</v>
      </c>
      <c r="C36">
        <f t="shared" si="17"/>
        <v>200</v>
      </c>
      <c r="D36">
        <f t="shared" si="17"/>
        <v>40</v>
      </c>
      <c r="E36">
        <f t="shared" si="17"/>
        <v>0</v>
      </c>
      <c r="F36">
        <f t="shared" si="17"/>
        <v>0</v>
      </c>
      <c r="G36">
        <f t="shared" si="17"/>
        <v>40</v>
      </c>
      <c r="H36">
        <f t="shared" si="17"/>
        <v>800</v>
      </c>
    </row>
    <row r="41" spans="1:8" x14ac:dyDescent="0.25">
      <c r="A41" t="s">
        <v>103</v>
      </c>
    </row>
    <row r="42" spans="1:8" x14ac:dyDescent="0.25">
      <c r="A42" t="s">
        <v>104</v>
      </c>
      <c r="B42" t="s">
        <v>83</v>
      </c>
      <c r="C42" t="s">
        <v>84</v>
      </c>
      <c r="D42" t="s">
        <v>85</v>
      </c>
      <c r="E42" t="s">
        <v>106</v>
      </c>
      <c r="F42" t="s">
        <v>86</v>
      </c>
      <c r="G42" t="s">
        <v>87</v>
      </c>
      <c r="H42" t="s">
        <v>88</v>
      </c>
    </row>
    <row r="43" spans="1:8" x14ac:dyDescent="0.25">
      <c r="A43" t="s">
        <v>105</v>
      </c>
      <c r="B43">
        <v>1500</v>
      </c>
      <c r="C43">
        <v>3000</v>
      </c>
      <c r="D43">
        <v>0</v>
      </c>
      <c r="E43">
        <v>0</v>
      </c>
      <c r="F43">
        <v>0</v>
      </c>
      <c r="G43">
        <v>300</v>
      </c>
      <c r="H43">
        <v>7000</v>
      </c>
    </row>
    <row r="44" spans="1:8" x14ac:dyDescent="0.25">
      <c r="A44" t="s">
        <v>91</v>
      </c>
      <c r="B44">
        <v>6000</v>
      </c>
      <c r="C44">
        <v>25000</v>
      </c>
      <c r="D44">
        <v>0</v>
      </c>
      <c r="E44">
        <v>0</v>
      </c>
      <c r="F44">
        <v>0</v>
      </c>
      <c r="G44">
        <v>1000</v>
      </c>
      <c r="H44">
        <v>20000</v>
      </c>
    </row>
    <row r="45" spans="1:8" x14ac:dyDescent="0.25">
      <c r="A45" t="s">
        <v>45</v>
      </c>
      <c r="B45">
        <v>350</v>
      </c>
      <c r="C45">
        <v>50</v>
      </c>
      <c r="D45">
        <v>0</v>
      </c>
      <c r="E45">
        <v>0</v>
      </c>
      <c r="F45">
        <v>0</v>
      </c>
      <c r="G45">
        <v>100</v>
      </c>
      <c r="H45">
        <v>1000</v>
      </c>
    </row>
    <row r="46" spans="1:8" x14ac:dyDescent="0.25">
      <c r="A46" t="s">
        <v>46</v>
      </c>
      <c r="B46">
        <v>5000</v>
      </c>
      <c r="C46">
        <v>200</v>
      </c>
      <c r="D46">
        <v>400</v>
      </c>
      <c r="E46">
        <v>0</v>
      </c>
      <c r="F46">
        <v>0</v>
      </c>
      <c r="G46">
        <v>250</v>
      </c>
      <c r="H46">
        <v>10000</v>
      </c>
    </row>
    <row r="47" spans="1:8" x14ac:dyDescent="0.25">
      <c r="A47" t="s">
        <v>47</v>
      </c>
      <c r="B47">
        <v>100</v>
      </c>
      <c r="C47">
        <v>150</v>
      </c>
      <c r="D47">
        <v>0</v>
      </c>
      <c r="E47">
        <v>0</v>
      </c>
      <c r="F47">
        <v>0</v>
      </c>
      <c r="G47">
        <v>100</v>
      </c>
      <c r="H47">
        <v>200</v>
      </c>
    </row>
    <row r="48" spans="1:8" x14ac:dyDescent="0.25">
      <c r="A48" t="s">
        <v>48</v>
      </c>
      <c r="B48">
        <v>50</v>
      </c>
      <c r="C48">
        <v>300</v>
      </c>
      <c r="D48">
        <v>0</v>
      </c>
      <c r="E48">
        <v>0</v>
      </c>
      <c r="F48">
        <v>300</v>
      </c>
      <c r="G48">
        <v>50</v>
      </c>
      <c r="H48">
        <v>300</v>
      </c>
    </row>
    <row r="49" spans="1:8" x14ac:dyDescent="0.25">
      <c r="A49" t="s">
        <v>49</v>
      </c>
      <c r="B49">
        <v>100</v>
      </c>
      <c r="C49">
        <v>250</v>
      </c>
      <c r="D49">
        <v>0</v>
      </c>
      <c r="E49">
        <v>300</v>
      </c>
      <c r="F49">
        <v>0</v>
      </c>
      <c r="G49">
        <v>100</v>
      </c>
      <c r="H49">
        <v>350</v>
      </c>
    </row>
    <row r="50" spans="1:8" x14ac:dyDescent="0.25">
      <c r="A50" t="s">
        <v>50</v>
      </c>
      <c r="B50">
        <v>800</v>
      </c>
      <c r="C50">
        <v>100</v>
      </c>
      <c r="D50">
        <v>0</v>
      </c>
      <c r="E50">
        <v>800</v>
      </c>
      <c r="F50">
        <v>0</v>
      </c>
      <c r="G50">
        <v>200</v>
      </c>
      <c r="H50">
        <v>500</v>
      </c>
    </row>
    <row r="51" spans="1:8" x14ac:dyDescent="0.25">
      <c r="A51" t="s">
        <v>52</v>
      </c>
      <c r="B51">
        <v>10</v>
      </c>
      <c r="C51">
        <v>250</v>
      </c>
      <c r="D51">
        <v>0</v>
      </c>
      <c r="E51">
        <v>0</v>
      </c>
      <c r="F51">
        <v>0</v>
      </c>
      <c r="G51">
        <v>50</v>
      </c>
      <c r="H51">
        <v>100</v>
      </c>
    </row>
    <row r="52" spans="1:8" x14ac:dyDescent="0.25">
      <c r="A52" t="s">
        <v>53</v>
      </c>
      <c r="B52">
        <v>300</v>
      </c>
      <c r="C52">
        <v>150</v>
      </c>
      <c r="D52">
        <v>0</v>
      </c>
      <c r="E52">
        <v>0</v>
      </c>
      <c r="F52">
        <v>0</v>
      </c>
      <c r="G52">
        <v>100</v>
      </c>
      <c r="H52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C1" workbookViewId="0">
      <selection activeCell="I34" sqref="I34:J43"/>
    </sheetView>
  </sheetViews>
  <sheetFormatPr defaultRowHeight="15" x14ac:dyDescent="0.25"/>
  <cols>
    <col min="1" max="2" width="20.5703125" bestFit="1" customWidth="1"/>
    <col min="3" max="3" width="21.7109375" bestFit="1" customWidth="1"/>
    <col min="4" max="4" width="22.42578125" bestFit="1" customWidth="1"/>
    <col min="5" max="6" width="21.7109375" bestFit="1" customWidth="1"/>
    <col min="7" max="7" width="24.7109375" bestFit="1" customWidth="1"/>
    <col min="8" max="9" width="16.42578125" bestFit="1" customWidth="1"/>
    <col min="10" max="10" width="13.85546875" bestFit="1" customWidth="1"/>
    <col min="11" max="11" width="17.7109375" bestFit="1" customWidth="1"/>
  </cols>
  <sheetData>
    <row r="1" spans="1:11" x14ac:dyDescent="0.25">
      <c r="A1" t="s">
        <v>81</v>
      </c>
    </row>
    <row r="2" spans="1:11" x14ac:dyDescent="0.25">
      <c r="A2" t="s">
        <v>8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1</v>
      </c>
      <c r="K3">
        <v>0</v>
      </c>
    </row>
    <row r="4" spans="1:11" x14ac:dyDescent="0.25">
      <c r="A4">
        <v>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2</v>
      </c>
      <c r="J4">
        <v>1</v>
      </c>
      <c r="K4">
        <v>0</v>
      </c>
    </row>
    <row r="5" spans="1:11" x14ac:dyDescent="0.25">
      <c r="A5">
        <v>2</v>
      </c>
      <c r="B5">
        <v>0</v>
      </c>
      <c r="C5">
        <v>0</v>
      </c>
      <c r="D5">
        <v>2</v>
      </c>
      <c r="E5">
        <v>5</v>
      </c>
      <c r="F5">
        <v>1</v>
      </c>
      <c r="G5">
        <v>0</v>
      </c>
      <c r="H5">
        <v>0</v>
      </c>
      <c r="I5">
        <v>4</v>
      </c>
      <c r="J5">
        <v>2</v>
      </c>
      <c r="K5">
        <v>0</v>
      </c>
    </row>
    <row r="6" spans="1:11" x14ac:dyDescent="0.25">
      <c r="A6">
        <v>3</v>
      </c>
      <c r="B6">
        <v>0</v>
      </c>
      <c r="C6">
        <v>0</v>
      </c>
      <c r="D6">
        <v>3</v>
      </c>
      <c r="E6">
        <v>5</v>
      </c>
      <c r="F6">
        <v>1</v>
      </c>
      <c r="G6">
        <v>0</v>
      </c>
      <c r="H6">
        <v>0</v>
      </c>
      <c r="I6">
        <v>4</v>
      </c>
      <c r="J6">
        <v>2</v>
      </c>
      <c r="K6">
        <v>0</v>
      </c>
    </row>
    <row r="7" spans="1:11" x14ac:dyDescent="0.25">
      <c r="A7">
        <v>4</v>
      </c>
      <c r="B7">
        <v>1</v>
      </c>
      <c r="C7">
        <v>0</v>
      </c>
      <c r="D7">
        <v>4</v>
      </c>
      <c r="E7">
        <v>10</v>
      </c>
      <c r="F7">
        <v>2</v>
      </c>
      <c r="G7">
        <v>1</v>
      </c>
      <c r="H7">
        <v>0</v>
      </c>
      <c r="I7">
        <v>6</v>
      </c>
      <c r="J7">
        <v>3</v>
      </c>
      <c r="K7">
        <v>0</v>
      </c>
    </row>
    <row r="8" spans="1:11" x14ac:dyDescent="0.25">
      <c r="A8">
        <v>5</v>
      </c>
      <c r="B8">
        <v>1</v>
      </c>
      <c r="C8">
        <v>0</v>
      </c>
      <c r="D8">
        <v>5</v>
      </c>
      <c r="E8">
        <v>10</v>
      </c>
      <c r="F8">
        <v>2</v>
      </c>
      <c r="G8">
        <v>1</v>
      </c>
      <c r="H8">
        <v>0</v>
      </c>
      <c r="I8">
        <v>6</v>
      </c>
      <c r="J8">
        <v>3</v>
      </c>
      <c r="K8">
        <v>0</v>
      </c>
    </row>
    <row r="9" spans="1:11" x14ac:dyDescent="0.25">
      <c r="A9">
        <v>6</v>
      </c>
      <c r="B9">
        <v>1</v>
      </c>
      <c r="C9">
        <v>1</v>
      </c>
      <c r="D9">
        <v>6</v>
      </c>
      <c r="E9">
        <v>13</v>
      </c>
      <c r="F9">
        <v>3</v>
      </c>
      <c r="G9">
        <v>2</v>
      </c>
      <c r="H9">
        <v>0</v>
      </c>
      <c r="I9">
        <v>8</v>
      </c>
      <c r="J9">
        <v>4</v>
      </c>
      <c r="K9">
        <v>0</v>
      </c>
    </row>
    <row r="10" spans="1:11" x14ac:dyDescent="0.25">
      <c r="A10">
        <v>7</v>
      </c>
      <c r="B10">
        <v>2</v>
      </c>
      <c r="C10">
        <v>1</v>
      </c>
      <c r="D10">
        <v>7</v>
      </c>
      <c r="E10">
        <v>13</v>
      </c>
      <c r="F10">
        <v>3</v>
      </c>
      <c r="G10">
        <v>2</v>
      </c>
      <c r="H10">
        <v>0</v>
      </c>
      <c r="I10">
        <v>8</v>
      </c>
      <c r="J10">
        <v>4</v>
      </c>
      <c r="K10">
        <v>0</v>
      </c>
    </row>
    <row r="11" spans="1:11" x14ac:dyDescent="0.25">
      <c r="A11">
        <v>8</v>
      </c>
      <c r="B11">
        <v>2</v>
      </c>
      <c r="C11">
        <v>1</v>
      </c>
      <c r="D11">
        <v>8</v>
      </c>
      <c r="E11">
        <v>15</v>
      </c>
      <c r="F11">
        <v>4</v>
      </c>
      <c r="G11">
        <v>3</v>
      </c>
      <c r="H11">
        <v>0</v>
      </c>
      <c r="I11">
        <v>9</v>
      </c>
      <c r="J11">
        <v>4</v>
      </c>
      <c r="K11">
        <v>0</v>
      </c>
    </row>
    <row r="12" spans="1:11" x14ac:dyDescent="0.25">
      <c r="A12">
        <v>9</v>
      </c>
      <c r="B12">
        <v>3</v>
      </c>
      <c r="C12">
        <v>2</v>
      </c>
      <c r="D12">
        <v>9</v>
      </c>
      <c r="E12">
        <v>15</v>
      </c>
      <c r="F12">
        <v>4</v>
      </c>
      <c r="G12">
        <v>3</v>
      </c>
      <c r="H12">
        <v>0</v>
      </c>
      <c r="I12">
        <v>9</v>
      </c>
      <c r="J12">
        <v>5</v>
      </c>
      <c r="K12">
        <v>0</v>
      </c>
    </row>
    <row r="17" spans="1:11" x14ac:dyDescent="0.25">
      <c r="A17" t="s">
        <v>107</v>
      </c>
    </row>
    <row r="18" spans="1:11" x14ac:dyDescent="0.25">
      <c r="A18" t="s">
        <v>8</v>
      </c>
      <c r="B18" t="s">
        <v>45</v>
      </c>
      <c r="C18" t="s">
        <v>46</v>
      </c>
      <c r="D18" t="s">
        <v>47</v>
      </c>
      <c r="E18" t="s">
        <v>48</v>
      </c>
      <c r="F18" t="s">
        <v>49</v>
      </c>
      <c r="G18" t="s">
        <v>50</v>
      </c>
      <c r="H18" t="s">
        <v>51</v>
      </c>
      <c r="I18" t="s">
        <v>52</v>
      </c>
      <c r="J18" t="s">
        <v>53</v>
      </c>
      <c r="K18" t="s">
        <v>54</v>
      </c>
    </row>
    <row r="19" spans="1: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</v>
      </c>
      <c r="J19">
        <v>1</v>
      </c>
      <c r="K19">
        <v>0</v>
      </c>
    </row>
    <row r="20" spans="1:11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3</v>
      </c>
      <c r="J20">
        <v>1</v>
      </c>
      <c r="K20">
        <v>0</v>
      </c>
    </row>
    <row r="21" spans="1:11" x14ac:dyDescent="0.25">
      <c r="A21">
        <v>2</v>
      </c>
      <c r="B21">
        <v>1</v>
      </c>
      <c r="C21">
        <v>0</v>
      </c>
      <c r="D21">
        <v>2</v>
      </c>
      <c r="E21">
        <v>5</v>
      </c>
      <c r="F21">
        <v>1</v>
      </c>
      <c r="G21">
        <v>0</v>
      </c>
      <c r="H21">
        <v>0</v>
      </c>
      <c r="I21">
        <v>5</v>
      </c>
      <c r="J21">
        <v>2</v>
      </c>
      <c r="K21">
        <v>0</v>
      </c>
    </row>
    <row r="22" spans="1:11" x14ac:dyDescent="0.25">
      <c r="A22">
        <v>3</v>
      </c>
      <c r="B22">
        <v>1</v>
      </c>
      <c r="C22">
        <v>0</v>
      </c>
      <c r="D22">
        <v>3</v>
      </c>
      <c r="E22">
        <v>5</v>
      </c>
      <c r="F22">
        <v>1</v>
      </c>
      <c r="G22">
        <v>0</v>
      </c>
      <c r="H22">
        <v>0</v>
      </c>
      <c r="I22">
        <v>5</v>
      </c>
      <c r="J22">
        <v>2</v>
      </c>
      <c r="K22">
        <v>0</v>
      </c>
    </row>
    <row r="23" spans="1:11" x14ac:dyDescent="0.25">
      <c r="A23">
        <v>4</v>
      </c>
      <c r="B23">
        <v>1</v>
      </c>
      <c r="C23">
        <v>0</v>
      </c>
      <c r="D23">
        <v>4</v>
      </c>
      <c r="E23">
        <v>10</v>
      </c>
      <c r="F23">
        <v>2</v>
      </c>
      <c r="G23">
        <v>1</v>
      </c>
      <c r="H23">
        <v>0</v>
      </c>
      <c r="I23">
        <v>7</v>
      </c>
      <c r="J23">
        <v>3</v>
      </c>
      <c r="K23">
        <v>0</v>
      </c>
    </row>
    <row r="24" spans="1:11" x14ac:dyDescent="0.25">
      <c r="A24">
        <v>5</v>
      </c>
      <c r="B24">
        <v>2</v>
      </c>
      <c r="C24">
        <v>0</v>
      </c>
      <c r="D24">
        <v>5</v>
      </c>
      <c r="E24">
        <v>10</v>
      </c>
      <c r="F24">
        <v>2</v>
      </c>
      <c r="G24">
        <v>1</v>
      </c>
      <c r="H24">
        <v>0</v>
      </c>
      <c r="I24">
        <v>7</v>
      </c>
      <c r="J24">
        <v>3</v>
      </c>
      <c r="K24">
        <v>0</v>
      </c>
    </row>
    <row r="25" spans="1:11" x14ac:dyDescent="0.25">
      <c r="A25">
        <v>6</v>
      </c>
      <c r="B25">
        <v>2</v>
      </c>
      <c r="C25">
        <v>1</v>
      </c>
      <c r="D25">
        <v>6</v>
      </c>
      <c r="E25">
        <v>13</v>
      </c>
      <c r="F25">
        <v>3</v>
      </c>
      <c r="G25">
        <v>2</v>
      </c>
      <c r="H25">
        <v>0</v>
      </c>
      <c r="I25">
        <v>9</v>
      </c>
      <c r="J25">
        <v>4</v>
      </c>
      <c r="K25">
        <v>0</v>
      </c>
    </row>
    <row r="26" spans="1:11" x14ac:dyDescent="0.25">
      <c r="A26">
        <v>7</v>
      </c>
      <c r="B26">
        <v>3</v>
      </c>
      <c r="C26">
        <v>1</v>
      </c>
      <c r="D26">
        <v>7</v>
      </c>
      <c r="E26">
        <v>13</v>
      </c>
      <c r="F26">
        <v>3</v>
      </c>
      <c r="G26">
        <v>2</v>
      </c>
      <c r="H26">
        <v>0</v>
      </c>
      <c r="I26">
        <v>9</v>
      </c>
      <c r="J26">
        <v>4</v>
      </c>
      <c r="K26">
        <v>0</v>
      </c>
    </row>
    <row r="27" spans="1:11" x14ac:dyDescent="0.25">
      <c r="A27">
        <v>8</v>
      </c>
      <c r="B27">
        <v>3</v>
      </c>
      <c r="C27">
        <v>1</v>
      </c>
      <c r="D27">
        <v>8</v>
      </c>
      <c r="E27">
        <v>15</v>
      </c>
      <c r="F27">
        <v>4</v>
      </c>
      <c r="G27">
        <v>3</v>
      </c>
      <c r="H27">
        <v>0</v>
      </c>
      <c r="I27">
        <v>10</v>
      </c>
      <c r="J27">
        <v>5</v>
      </c>
      <c r="K27">
        <v>0</v>
      </c>
    </row>
    <row r="28" spans="1:11" x14ac:dyDescent="0.25">
      <c r="A28">
        <v>9</v>
      </c>
      <c r="B28">
        <v>4</v>
      </c>
      <c r="C28">
        <v>2</v>
      </c>
      <c r="D28">
        <v>9</v>
      </c>
      <c r="E28">
        <v>15</v>
      </c>
      <c r="F28">
        <v>4</v>
      </c>
      <c r="G28">
        <v>3</v>
      </c>
      <c r="H28">
        <v>0</v>
      </c>
      <c r="I28">
        <v>10</v>
      </c>
      <c r="J28">
        <v>5</v>
      </c>
      <c r="K28">
        <v>0</v>
      </c>
    </row>
    <row r="32" spans="1:11" x14ac:dyDescent="0.25">
      <c r="A32" t="s">
        <v>91</v>
      </c>
    </row>
    <row r="33" spans="1:11" x14ac:dyDescent="0.25">
      <c r="A33" t="s">
        <v>8</v>
      </c>
      <c r="B33" t="s">
        <v>45</v>
      </c>
      <c r="C33" t="s">
        <v>46</v>
      </c>
      <c r="D33" t="s">
        <v>47</v>
      </c>
      <c r="E33" t="s">
        <v>48</v>
      </c>
      <c r="F33" t="s">
        <v>49</v>
      </c>
      <c r="G33" t="s">
        <v>50</v>
      </c>
      <c r="H33" t="s">
        <v>51</v>
      </c>
      <c r="I33" t="s">
        <v>52</v>
      </c>
      <c r="J33" t="s">
        <v>53</v>
      </c>
      <c r="K33" t="s">
        <v>54</v>
      </c>
    </row>
    <row r="34" spans="1:11" x14ac:dyDescent="0.25">
      <c r="A34">
        <v>0</v>
      </c>
      <c r="B34" s="4">
        <v>1</v>
      </c>
      <c r="C34">
        <v>0</v>
      </c>
      <c r="D34" s="4">
        <v>3</v>
      </c>
      <c r="E34">
        <v>0</v>
      </c>
      <c r="F34">
        <v>0</v>
      </c>
      <c r="G34">
        <v>0</v>
      </c>
      <c r="H34">
        <v>0</v>
      </c>
      <c r="I34" s="4">
        <v>0</v>
      </c>
      <c r="J34" s="4">
        <v>0</v>
      </c>
      <c r="K34">
        <v>0</v>
      </c>
    </row>
    <row r="35" spans="1:11" x14ac:dyDescent="0.25">
      <c r="A35">
        <v>1</v>
      </c>
      <c r="B35" s="4">
        <v>1</v>
      </c>
      <c r="C35">
        <v>0</v>
      </c>
      <c r="D35" s="4">
        <v>4</v>
      </c>
      <c r="E35">
        <v>0</v>
      </c>
      <c r="F35">
        <v>0</v>
      </c>
      <c r="G35">
        <v>0</v>
      </c>
      <c r="H35">
        <v>0</v>
      </c>
      <c r="I35" s="4">
        <v>0</v>
      </c>
      <c r="J35" s="4">
        <v>0</v>
      </c>
      <c r="K35">
        <v>0</v>
      </c>
    </row>
    <row r="36" spans="1:11" x14ac:dyDescent="0.25">
      <c r="A36">
        <v>2</v>
      </c>
      <c r="B36" s="4">
        <v>2</v>
      </c>
      <c r="C36">
        <v>0</v>
      </c>
      <c r="D36" s="4">
        <v>5</v>
      </c>
      <c r="E36">
        <v>5</v>
      </c>
      <c r="F36">
        <v>1</v>
      </c>
      <c r="G36">
        <v>0</v>
      </c>
      <c r="H36">
        <v>0</v>
      </c>
      <c r="I36" s="4">
        <v>1</v>
      </c>
      <c r="J36" s="4">
        <v>1</v>
      </c>
      <c r="K36">
        <v>0</v>
      </c>
    </row>
    <row r="37" spans="1:11" x14ac:dyDescent="0.25">
      <c r="A37">
        <v>3</v>
      </c>
      <c r="B37" s="4">
        <v>2</v>
      </c>
      <c r="C37">
        <v>0</v>
      </c>
      <c r="D37" s="4">
        <v>6</v>
      </c>
      <c r="E37">
        <v>5</v>
      </c>
      <c r="F37">
        <v>1</v>
      </c>
      <c r="G37">
        <v>0</v>
      </c>
      <c r="H37">
        <v>0</v>
      </c>
      <c r="I37" s="4">
        <v>1</v>
      </c>
      <c r="J37" s="4">
        <v>1</v>
      </c>
      <c r="K37">
        <v>0</v>
      </c>
    </row>
    <row r="38" spans="1:11" x14ac:dyDescent="0.25">
      <c r="A38">
        <v>4</v>
      </c>
      <c r="B38" s="4">
        <v>3</v>
      </c>
      <c r="C38">
        <v>0</v>
      </c>
      <c r="D38" s="4">
        <v>7</v>
      </c>
      <c r="E38">
        <v>10</v>
      </c>
      <c r="F38">
        <v>2</v>
      </c>
      <c r="G38">
        <v>1</v>
      </c>
      <c r="H38">
        <v>0</v>
      </c>
      <c r="I38" s="4">
        <v>2</v>
      </c>
      <c r="J38" s="4">
        <v>2</v>
      </c>
      <c r="K38">
        <v>0</v>
      </c>
    </row>
    <row r="39" spans="1:11" x14ac:dyDescent="0.25">
      <c r="A39">
        <v>5</v>
      </c>
      <c r="B39" s="4">
        <v>3</v>
      </c>
      <c r="C39">
        <v>0</v>
      </c>
      <c r="D39" s="4">
        <v>8</v>
      </c>
      <c r="E39">
        <v>10</v>
      </c>
      <c r="F39">
        <v>2</v>
      </c>
      <c r="G39">
        <v>1</v>
      </c>
      <c r="H39">
        <v>0</v>
      </c>
      <c r="I39" s="4">
        <v>2</v>
      </c>
      <c r="J39" s="4">
        <v>2</v>
      </c>
      <c r="K39">
        <v>0</v>
      </c>
    </row>
    <row r="40" spans="1:11" x14ac:dyDescent="0.25">
      <c r="A40">
        <v>6</v>
      </c>
      <c r="B40" s="4">
        <v>4</v>
      </c>
      <c r="C40">
        <v>1</v>
      </c>
      <c r="D40" s="4">
        <v>9</v>
      </c>
      <c r="E40">
        <v>13</v>
      </c>
      <c r="F40">
        <v>3</v>
      </c>
      <c r="G40">
        <v>2</v>
      </c>
      <c r="H40">
        <v>0</v>
      </c>
      <c r="I40" s="4">
        <v>3</v>
      </c>
      <c r="J40" s="4">
        <v>3</v>
      </c>
      <c r="K40">
        <v>0</v>
      </c>
    </row>
    <row r="41" spans="1:11" x14ac:dyDescent="0.25">
      <c r="A41">
        <v>7</v>
      </c>
      <c r="B41" s="4">
        <v>4</v>
      </c>
      <c r="C41">
        <v>1</v>
      </c>
      <c r="D41" s="4">
        <v>10</v>
      </c>
      <c r="E41">
        <v>13</v>
      </c>
      <c r="F41">
        <v>3</v>
      </c>
      <c r="G41">
        <v>2</v>
      </c>
      <c r="H41">
        <v>0</v>
      </c>
      <c r="I41" s="4">
        <v>3</v>
      </c>
      <c r="J41" s="4">
        <v>3</v>
      </c>
      <c r="K41">
        <v>0</v>
      </c>
    </row>
    <row r="42" spans="1:11" x14ac:dyDescent="0.25">
      <c r="A42">
        <v>8</v>
      </c>
      <c r="B42" s="4">
        <v>5</v>
      </c>
      <c r="C42">
        <v>1</v>
      </c>
      <c r="D42" s="4">
        <v>11</v>
      </c>
      <c r="E42">
        <v>15</v>
      </c>
      <c r="F42">
        <v>4</v>
      </c>
      <c r="G42">
        <v>3</v>
      </c>
      <c r="H42">
        <v>0</v>
      </c>
      <c r="I42" s="4">
        <v>5</v>
      </c>
      <c r="J42" s="4">
        <v>4</v>
      </c>
      <c r="K42">
        <v>0</v>
      </c>
    </row>
    <row r="43" spans="1:11" x14ac:dyDescent="0.25">
      <c r="A43">
        <v>9</v>
      </c>
      <c r="B43" s="4">
        <v>5</v>
      </c>
      <c r="C43">
        <v>2</v>
      </c>
      <c r="D43" s="4">
        <v>12</v>
      </c>
      <c r="E43">
        <v>15</v>
      </c>
      <c r="F43">
        <v>4</v>
      </c>
      <c r="G43">
        <v>3</v>
      </c>
      <c r="H43">
        <v>0</v>
      </c>
      <c r="I43" s="4">
        <v>5</v>
      </c>
      <c r="J43" s="4">
        <v>4</v>
      </c>
      <c r="K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Shield Power Effectiveness</vt:lpstr>
      <vt:lpstr>Engine Power Effectiveness</vt:lpstr>
      <vt:lpstr>Use Case Completion</vt:lpstr>
      <vt:lpstr>Weapons</vt:lpstr>
      <vt:lpstr>Sheet1</vt:lpstr>
      <vt:lpstr>Resources</vt:lpstr>
      <vt:lpstr>WEapon 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Mitchell</dc:creator>
  <cp:lastModifiedBy>Peter Mitchell</cp:lastModifiedBy>
  <dcterms:created xsi:type="dcterms:W3CDTF">2011-10-03T01:23:51Z</dcterms:created>
  <dcterms:modified xsi:type="dcterms:W3CDTF">2011-10-23T08:57:10Z</dcterms:modified>
</cp:coreProperties>
</file>