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darray.xml" ContentType="application/vnd.ms-excel.rdarray+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623"/>
  <workbookPr/>
  <mc:AlternateContent xmlns:mc="http://schemas.openxmlformats.org/markup-compatibility/2006">
    <mc:Choice Requires="x15">
      <x15ac:absPath xmlns:x15ac="http://schemas.microsoft.com/office/spreadsheetml/2010/11/ac" url="C:\Users\srija\Downloads\"/>
    </mc:Choice>
  </mc:AlternateContent>
  <xr:revisionPtr revIDLastSave="0" documentId="8_{263154E9-CBED-4630-B282-E9D807148463}" xr6:coauthVersionLast="47" xr6:coauthVersionMax="47" xr10:uidLastSave="{00000000-0000-0000-0000-000000000000}"/>
  <bookViews>
    <workbookView xWindow="-108" yWindow="-108" windowWidth="23256" windowHeight="12456" firstSheet="2" activeTab="5" xr2:uid="{00000000-000D-0000-FFFF-FFFF00000000}"/>
  </bookViews>
  <sheets>
    <sheet name="1.a Compute rate of return" sheetId="17" r:id="rId1"/>
    <sheet name="1.b Sample  (Return and Risk)" sheetId="1" r:id="rId2"/>
    <sheet name="2.a. LP Modelling " sheetId="23" r:id="rId3"/>
    <sheet name="2.b Sensitivity Report " sheetId="25" r:id="rId4"/>
    <sheet name="ILP modelling" sheetId="24" r:id="rId5"/>
    <sheet name="Summary Sheet" sheetId="20" r:id="rId6"/>
  </sheets>
  <definedNames>
    <definedName name="_xlnm._FilterDatabase" localSheetId="2" hidden="1">'2.a. LP Modelling '!#REF!</definedName>
    <definedName name="_xlnm._FilterDatabase" localSheetId="4" hidden="1">'ILP modelling'!#REF!</definedName>
    <definedName name="solver_adj" localSheetId="2" hidden="1">'2.a. LP Modelling '!$D$6:$K$6</definedName>
    <definedName name="solver_adj" localSheetId="4" hidden="1">'ILP modelling'!$D$6:$K$6</definedName>
    <definedName name="solver_cvg" localSheetId="2" hidden="1">0.0001</definedName>
    <definedName name="solver_cvg" localSheetId="4" hidden="1">0.0001</definedName>
    <definedName name="solver_drv" localSheetId="2" hidden="1">1</definedName>
    <definedName name="solver_drv" localSheetId="4" hidden="1">1</definedName>
    <definedName name="solver_eng" localSheetId="2" hidden="1">2</definedName>
    <definedName name="solver_eng" localSheetId="4" hidden="1">2</definedName>
    <definedName name="solver_est" localSheetId="2" hidden="1">1</definedName>
    <definedName name="solver_est" localSheetId="4" hidden="1">1</definedName>
    <definedName name="solver_itr" localSheetId="2" hidden="1">2147483647</definedName>
    <definedName name="solver_itr" localSheetId="4" hidden="1">2147483647</definedName>
    <definedName name="solver_lhs1" localSheetId="2" hidden="1">'2.a. LP Modelling '!$L$18</definedName>
    <definedName name="solver_lhs1" localSheetId="4" hidden="1">'ILP modelling'!$D$6:$K$6</definedName>
    <definedName name="solver_lhs2" localSheetId="2" hidden="1">'2.a. LP Modelling '!$L$19:$L$32</definedName>
    <definedName name="solver_lhs2" localSheetId="4" hidden="1">'ILP modelling'!$L$18</definedName>
    <definedName name="solver_lhs3" localSheetId="2" hidden="1">'2.a. LP Modelling '!$L$33:$L$36</definedName>
    <definedName name="solver_lhs3" localSheetId="4" hidden="1">'ILP modelling'!$L$19:$L$22</definedName>
    <definedName name="solver_lhs4" localSheetId="2" hidden="1">'2.a. LP Modelling '!$L$37</definedName>
    <definedName name="solver_lhs4" localSheetId="4" hidden="1">'ILP modelling'!$L$23</definedName>
    <definedName name="solver_lhs5" localSheetId="2" hidden="1">'2.a. LP Modelling '!$M$33:$M$36</definedName>
    <definedName name="solver_lhs5" localSheetId="4" hidden="1">'ILP modelling'!$L$24</definedName>
    <definedName name="solver_lhs6" localSheetId="4" hidden="1">'ILP modelling'!$L$25</definedName>
    <definedName name="solver_lhs7" localSheetId="4" hidden="1">'ILP modelling'!$L$26</definedName>
    <definedName name="solver_mip" localSheetId="2" hidden="1">2147483647</definedName>
    <definedName name="solver_mip" localSheetId="4" hidden="1">2147483647</definedName>
    <definedName name="solver_mni" localSheetId="2" hidden="1">30</definedName>
    <definedName name="solver_mni" localSheetId="4" hidden="1">30</definedName>
    <definedName name="solver_mrt" localSheetId="2" hidden="1">0.075</definedName>
    <definedName name="solver_mrt" localSheetId="4" hidden="1">0.075</definedName>
    <definedName name="solver_msl" localSheetId="2" hidden="1">2</definedName>
    <definedName name="solver_msl" localSheetId="4" hidden="1">2</definedName>
    <definedName name="solver_neg" localSheetId="2" hidden="1">1</definedName>
    <definedName name="solver_neg" localSheetId="4" hidden="1">1</definedName>
    <definedName name="solver_nod" localSheetId="2" hidden="1">2147483647</definedName>
    <definedName name="solver_nod" localSheetId="4" hidden="1">2147483647</definedName>
    <definedName name="solver_num" localSheetId="2" hidden="1">4</definedName>
    <definedName name="solver_num" localSheetId="4" hidden="1">7</definedName>
    <definedName name="solver_nwt" localSheetId="2" hidden="1">1</definedName>
    <definedName name="solver_nwt" localSheetId="4" hidden="1">1</definedName>
    <definedName name="solver_opt" localSheetId="2" hidden="1">'2.a. LP Modelling '!$D$13</definedName>
    <definedName name="solver_opt" localSheetId="4" hidden="1">'ILP modelling'!$D$13</definedName>
    <definedName name="solver_pre" localSheetId="2" hidden="1">0.000001</definedName>
    <definedName name="solver_pre" localSheetId="4" hidden="1">0.000001</definedName>
    <definedName name="solver_rbv" localSheetId="2" hidden="1">1</definedName>
    <definedName name="solver_rbv" localSheetId="4" hidden="1">1</definedName>
    <definedName name="solver_rel1" localSheetId="2" hidden="1">1</definedName>
    <definedName name="solver_rel1" localSheetId="4" hidden="1">5</definedName>
    <definedName name="solver_rel2" localSheetId="2" hidden="1">3</definedName>
    <definedName name="solver_rel2" localSheetId="4" hidden="1">2</definedName>
    <definedName name="solver_rel3" localSheetId="2" hidden="1">1</definedName>
    <definedName name="solver_rel3" localSheetId="4" hidden="1">3</definedName>
    <definedName name="solver_rel4" localSheetId="2" hidden="1">2</definedName>
    <definedName name="solver_rel4" localSheetId="4" hidden="1">1</definedName>
    <definedName name="solver_rel5" localSheetId="2" hidden="1">1</definedName>
    <definedName name="solver_rel5" localSheetId="4" hidden="1">3</definedName>
    <definedName name="solver_rel6" localSheetId="4" hidden="1">1</definedName>
    <definedName name="solver_rel7" localSheetId="4" hidden="1">3</definedName>
    <definedName name="solver_rhs1" localSheetId="2" hidden="1">'2.a. LP Modelling '!$N$18</definedName>
    <definedName name="solver_rhs1" localSheetId="4" hidden="1">"binary"</definedName>
    <definedName name="solver_rhs2" localSheetId="2" hidden="1">'2.a. LP Modelling '!$N$19:$N$32</definedName>
    <definedName name="solver_rhs2" localSheetId="4" hidden="1">'ILP modelling'!$N$18</definedName>
    <definedName name="solver_rhs3" localSheetId="2" hidden="1">'2.a. LP Modelling '!$N$33:$N$36</definedName>
    <definedName name="solver_rhs3" localSheetId="4" hidden="1">'ILP modelling'!$N$19:$N$22</definedName>
    <definedName name="solver_rhs4" localSheetId="2" hidden="1">'2.a. LP Modelling '!$N$37</definedName>
    <definedName name="solver_rhs4" localSheetId="4" hidden="1">'ILP modelling'!$N$23</definedName>
    <definedName name="solver_rhs5" localSheetId="2" hidden="1">'2.a. LP Modelling '!$N$33:$N$36</definedName>
    <definedName name="solver_rhs5" localSheetId="4" hidden="1">'ILP modelling'!$N$24</definedName>
    <definedName name="solver_rhs6" localSheetId="4" hidden="1">'ILP modelling'!$N$25</definedName>
    <definedName name="solver_rhs7" localSheetId="4" hidden="1">'ILP modelling'!$N$26</definedName>
    <definedName name="solver_rlx" localSheetId="2" hidden="1">2</definedName>
    <definedName name="solver_rlx" localSheetId="4" hidden="1">2</definedName>
    <definedName name="solver_rsd" localSheetId="2" hidden="1">0</definedName>
    <definedName name="solver_rsd" localSheetId="4" hidden="1">0</definedName>
    <definedName name="solver_scl" localSheetId="2" hidden="1">1</definedName>
    <definedName name="solver_scl" localSheetId="4" hidden="1">1</definedName>
    <definedName name="solver_sho" localSheetId="2" hidden="1">2</definedName>
    <definedName name="solver_sho" localSheetId="4" hidden="1">2</definedName>
    <definedName name="solver_ssz" localSheetId="2" hidden="1">100</definedName>
    <definedName name="solver_ssz" localSheetId="4" hidden="1">100</definedName>
    <definedName name="solver_tim" localSheetId="2" hidden="1">2147483647</definedName>
    <definedName name="solver_tim" localSheetId="4" hidden="1">2147483647</definedName>
    <definedName name="solver_tol" localSheetId="2" hidden="1">0.01</definedName>
    <definedName name="solver_tol" localSheetId="4" hidden="1">0.01</definedName>
    <definedName name="solver_typ" localSheetId="2" hidden="1">1</definedName>
    <definedName name="solver_typ" localSheetId="4" hidden="1">1</definedName>
    <definedName name="solver_val" localSheetId="2" hidden="1">0</definedName>
    <definedName name="solver_val" localSheetId="4" hidden="1">0</definedName>
    <definedName name="solver_ver" localSheetId="2" hidden="1">3</definedName>
    <definedName name="solver_ver" localSheetId="4" hidden="1">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J19" i="20" l="1" a="1"/>
  <c r="J19" i="20" s="1"/>
  <c r="J4" i="20" a="1"/>
  <c r="J4" i="20" s="1"/>
  <c r="L26" i="24"/>
  <c r="L25" i="24"/>
  <c r="L24" i="24"/>
  <c r="L23" i="24"/>
  <c r="L22" i="24"/>
  <c r="L21" i="24"/>
  <c r="L20" i="24"/>
  <c r="L19" i="24"/>
  <c r="L18" i="24"/>
  <c r="D3" i="24" a="1"/>
  <c r="D3" i="24" s="1"/>
  <c r="L37" i="23"/>
  <c r="L36" i="23"/>
  <c r="L35" i="23"/>
  <c r="L34" i="23"/>
  <c r="L33" i="23"/>
  <c r="L32" i="23"/>
  <c r="L31" i="23"/>
  <c r="L30" i="23"/>
  <c r="L29" i="23"/>
  <c r="L28" i="23"/>
  <c r="L27" i="23"/>
  <c r="L26" i="23"/>
  <c r="L25" i="23"/>
  <c r="L24" i="23"/>
  <c r="L23" i="23"/>
  <c r="L22" i="23"/>
  <c r="L21" i="23"/>
  <c r="L20" i="23"/>
  <c r="L19" i="23"/>
  <c r="L18" i="23"/>
  <c r="D3" i="23" a="1"/>
  <c r="D3" i="23" s="1"/>
  <c r="F5" i="17" a="1"/>
  <c r="N5" i="17" a="1"/>
  <c r="N5" i="17" l="1"/>
  <c r="F5" i="17"/>
  <c r="W6" i="1" a="1"/>
  <c r="AD5" i="17" a="1"/>
  <c r="W6" i="1" l="1"/>
  <c r="I4" i="20" s="1"/>
  <c r="I19" i="20" s="1"/>
  <c r="I9" i="20"/>
  <c r="I24" i="20" s="1"/>
  <c r="I10" i="20"/>
  <c r="I25" i="20" s="1"/>
  <c r="I7" i="20"/>
  <c r="I22" i="20" s="1"/>
  <c r="I11" i="20"/>
  <c r="I26" i="20" s="1"/>
  <c r="I8" i="20"/>
  <c r="I23" i="20" s="1"/>
  <c r="I5" i="20"/>
  <c r="I20" i="20" s="1"/>
  <c r="I6" i="20"/>
  <c r="I21" i="20" s="1"/>
  <c r="AD5" i="17"/>
  <c r="B5" i="17" a="1"/>
  <c r="R5" i="17" a="1"/>
  <c r="V5" i="17" a="1"/>
  <c r="Z5" i="17" a="1"/>
  <c r="J5" i="17" a="1"/>
  <c r="H19" i="17" l="1"/>
  <c r="D20" i="1" s="1"/>
  <c r="H31" i="17"/>
  <c r="D32" i="1" s="1"/>
  <c r="H43" i="17"/>
  <c r="D44" i="1" s="1"/>
  <c r="H7" i="17"/>
  <c r="H21" i="17"/>
  <c r="D22" i="1" s="1"/>
  <c r="H10" i="17"/>
  <c r="D11" i="1" s="1"/>
  <c r="H46" i="17"/>
  <c r="D47" i="1" s="1"/>
  <c r="H47" i="17"/>
  <c r="D48" i="1" s="1"/>
  <c r="H37" i="17"/>
  <c r="D38" i="1" s="1"/>
  <c r="H8" i="17"/>
  <c r="D9" i="1" s="1"/>
  <c r="H20" i="17"/>
  <c r="D21" i="1" s="1"/>
  <c r="H32" i="17"/>
  <c r="D33" i="1" s="1"/>
  <c r="H44" i="17"/>
  <c r="D45" i="1" s="1"/>
  <c r="H9" i="17"/>
  <c r="D10" i="1" s="1"/>
  <c r="H45" i="17"/>
  <c r="D46" i="1" s="1"/>
  <c r="H34" i="17"/>
  <c r="D35" i="1" s="1"/>
  <c r="H33" i="17"/>
  <c r="D34" i="1" s="1"/>
  <c r="H22" i="17"/>
  <c r="D23" i="1" s="1"/>
  <c r="H35" i="17"/>
  <c r="D36" i="1" s="1"/>
  <c r="H11" i="17"/>
  <c r="D12" i="1" s="1"/>
  <c r="H49" i="17"/>
  <c r="D50" i="1" s="1"/>
  <c r="H13" i="17"/>
  <c r="D14" i="1" s="1"/>
  <c r="H29" i="17"/>
  <c r="D30" i="1" s="1"/>
  <c r="H12" i="17"/>
  <c r="D13" i="1" s="1"/>
  <c r="H24" i="17"/>
  <c r="D25" i="1" s="1"/>
  <c r="H36" i="17"/>
  <c r="D37" i="1" s="1"/>
  <c r="H48" i="17"/>
  <c r="D49" i="1" s="1"/>
  <c r="H14" i="17"/>
  <c r="D15" i="1" s="1"/>
  <c r="H26" i="17"/>
  <c r="D27" i="1" s="1"/>
  <c r="H38" i="17"/>
  <c r="D39" i="1" s="1"/>
  <c r="H50" i="17"/>
  <c r="D51" i="1" s="1"/>
  <c r="H15" i="17"/>
  <c r="D16" i="1" s="1"/>
  <c r="H27" i="17"/>
  <c r="D28" i="1" s="1"/>
  <c r="H39" i="17"/>
  <c r="D40" i="1" s="1"/>
  <c r="H51" i="17"/>
  <c r="D52" i="1" s="1"/>
  <c r="H41" i="17"/>
  <c r="D42" i="1" s="1"/>
  <c r="H16" i="17"/>
  <c r="D17" i="1" s="1"/>
  <c r="H28" i="17"/>
  <c r="D29" i="1" s="1"/>
  <c r="H40" i="17"/>
  <c r="D41" i="1" s="1"/>
  <c r="H52" i="17"/>
  <c r="D53" i="1" s="1"/>
  <c r="H17" i="17"/>
  <c r="D18" i="1" s="1"/>
  <c r="H18" i="17"/>
  <c r="D19" i="1" s="1"/>
  <c r="H30" i="17"/>
  <c r="D31" i="1" s="1"/>
  <c r="H42" i="17"/>
  <c r="D43" i="1" s="1"/>
  <c r="H54" i="17"/>
  <c r="D55" i="1" s="1"/>
  <c r="H23" i="17"/>
  <c r="D24" i="1" s="1"/>
  <c r="H25" i="17"/>
  <c r="D26" i="1" s="1"/>
  <c r="H53" i="17"/>
  <c r="D54" i="1" s="1"/>
  <c r="L19" i="17"/>
  <c r="E20" i="1" s="1"/>
  <c r="L31" i="17"/>
  <c r="E32" i="1" s="1"/>
  <c r="L43" i="17"/>
  <c r="E44" i="1" s="1"/>
  <c r="L7" i="17"/>
  <c r="E8" i="1" s="1"/>
  <c r="L9" i="17"/>
  <c r="E10" i="1" s="1"/>
  <c r="L45" i="17"/>
  <c r="E46" i="1" s="1"/>
  <c r="L22" i="17"/>
  <c r="E23" i="1" s="1"/>
  <c r="L41" i="17"/>
  <c r="E42" i="1" s="1"/>
  <c r="L8" i="17"/>
  <c r="E9" i="1" s="1"/>
  <c r="L20" i="17"/>
  <c r="E21" i="1" s="1"/>
  <c r="L32" i="17"/>
  <c r="E33" i="1" s="1"/>
  <c r="L44" i="17"/>
  <c r="E45" i="1" s="1"/>
  <c r="L21" i="17"/>
  <c r="E22" i="1" s="1"/>
  <c r="L10" i="17"/>
  <c r="E11" i="1" s="1"/>
  <c r="L46" i="17"/>
  <c r="E47" i="1" s="1"/>
  <c r="L47" i="17"/>
  <c r="E48" i="1" s="1"/>
  <c r="L53" i="17"/>
  <c r="E54" i="1" s="1"/>
  <c r="L33" i="17"/>
  <c r="E34" i="1" s="1"/>
  <c r="L23" i="17"/>
  <c r="E24" i="1" s="1"/>
  <c r="L13" i="17"/>
  <c r="E14" i="1" s="1"/>
  <c r="L34" i="17"/>
  <c r="E35" i="1" s="1"/>
  <c r="L37" i="17"/>
  <c r="E38" i="1" s="1"/>
  <c r="L35" i="17"/>
  <c r="E36" i="1" s="1"/>
  <c r="L17" i="17"/>
  <c r="E18" i="1" s="1"/>
  <c r="L12" i="17"/>
  <c r="E13" i="1" s="1"/>
  <c r="L24" i="17"/>
  <c r="E25" i="1" s="1"/>
  <c r="L36" i="17"/>
  <c r="E37" i="1" s="1"/>
  <c r="L48" i="17"/>
  <c r="E49" i="1" s="1"/>
  <c r="L49" i="17"/>
  <c r="E50" i="1" s="1"/>
  <c r="L14" i="17"/>
  <c r="E15" i="1" s="1"/>
  <c r="L26" i="17"/>
  <c r="E27" i="1" s="1"/>
  <c r="L38" i="17"/>
  <c r="E39" i="1" s="1"/>
  <c r="L50" i="17"/>
  <c r="E51" i="1" s="1"/>
  <c r="L15" i="17"/>
  <c r="E16" i="1" s="1"/>
  <c r="L27" i="17"/>
  <c r="E28" i="1" s="1"/>
  <c r="L39" i="17"/>
  <c r="E40" i="1" s="1"/>
  <c r="L51" i="17"/>
  <c r="E52" i="1" s="1"/>
  <c r="L16" i="17"/>
  <c r="E17" i="1" s="1"/>
  <c r="L28" i="17"/>
  <c r="E29" i="1" s="1"/>
  <c r="L40" i="17"/>
  <c r="E41" i="1" s="1"/>
  <c r="L52" i="17"/>
  <c r="E53" i="1" s="1"/>
  <c r="L18" i="17"/>
  <c r="E19" i="1" s="1"/>
  <c r="L30" i="17"/>
  <c r="E31" i="1" s="1"/>
  <c r="L42" i="17"/>
  <c r="E43" i="1" s="1"/>
  <c r="L54" i="17"/>
  <c r="E55" i="1" s="1"/>
  <c r="L11" i="17"/>
  <c r="E12" i="1" s="1"/>
  <c r="L25" i="17"/>
  <c r="E26" i="1" s="1"/>
  <c r="L29" i="17"/>
  <c r="E30" i="1" s="1"/>
  <c r="P19" i="17"/>
  <c r="F20" i="1" s="1"/>
  <c r="P31" i="17"/>
  <c r="F32" i="1" s="1"/>
  <c r="P43" i="17"/>
  <c r="F44" i="1" s="1"/>
  <c r="P7" i="17"/>
  <c r="F8" i="1" s="1"/>
  <c r="P21" i="17"/>
  <c r="F22" i="1" s="1"/>
  <c r="P34" i="17"/>
  <c r="F35" i="1" s="1"/>
  <c r="P47" i="17"/>
  <c r="F48" i="1" s="1"/>
  <c r="P8" i="17"/>
  <c r="F9" i="1" s="1"/>
  <c r="P20" i="17"/>
  <c r="F21" i="1" s="1"/>
  <c r="P32" i="17"/>
  <c r="F33" i="1" s="1"/>
  <c r="P44" i="17"/>
  <c r="F45" i="1" s="1"/>
  <c r="P9" i="17"/>
  <c r="F10" i="1" s="1"/>
  <c r="P45" i="17"/>
  <c r="F46" i="1" s="1"/>
  <c r="P22" i="17"/>
  <c r="F23" i="1" s="1"/>
  <c r="P23" i="17"/>
  <c r="F24" i="1" s="1"/>
  <c r="P41" i="17"/>
  <c r="F42" i="1" s="1"/>
  <c r="P33" i="17"/>
  <c r="F34" i="1" s="1"/>
  <c r="P10" i="17"/>
  <c r="F11" i="1" s="1"/>
  <c r="P46" i="17"/>
  <c r="F47" i="1" s="1"/>
  <c r="P11" i="17"/>
  <c r="F12" i="1" s="1"/>
  <c r="P35" i="17"/>
  <c r="F36" i="1" s="1"/>
  <c r="P37" i="17"/>
  <c r="F38" i="1" s="1"/>
  <c r="P12" i="17"/>
  <c r="F13" i="1" s="1"/>
  <c r="P24" i="17"/>
  <c r="F25" i="1" s="1"/>
  <c r="P36" i="17"/>
  <c r="F37" i="1" s="1"/>
  <c r="P48" i="17"/>
  <c r="F49" i="1" s="1"/>
  <c r="P25" i="17"/>
  <c r="F26" i="1" s="1"/>
  <c r="P14" i="17"/>
  <c r="F15" i="1" s="1"/>
  <c r="P26" i="17"/>
  <c r="F27" i="1" s="1"/>
  <c r="P38" i="17"/>
  <c r="F39" i="1" s="1"/>
  <c r="P50" i="17"/>
  <c r="F51" i="1" s="1"/>
  <c r="P15" i="17"/>
  <c r="F16" i="1" s="1"/>
  <c r="P27" i="17"/>
  <c r="F28" i="1" s="1"/>
  <c r="P39" i="17"/>
  <c r="F40" i="1" s="1"/>
  <c r="P51" i="17"/>
  <c r="F52" i="1" s="1"/>
  <c r="P53" i="17"/>
  <c r="F54" i="1" s="1"/>
  <c r="P16" i="17"/>
  <c r="F17" i="1" s="1"/>
  <c r="P28" i="17"/>
  <c r="F29" i="1" s="1"/>
  <c r="P40" i="17"/>
  <c r="F41" i="1" s="1"/>
  <c r="P52" i="17"/>
  <c r="F53" i="1" s="1"/>
  <c r="P29" i="17"/>
  <c r="F30" i="1" s="1"/>
  <c r="P18" i="17"/>
  <c r="F19" i="1" s="1"/>
  <c r="P30" i="17"/>
  <c r="F31" i="1" s="1"/>
  <c r="P42" i="17"/>
  <c r="F43" i="1" s="1"/>
  <c r="P54" i="17"/>
  <c r="F55" i="1" s="1"/>
  <c r="P13" i="17"/>
  <c r="F14" i="1" s="1"/>
  <c r="P49" i="17"/>
  <c r="F50" i="1" s="1"/>
  <c r="P17" i="17"/>
  <c r="F18" i="1" s="1"/>
  <c r="T19" i="17"/>
  <c r="G20" i="1" s="1"/>
  <c r="T31" i="17"/>
  <c r="G32" i="1" s="1"/>
  <c r="T43" i="17"/>
  <c r="G44" i="1" s="1"/>
  <c r="T7" i="17"/>
  <c r="T9" i="17"/>
  <c r="G10" i="1" s="1"/>
  <c r="T45" i="17"/>
  <c r="G46" i="1" s="1"/>
  <c r="T22" i="17"/>
  <c r="G23" i="1" s="1"/>
  <c r="T49" i="17"/>
  <c r="G50" i="1" s="1"/>
  <c r="T8" i="17"/>
  <c r="G9" i="1" s="1"/>
  <c r="T20" i="17"/>
  <c r="G21" i="1" s="1"/>
  <c r="T32" i="17"/>
  <c r="G33" i="1" s="1"/>
  <c r="T44" i="17"/>
  <c r="G45" i="1" s="1"/>
  <c r="T21" i="17"/>
  <c r="G22" i="1" s="1"/>
  <c r="T34" i="17"/>
  <c r="G35" i="1" s="1"/>
  <c r="T47" i="17"/>
  <c r="G48" i="1" s="1"/>
  <c r="T41" i="17"/>
  <c r="G42" i="1" s="1"/>
  <c r="T33" i="17"/>
  <c r="G34" i="1" s="1"/>
  <c r="T10" i="17"/>
  <c r="G11" i="1" s="1"/>
  <c r="T35" i="17"/>
  <c r="G36" i="1" s="1"/>
  <c r="T46" i="17"/>
  <c r="G47" i="1" s="1"/>
  <c r="T11" i="17"/>
  <c r="G12" i="1" s="1"/>
  <c r="T37" i="17"/>
  <c r="G38" i="1" s="1"/>
  <c r="T13" i="17"/>
  <c r="G14" i="1" s="1"/>
  <c r="T53" i="17"/>
  <c r="G54" i="1" s="1"/>
  <c r="T12" i="17"/>
  <c r="G13" i="1" s="1"/>
  <c r="T24" i="17"/>
  <c r="G25" i="1" s="1"/>
  <c r="T36" i="17"/>
  <c r="G37" i="1" s="1"/>
  <c r="T48" i="17"/>
  <c r="G49" i="1" s="1"/>
  <c r="T14" i="17"/>
  <c r="G15" i="1" s="1"/>
  <c r="T26" i="17"/>
  <c r="G27" i="1" s="1"/>
  <c r="T38" i="17"/>
  <c r="G39" i="1" s="1"/>
  <c r="T50" i="17"/>
  <c r="G51" i="1" s="1"/>
  <c r="T15" i="17"/>
  <c r="G16" i="1" s="1"/>
  <c r="T27" i="17"/>
  <c r="G28" i="1" s="1"/>
  <c r="T39" i="17"/>
  <c r="G40" i="1" s="1"/>
  <c r="T51" i="17"/>
  <c r="G52" i="1" s="1"/>
  <c r="T17" i="17"/>
  <c r="G18" i="1" s="1"/>
  <c r="T16" i="17"/>
  <c r="G17" i="1" s="1"/>
  <c r="T28" i="17"/>
  <c r="G29" i="1" s="1"/>
  <c r="T40" i="17"/>
  <c r="G41" i="1" s="1"/>
  <c r="T52" i="17"/>
  <c r="G53" i="1" s="1"/>
  <c r="T18" i="17"/>
  <c r="G19" i="1" s="1"/>
  <c r="T30" i="17"/>
  <c r="G31" i="1" s="1"/>
  <c r="T42" i="17"/>
  <c r="G43" i="1" s="1"/>
  <c r="T54" i="17"/>
  <c r="G55" i="1" s="1"/>
  <c r="T23" i="17"/>
  <c r="G24" i="1" s="1"/>
  <c r="T25" i="17"/>
  <c r="G26" i="1" s="1"/>
  <c r="T29" i="17"/>
  <c r="G30" i="1" s="1"/>
  <c r="X19" i="17"/>
  <c r="H20" i="1" s="1"/>
  <c r="X31" i="17"/>
  <c r="H32" i="1" s="1"/>
  <c r="X43" i="17"/>
  <c r="H44" i="1" s="1"/>
  <c r="X7" i="17"/>
  <c r="X33" i="17"/>
  <c r="H34" i="1" s="1"/>
  <c r="X10" i="17"/>
  <c r="H11" i="1" s="1"/>
  <c r="X34" i="17"/>
  <c r="H35" i="1" s="1"/>
  <c r="X41" i="17"/>
  <c r="H42" i="1" s="1"/>
  <c r="X8" i="17"/>
  <c r="H9" i="1" s="1"/>
  <c r="X20" i="17"/>
  <c r="H21" i="1" s="1"/>
  <c r="X32" i="17"/>
  <c r="H33" i="1" s="1"/>
  <c r="X44" i="17"/>
  <c r="H45" i="1" s="1"/>
  <c r="X9" i="17"/>
  <c r="H10" i="1" s="1"/>
  <c r="X45" i="17"/>
  <c r="H46" i="1" s="1"/>
  <c r="X22" i="17"/>
  <c r="H23" i="1" s="1"/>
  <c r="X46" i="17"/>
  <c r="H47" i="1" s="1"/>
  <c r="X11" i="17"/>
  <c r="H12" i="1" s="1"/>
  <c r="X35" i="17"/>
  <c r="H36" i="1" s="1"/>
  <c r="X21" i="17"/>
  <c r="H22" i="1" s="1"/>
  <c r="X23" i="17"/>
  <c r="H24" i="1" s="1"/>
  <c r="X47" i="17"/>
  <c r="H48" i="1" s="1"/>
  <c r="X53" i="17"/>
  <c r="H54" i="1" s="1"/>
  <c r="X17" i="17"/>
  <c r="H18" i="1" s="1"/>
  <c r="X12" i="17"/>
  <c r="H13" i="1" s="1"/>
  <c r="X24" i="17"/>
  <c r="H25" i="1" s="1"/>
  <c r="X36" i="17"/>
  <c r="H37" i="1" s="1"/>
  <c r="X48" i="17"/>
  <c r="H49" i="1" s="1"/>
  <c r="X37" i="17"/>
  <c r="H38" i="1" s="1"/>
  <c r="X14" i="17"/>
  <c r="H15" i="1" s="1"/>
  <c r="X26" i="17"/>
  <c r="H27" i="1" s="1"/>
  <c r="X38" i="17"/>
  <c r="H39" i="1" s="1"/>
  <c r="X50" i="17"/>
  <c r="H51" i="1" s="1"/>
  <c r="X15" i="17"/>
  <c r="H16" i="1" s="1"/>
  <c r="X27" i="17"/>
  <c r="H28" i="1" s="1"/>
  <c r="X39" i="17"/>
  <c r="H40" i="1" s="1"/>
  <c r="X51" i="17"/>
  <c r="H52" i="1" s="1"/>
  <c r="X16" i="17"/>
  <c r="H17" i="1" s="1"/>
  <c r="X28" i="17"/>
  <c r="H29" i="1" s="1"/>
  <c r="X40" i="17"/>
  <c r="H41" i="1" s="1"/>
  <c r="X52" i="17"/>
  <c r="H53" i="1" s="1"/>
  <c r="X18" i="17"/>
  <c r="H19" i="1" s="1"/>
  <c r="X30" i="17"/>
  <c r="H31" i="1" s="1"/>
  <c r="X42" i="17"/>
  <c r="H43" i="1" s="1"/>
  <c r="X54" i="17"/>
  <c r="H55" i="1" s="1"/>
  <c r="X13" i="17"/>
  <c r="H14" i="1" s="1"/>
  <c r="X25" i="17"/>
  <c r="H26" i="1" s="1"/>
  <c r="X49" i="17"/>
  <c r="H50" i="1" s="1"/>
  <c r="X29" i="17"/>
  <c r="H30" i="1" s="1"/>
  <c r="AB19" i="17"/>
  <c r="I20" i="1" s="1"/>
  <c r="AB31" i="17"/>
  <c r="I32" i="1" s="1"/>
  <c r="AB43" i="17"/>
  <c r="I44" i="1" s="1"/>
  <c r="AB7" i="17"/>
  <c r="AB21" i="17"/>
  <c r="I22" i="1" s="1"/>
  <c r="AB45" i="17"/>
  <c r="I46" i="1" s="1"/>
  <c r="AB10" i="17"/>
  <c r="I11" i="1" s="1"/>
  <c r="AB34" i="17"/>
  <c r="I35" i="1" s="1"/>
  <c r="AB11" i="17"/>
  <c r="I12" i="1" s="1"/>
  <c r="AB25" i="17"/>
  <c r="I26" i="1" s="1"/>
  <c r="AB8" i="17"/>
  <c r="I9" i="1" s="1"/>
  <c r="AB20" i="17"/>
  <c r="I21" i="1" s="1"/>
  <c r="AB32" i="17"/>
  <c r="I33" i="1" s="1"/>
  <c r="AB44" i="17"/>
  <c r="I45" i="1" s="1"/>
  <c r="AB9" i="17"/>
  <c r="I10" i="1" s="1"/>
  <c r="AB33" i="17"/>
  <c r="I34" i="1" s="1"/>
  <c r="AB22" i="17"/>
  <c r="I23" i="1" s="1"/>
  <c r="AB49" i="17"/>
  <c r="I50" i="1" s="1"/>
  <c r="AB53" i="17"/>
  <c r="I54" i="1" s="1"/>
  <c r="AB46" i="17"/>
  <c r="I47" i="1" s="1"/>
  <c r="AB35" i="17"/>
  <c r="I36" i="1" s="1"/>
  <c r="AB47" i="17"/>
  <c r="I48" i="1" s="1"/>
  <c r="AB23" i="17"/>
  <c r="I24" i="1" s="1"/>
  <c r="AB12" i="17"/>
  <c r="I13" i="1" s="1"/>
  <c r="AB24" i="17"/>
  <c r="I25" i="1" s="1"/>
  <c r="AB36" i="17"/>
  <c r="I37" i="1" s="1"/>
  <c r="AB48" i="17"/>
  <c r="I49" i="1" s="1"/>
  <c r="AB13" i="17"/>
  <c r="I14" i="1" s="1"/>
  <c r="AB14" i="17"/>
  <c r="I15" i="1" s="1"/>
  <c r="AB26" i="17"/>
  <c r="I27" i="1" s="1"/>
  <c r="AB38" i="17"/>
  <c r="I39" i="1" s="1"/>
  <c r="AB50" i="17"/>
  <c r="I51" i="1" s="1"/>
  <c r="AB15" i="17"/>
  <c r="I16" i="1" s="1"/>
  <c r="AB27" i="17"/>
  <c r="I28" i="1" s="1"/>
  <c r="AB39" i="17"/>
  <c r="I40" i="1" s="1"/>
  <c r="AB51" i="17"/>
  <c r="I52" i="1" s="1"/>
  <c r="AB16" i="17"/>
  <c r="I17" i="1" s="1"/>
  <c r="AB28" i="17"/>
  <c r="I29" i="1" s="1"/>
  <c r="AB40" i="17"/>
  <c r="I41" i="1" s="1"/>
  <c r="AB52" i="17"/>
  <c r="I53" i="1" s="1"/>
  <c r="AB17" i="17"/>
  <c r="I18" i="1" s="1"/>
  <c r="AB18" i="17"/>
  <c r="I19" i="1" s="1"/>
  <c r="AB30" i="17"/>
  <c r="I31" i="1" s="1"/>
  <c r="AB42" i="17"/>
  <c r="I43" i="1" s="1"/>
  <c r="AB54" i="17"/>
  <c r="I55" i="1" s="1"/>
  <c r="AB37" i="17"/>
  <c r="I38" i="1" s="1"/>
  <c r="AB29" i="17"/>
  <c r="I30" i="1" s="1"/>
  <c r="AB41" i="17"/>
  <c r="I42" i="1" s="1"/>
  <c r="AF19" i="17"/>
  <c r="J20" i="1" s="1"/>
  <c r="AF31" i="17"/>
  <c r="J32" i="1" s="1"/>
  <c r="AF43" i="17"/>
  <c r="J44" i="1" s="1"/>
  <c r="AF7" i="17"/>
  <c r="AF9" i="17"/>
  <c r="J10" i="1" s="1"/>
  <c r="AF45" i="17"/>
  <c r="J46" i="1" s="1"/>
  <c r="AF34" i="17"/>
  <c r="J35" i="1" s="1"/>
  <c r="AF8" i="17"/>
  <c r="J9" i="1" s="1"/>
  <c r="AF20" i="17"/>
  <c r="J21" i="1" s="1"/>
  <c r="AF32" i="17"/>
  <c r="J33" i="1" s="1"/>
  <c r="AF44" i="17"/>
  <c r="J45" i="1" s="1"/>
  <c r="AF21" i="17"/>
  <c r="J22" i="1" s="1"/>
  <c r="AF22" i="17"/>
  <c r="J23" i="1" s="1"/>
  <c r="AF23" i="17"/>
  <c r="J24" i="1" s="1"/>
  <c r="AF33" i="17"/>
  <c r="J34" i="1" s="1"/>
  <c r="AF10" i="17"/>
  <c r="J11" i="1" s="1"/>
  <c r="AF11" i="17"/>
  <c r="J12" i="1" s="1"/>
  <c r="AF13" i="17"/>
  <c r="J14" i="1" s="1"/>
  <c r="AF46" i="17"/>
  <c r="J47" i="1" s="1"/>
  <c r="AF37" i="17"/>
  <c r="J38" i="1" s="1"/>
  <c r="AF35" i="17"/>
  <c r="J36" i="1" s="1"/>
  <c r="AF49" i="17"/>
  <c r="J50" i="1" s="1"/>
  <c r="AF29" i="17"/>
  <c r="J30" i="1" s="1"/>
  <c r="AF12" i="17"/>
  <c r="J13" i="1" s="1"/>
  <c r="AF24" i="17"/>
  <c r="J25" i="1" s="1"/>
  <c r="AF36" i="17"/>
  <c r="J37" i="1" s="1"/>
  <c r="AF48" i="17"/>
  <c r="J49" i="1" s="1"/>
  <c r="AF25" i="17"/>
  <c r="J26" i="1" s="1"/>
  <c r="AF14" i="17"/>
  <c r="J15" i="1" s="1"/>
  <c r="AF26" i="17"/>
  <c r="J27" i="1" s="1"/>
  <c r="AF38" i="17"/>
  <c r="J39" i="1" s="1"/>
  <c r="AF50" i="17"/>
  <c r="J51" i="1" s="1"/>
  <c r="AF41" i="17"/>
  <c r="J42" i="1" s="1"/>
  <c r="AF15" i="17"/>
  <c r="J16" i="1" s="1"/>
  <c r="AF27" i="17"/>
  <c r="J28" i="1" s="1"/>
  <c r="AF39" i="17"/>
  <c r="J40" i="1" s="1"/>
  <c r="AF51" i="17"/>
  <c r="J52" i="1" s="1"/>
  <c r="AF53" i="17"/>
  <c r="J54" i="1" s="1"/>
  <c r="AF16" i="17"/>
  <c r="J17" i="1" s="1"/>
  <c r="AF28" i="17"/>
  <c r="J29" i="1" s="1"/>
  <c r="AF40" i="17"/>
  <c r="J41" i="1" s="1"/>
  <c r="AF52" i="17"/>
  <c r="J53" i="1" s="1"/>
  <c r="AF18" i="17"/>
  <c r="J19" i="1" s="1"/>
  <c r="AF30" i="17"/>
  <c r="J31" i="1" s="1"/>
  <c r="AF42" i="17"/>
  <c r="J43" i="1" s="1"/>
  <c r="AF54" i="17"/>
  <c r="J55" i="1" s="1"/>
  <c r="AF47" i="17"/>
  <c r="J48" i="1" s="1"/>
  <c r="AF17" i="17"/>
  <c r="J18" i="1" s="1"/>
  <c r="Z5" i="17"/>
  <c r="V5" i="17"/>
  <c r="R5" i="17"/>
  <c r="J5" i="17"/>
  <c r="B5" i="17"/>
  <c r="E57" i="1" l="1"/>
  <c r="E56" i="1"/>
  <c r="J8" i="1"/>
  <c r="AF55" i="17"/>
  <c r="I8" i="1"/>
  <c r="I57" i="1" s="1"/>
  <c r="AB55" i="17"/>
  <c r="H8" i="1"/>
  <c r="X55" i="17"/>
  <c r="T55" i="17"/>
  <c r="G8" i="1"/>
  <c r="G56" i="1" s="1"/>
  <c r="F57" i="1"/>
  <c r="P55" i="17"/>
  <c r="H55" i="17"/>
  <c r="D8" i="1"/>
  <c r="D56" i="1" s="1"/>
  <c r="D7" i="17"/>
  <c r="C8" i="1" s="1"/>
  <c r="D21" i="17"/>
  <c r="C22" i="1" s="1"/>
  <c r="D35" i="17"/>
  <c r="C36" i="1" s="1"/>
  <c r="D49" i="17"/>
  <c r="C50" i="1" s="1"/>
  <c r="D22" i="17"/>
  <c r="C23" i="1" s="1"/>
  <c r="D36" i="17"/>
  <c r="C37" i="1" s="1"/>
  <c r="D50" i="17"/>
  <c r="C51" i="1" s="1"/>
  <c r="D23" i="17"/>
  <c r="C24" i="1" s="1"/>
  <c r="D37" i="17"/>
  <c r="C38" i="1" s="1"/>
  <c r="D51" i="17"/>
  <c r="C52" i="1" s="1"/>
  <c r="D10" i="17"/>
  <c r="C11" i="1" s="1"/>
  <c r="D24" i="17"/>
  <c r="C25" i="1" s="1"/>
  <c r="D38" i="17"/>
  <c r="C39" i="1" s="1"/>
  <c r="D52" i="17"/>
  <c r="C53" i="1" s="1"/>
  <c r="D25" i="17"/>
  <c r="C26" i="1" s="1"/>
  <c r="D39" i="17"/>
  <c r="C40" i="1" s="1"/>
  <c r="D53" i="17"/>
  <c r="C54" i="1" s="1"/>
  <c r="D26" i="17"/>
  <c r="C27" i="1" s="1"/>
  <c r="D40" i="17"/>
  <c r="C41" i="1" s="1"/>
  <c r="D54" i="17"/>
  <c r="C55" i="1" s="1"/>
  <c r="D27" i="17"/>
  <c r="C28" i="1" s="1"/>
  <c r="D41" i="17"/>
  <c r="C42" i="1" s="1"/>
  <c r="D28" i="17"/>
  <c r="C29" i="1" s="1"/>
  <c r="D42" i="17"/>
  <c r="C43" i="1" s="1"/>
  <c r="D15" i="17"/>
  <c r="C16" i="1" s="1"/>
  <c r="D29" i="17"/>
  <c r="C30" i="1" s="1"/>
  <c r="D43" i="17"/>
  <c r="C44" i="1" s="1"/>
  <c r="D16" i="17"/>
  <c r="C17" i="1" s="1"/>
  <c r="D30" i="17"/>
  <c r="C31" i="1" s="1"/>
  <c r="D17" i="17"/>
  <c r="C18" i="1" s="1"/>
  <c r="D31" i="17"/>
  <c r="C32" i="1" s="1"/>
  <c r="D45" i="17"/>
  <c r="C46" i="1" s="1"/>
  <c r="D18" i="17"/>
  <c r="C19" i="1" s="1"/>
  <c r="D19" i="17"/>
  <c r="C20" i="1" s="1"/>
  <c r="D47" i="17"/>
  <c r="C48" i="1" s="1"/>
  <c r="D34" i="17"/>
  <c r="C35" i="1" s="1"/>
  <c r="D48" i="17"/>
  <c r="C49" i="1" s="1"/>
  <c r="D8" i="17"/>
  <c r="C9" i="1" s="1"/>
  <c r="D9" i="17"/>
  <c r="C10" i="1" s="1"/>
  <c r="D44" i="17"/>
  <c r="C45" i="1" s="1"/>
  <c r="D32" i="17"/>
  <c r="C33" i="1" s="1"/>
  <c r="D33" i="17"/>
  <c r="C34" i="1" s="1"/>
  <c r="D20" i="17"/>
  <c r="C21" i="1" s="1"/>
  <c r="D46" i="17"/>
  <c r="C47" i="1" s="1"/>
  <c r="D11" i="17"/>
  <c r="C12" i="1" s="1"/>
  <c r="D12" i="17"/>
  <c r="C13" i="1" s="1"/>
  <c r="D13" i="17"/>
  <c r="C14" i="1" s="1"/>
  <c r="D14" i="17"/>
  <c r="C15" i="1" s="1"/>
  <c r="F56" i="1" l="1"/>
  <c r="G57" i="1"/>
  <c r="H57" i="1"/>
  <c r="H56" i="1"/>
  <c r="I56" i="1"/>
  <c r="J57" i="1"/>
  <c r="J56" i="1"/>
  <c r="D57" i="1"/>
  <c r="C56" i="1"/>
  <c r="C57" i="1"/>
  <c r="L55" i="17"/>
  <c r="D55" i="17"/>
  <c r="U6" i="1" l="1" a="1"/>
  <c r="U6" i="1" s="1"/>
  <c r="V6" i="1" a="1"/>
  <c r="G4" i="20" l="1"/>
  <c r="G19" i="20" s="1"/>
  <c r="D4" i="24" a="1"/>
  <c r="D4" i="23" a="1"/>
  <c r="G9" i="20"/>
  <c r="G24" i="20" s="1"/>
  <c r="G11" i="20"/>
  <c r="G26" i="20" s="1"/>
  <c r="G7" i="20"/>
  <c r="G22" i="20" s="1"/>
  <c r="G6" i="20"/>
  <c r="G21" i="20" s="1"/>
  <c r="G5" i="20"/>
  <c r="G20" i="20" s="1"/>
  <c r="G8" i="20"/>
  <c r="G23" i="20" s="1"/>
  <c r="G10" i="20"/>
  <c r="G25" i="20" s="1"/>
  <c r="V6" i="1"/>
  <c r="H4" i="20" s="1"/>
  <c r="H19" i="20" s="1"/>
  <c r="H7" i="20"/>
  <c r="H22" i="20" s="1"/>
  <c r="H11" i="20"/>
  <c r="H26" i="20" s="1"/>
  <c r="H8" i="20"/>
  <c r="H23" i="20" s="1"/>
  <c r="H9" i="20"/>
  <c r="H24" i="20" s="1"/>
  <c r="H5" i="20"/>
  <c r="H20" i="20" s="1"/>
  <c r="H10" i="20"/>
  <c r="H25" i="20" s="1"/>
  <c r="H6" i="20"/>
  <c r="H21" i="20" s="1"/>
  <c r="D4" i="23" l="1"/>
  <c r="E9" i="23"/>
  <c r="E16" i="23" s="1"/>
  <c r="K9" i="23"/>
  <c r="K16" i="23" s="1"/>
  <c r="F9" i="23"/>
  <c r="F16" i="23" s="1"/>
  <c r="J9" i="23"/>
  <c r="J16" i="23" s="1"/>
  <c r="I9" i="23"/>
  <c r="I16" i="23" s="1"/>
  <c r="H9" i="23"/>
  <c r="H16" i="23" s="1"/>
  <c r="G9" i="23"/>
  <c r="G16" i="23" s="1"/>
  <c r="G9" i="24"/>
  <c r="G16" i="24" s="1"/>
  <c r="K9" i="24"/>
  <c r="K16" i="24" s="1"/>
  <c r="J9" i="24"/>
  <c r="J16" i="24" s="1"/>
  <c r="I9" i="24"/>
  <c r="I16" i="24" s="1"/>
  <c r="H9" i="24"/>
  <c r="H16" i="24" s="1"/>
  <c r="D4" i="24"/>
  <c r="E9" i="24"/>
  <c r="E16" i="24" s="1"/>
  <c r="F9" i="24"/>
  <c r="F16" i="24" s="1"/>
  <c r="D9" i="24" l="1"/>
  <c r="D16" i="24" s="1"/>
  <c r="D13" i="24"/>
  <c r="E28" i="20" s="1"/>
  <c r="D9" i="23"/>
  <c r="D16" i="23" s="1"/>
  <c r="D13" i="23"/>
  <c r="E13" i="20"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412">
    <bk>
      <extLst>
        <ext uri="{3e2802c4-a4d2-4d8b-9148-e3be6c30e623}">
          <xlrd:rvb i="0"/>
        </ext>
      </extLst>
    </bk>
    <bk>
      <extLst>
        <ext uri="{3e2802c4-a4d2-4d8b-9148-e3be6c30e623}">
          <xlrd:rvb i="1"/>
        </ext>
      </extLst>
    </bk>
    <bk>
      <extLst>
        <ext uri="{3e2802c4-a4d2-4d8b-9148-e3be6c30e623}">
          <xlrd:rvb i="2"/>
        </ext>
      </extLst>
    </bk>
    <bk>
      <extLst>
        <ext uri="{3e2802c4-a4d2-4d8b-9148-e3be6c30e623}">
          <xlrd:rvb i="3"/>
        </ext>
      </extLst>
    </bk>
    <bk>
      <extLst>
        <ext uri="{3e2802c4-a4d2-4d8b-9148-e3be6c30e623}">
          <xlrd:rvb i="4"/>
        </ext>
      </extLst>
    </bk>
    <bk>
      <extLst>
        <ext uri="{3e2802c4-a4d2-4d8b-9148-e3be6c30e623}">
          <xlrd:rvb i="5"/>
        </ext>
      </extLst>
    </bk>
    <bk>
      <extLst>
        <ext uri="{3e2802c4-a4d2-4d8b-9148-e3be6c30e623}">
          <xlrd:rvb i="6"/>
        </ext>
      </extLst>
    </bk>
    <bk>
      <extLst>
        <ext uri="{3e2802c4-a4d2-4d8b-9148-e3be6c30e623}">
          <xlrd:rvb i="7"/>
        </ext>
      </extLst>
    </bk>
    <bk>
      <extLst>
        <ext uri="{3e2802c4-a4d2-4d8b-9148-e3be6c30e623}">
          <xlrd:rvb i="8"/>
        </ext>
      </extLst>
    </bk>
    <bk>
      <extLst>
        <ext uri="{3e2802c4-a4d2-4d8b-9148-e3be6c30e623}">
          <xlrd:rvb i="9"/>
        </ext>
      </extLst>
    </bk>
    <bk>
      <extLst>
        <ext uri="{3e2802c4-a4d2-4d8b-9148-e3be6c30e623}">
          <xlrd:rvb i="10"/>
        </ext>
      </extLst>
    </bk>
    <bk>
      <extLst>
        <ext uri="{3e2802c4-a4d2-4d8b-9148-e3be6c30e623}">
          <xlrd:rvb i="11"/>
        </ext>
      </extLst>
    </bk>
    <bk>
      <extLst>
        <ext uri="{3e2802c4-a4d2-4d8b-9148-e3be6c30e623}">
          <xlrd:rvb i="12"/>
        </ext>
      </extLst>
    </bk>
    <bk>
      <extLst>
        <ext uri="{3e2802c4-a4d2-4d8b-9148-e3be6c30e623}">
          <xlrd:rvb i="13"/>
        </ext>
      </extLst>
    </bk>
    <bk>
      <extLst>
        <ext uri="{3e2802c4-a4d2-4d8b-9148-e3be6c30e623}">
          <xlrd:rvb i="14"/>
        </ext>
      </extLst>
    </bk>
    <bk>
      <extLst>
        <ext uri="{3e2802c4-a4d2-4d8b-9148-e3be6c30e623}">
          <xlrd:rvb i="15"/>
        </ext>
      </extLst>
    </bk>
    <bk>
      <extLst>
        <ext uri="{3e2802c4-a4d2-4d8b-9148-e3be6c30e623}">
          <xlrd:rvb i="16"/>
        </ext>
      </extLst>
    </bk>
    <bk>
      <extLst>
        <ext uri="{3e2802c4-a4d2-4d8b-9148-e3be6c30e623}">
          <xlrd:rvb i="17"/>
        </ext>
      </extLst>
    </bk>
    <bk>
      <extLst>
        <ext uri="{3e2802c4-a4d2-4d8b-9148-e3be6c30e623}">
          <xlrd:rvb i="18"/>
        </ext>
      </extLst>
    </bk>
    <bk>
      <extLst>
        <ext uri="{3e2802c4-a4d2-4d8b-9148-e3be6c30e623}">
          <xlrd:rvb i="19"/>
        </ext>
      </extLst>
    </bk>
    <bk>
      <extLst>
        <ext uri="{3e2802c4-a4d2-4d8b-9148-e3be6c30e623}">
          <xlrd:rvb i="20"/>
        </ext>
      </extLst>
    </bk>
    <bk>
      <extLst>
        <ext uri="{3e2802c4-a4d2-4d8b-9148-e3be6c30e623}">
          <xlrd:rvb i="21"/>
        </ext>
      </extLst>
    </bk>
    <bk>
      <extLst>
        <ext uri="{3e2802c4-a4d2-4d8b-9148-e3be6c30e623}">
          <xlrd:rvb i="22"/>
        </ext>
      </extLst>
    </bk>
    <bk>
      <extLst>
        <ext uri="{3e2802c4-a4d2-4d8b-9148-e3be6c30e623}">
          <xlrd:rvb i="23"/>
        </ext>
      </extLst>
    </bk>
    <bk>
      <extLst>
        <ext uri="{3e2802c4-a4d2-4d8b-9148-e3be6c30e623}">
          <xlrd:rvb i="24"/>
        </ext>
      </extLst>
    </bk>
    <bk>
      <extLst>
        <ext uri="{3e2802c4-a4d2-4d8b-9148-e3be6c30e623}">
          <xlrd:rvb i="25"/>
        </ext>
      </extLst>
    </bk>
    <bk>
      <extLst>
        <ext uri="{3e2802c4-a4d2-4d8b-9148-e3be6c30e623}">
          <xlrd:rvb i="26"/>
        </ext>
      </extLst>
    </bk>
    <bk>
      <extLst>
        <ext uri="{3e2802c4-a4d2-4d8b-9148-e3be6c30e623}">
          <xlrd:rvb i="27"/>
        </ext>
      </extLst>
    </bk>
    <bk>
      <extLst>
        <ext uri="{3e2802c4-a4d2-4d8b-9148-e3be6c30e623}">
          <xlrd:rvb i="28"/>
        </ext>
      </extLst>
    </bk>
    <bk>
      <extLst>
        <ext uri="{3e2802c4-a4d2-4d8b-9148-e3be6c30e623}">
          <xlrd:rvb i="29"/>
        </ext>
      </extLst>
    </bk>
    <bk>
      <extLst>
        <ext uri="{3e2802c4-a4d2-4d8b-9148-e3be6c30e623}">
          <xlrd:rvb i="30"/>
        </ext>
      </extLst>
    </bk>
    <bk>
      <extLst>
        <ext uri="{3e2802c4-a4d2-4d8b-9148-e3be6c30e623}">
          <xlrd:rvb i="31"/>
        </ext>
      </extLst>
    </bk>
    <bk>
      <extLst>
        <ext uri="{3e2802c4-a4d2-4d8b-9148-e3be6c30e623}">
          <xlrd:rvb i="32"/>
        </ext>
      </extLst>
    </bk>
    <bk>
      <extLst>
        <ext uri="{3e2802c4-a4d2-4d8b-9148-e3be6c30e623}">
          <xlrd:rvb i="33"/>
        </ext>
      </extLst>
    </bk>
    <bk>
      <extLst>
        <ext uri="{3e2802c4-a4d2-4d8b-9148-e3be6c30e623}">
          <xlrd:rvb i="34"/>
        </ext>
      </extLst>
    </bk>
    <bk>
      <extLst>
        <ext uri="{3e2802c4-a4d2-4d8b-9148-e3be6c30e623}">
          <xlrd:rvb i="35"/>
        </ext>
      </extLst>
    </bk>
    <bk>
      <extLst>
        <ext uri="{3e2802c4-a4d2-4d8b-9148-e3be6c30e623}">
          <xlrd:rvb i="36"/>
        </ext>
      </extLst>
    </bk>
    <bk>
      <extLst>
        <ext uri="{3e2802c4-a4d2-4d8b-9148-e3be6c30e623}">
          <xlrd:rvb i="37"/>
        </ext>
      </extLst>
    </bk>
    <bk>
      <extLst>
        <ext uri="{3e2802c4-a4d2-4d8b-9148-e3be6c30e623}">
          <xlrd:rvb i="38"/>
        </ext>
      </extLst>
    </bk>
    <bk>
      <extLst>
        <ext uri="{3e2802c4-a4d2-4d8b-9148-e3be6c30e623}">
          <xlrd:rvb i="39"/>
        </ext>
      </extLst>
    </bk>
    <bk>
      <extLst>
        <ext uri="{3e2802c4-a4d2-4d8b-9148-e3be6c30e623}">
          <xlrd:rvb i="40"/>
        </ext>
      </extLst>
    </bk>
    <bk>
      <extLst>
        <ext uri="{3e2802c4-a4d2-4d8b-9148-e3be6c30e623}">
          <xlrd:rvb i="41"/>
        </ext>
      </extLst>
    </bk>
    <bk>
      <extLst>
        <ext uri="{3e2802c4-a4d2-4d8b-9148-e3be6c30e623}">
          <xlrd:rvb i="42"/>
        </ext>
      </extLst>
    </bk>
    <bk>
      <extLst>
        <ext uri="{3e2802c4-a4d2-4d8b-9148-e3be6c30e623}">
          <xlrd:rvb i="43"/>
        </ext>
      </extLst>
    </bk>
    <bk>
      <extLst>
        <ext uri="{3e2802c4-a4d2-4d8b-9148-e3be6c30e623}">
          <xlrd:rvb i="44"/>
        </ext>
      </extLst>
    </bk>
    <bk>
      <extLst>
        <ext uri="{3e2802c4-a4d2-4d8b-9148-e3be6c30e623}">
          <xlrd:rvb i="45"/>
        </ext>
      </extLst>
    </bk>
    <bk>
      <extLst>
        <ext uri="{3e2802c4-a4d2-4d8b-9148-e3be6c30e623}">
          <xlrd:rvb i="46"/>
        </ext>
      </extLst>
    </bk>
    <bk>
      <extLst>
        <ext uri="{3e2802c4-a4d2-4d8b-9148-e3be6c30e623}">
          <xlrd:rvb i="47"/>
        </ext>
      </extLst>
    </bk>
    <bk>
      <extLst>
        <ext uri="{3e2802c4-a4d2-4d8b-9148-e3be6c30e623}">
          <xlrd:rvb i="48"/>
        </ext>
      </extLst>
    </bk>
    <bk>
      <extLst>
        <ext uri="{3e2802c4-a4d2-4d8b-9148-e3be6c30e623}">
          <xlrd:rvb i="49"/>
        </ext>
      </extLst>
    </bk>
    <bk>
      <extLst>
        <ext uri="{3e2802c4-a4d2-4d8b-9148-e3be6c30e623}">
          <xlrd:rvb i="50"/>
        </ext>
      </extLst>
    </bk>
    <bk>
      <extLst>
        <ext uri="{3e2802c4-a4d2-4d8b-9148-e3be6c30e623}">
          <xlrd:rvb i="51"/>
        </ext>
      </extLst>
    </bk>
    <bk>
      <extLst>
        <ext uri="{3e2802c4-a4d2-4d8b-9148-e3be6c30e623}">
          <xlrd:rvb i="52"/>
        </ext>
      </extLst>
    </bk>
    <bk>
      <extLst>
        <ext uri="{3e2802c4-a4d2-4d8b-9148-e3be6c30e623}">
          <xlrd:rvb i="53"/>
        </ext>
      </extLst>
    </bk>
    <bk>
      <extLst>
        <ext uri="{3e2802c4-a4d2-4d8b-9148-e3be6c30e623}">
          <xlrd:rvb i="54"/>
        </ext>
      </extLst>
    </bk>
    <bk>
      <extLst>
        <ext uri="{3e2802c4-a4d2-4d8b-9148-e3be6c30e623}">
          <xlrd:rvb i="55"/>
        </ext>
      </extLst>
    </bk>
    <bk>
      <extLst>
        <ext uri="{3e2802c4-a4d2-4d8b-9148-e3be6c30e623}">
          <xlrd:rvb i="56"/>
        </ext>
      </extLst>
    </bk>
    <bk>
      <extLst>
        <ext uri="{3e2802c4-a4d2-4d8b-9148-e3be6c30e623}">
          <xlrd:rvb i="57"/>
        </ext>
      </extLst>
    </bk>
    <bk>
      <extLst>
        <ext uri="{3e2802c4-a4d2-4d8b-9148-e3be6c30e623}">
          <xlrd:rvb i="58"/>
        </ext>
      </extLst>
    </bk>
    <bk>
      <extLst>
        <ext uri="{3e2802c4-a4d2-4d8b-9148-e3be6c30e623}">
          <xlrd:rvb i="59"/>
        </ext>
      </extLst>
    </bk>
    <bk>
      <extLst>
        <ext uri="{3e2802c4-a4d2-4d8b-9148-e3be6c30e623}">
          <xlrd:rvb i="60"/>
        </ext>
      </extLst>
    </bk>
    <bk>
      <extLst>
        <ext uri="{3e2802c4-a4d2-4d8b-9148-e3be6c30e623}">
          <xlrd:rvb i="61"/>
        </ext>
      </extLst>
    </bk>
    <bk>
      <extLst>
        <ext uri="{3e2802c4-a4d2-4d8b-9148-e3be6c30e623}">
          <xlrd:rvb i="62"/>
        </ext>
      </extLst>
    </bk>
    <bk>
      <extLst>
        <ext uri="{3e2802c4-a4d2-4d8b-9148-e3be6c30e623}">
          <xlrd:rvb i="63"/>
        </ext>
      </extLst>
    </bk>
    <bk>
      <extLst>
        <ext uri="{3e2802c4-a4d2-4d8b-9148-e3be6c30e623}">
          <xlrd:rvb i="64"/>
        </ext>
      </extLst>
    </bk>
    <bk>
      <extLst>
        <ext uri="{3e2802c4-a4d2-4d8b-9148-e3be6c30e623}">
          <xlrd:rvb i="65"/>
        </ext>
      </extLst>
    </bk>
    <bk>
      <extLst>
        <ext uri="{3e2802c4-a4d2-4d8b-9148-e3be6c30e623}">
          <xlrd:rvb i="66"/>
        </ext>
      </extLst>
    </bk>
    <bk>
      <extLst>
        <ext uri="{3e2802c4-a4d2-4d8b-9148-e3be6c30e623}">
          <xlrd:rvb i="67"/>
        </ext>
      </extLst>
    </bk>
    <bk>
      <extLst>
        <ext uri="{3e2802c4-a4d2-4d8b-9148-e3be6c30e623}">
          <xlrd:rvb i="68"/>
        </ext>
      </extLst>
    </bk>
    <bk>
      <extLst>
        <ext uri="{3e2802c4-a4d2-4d8b-9148-e3be6c30e623}">
          <xlrd:rvb i="69"/>
        </ext>
      </extLst>
    </bk>
    <bk>
      <extLst>
        <ext uri="{3e2802c4-a4d2-4d8b-9148-e3be6c30e623}">
          <xlrd:rvb i="70"/>
        </ext>
      </extLst>
    </bk>
    <bk>
      <extLst>
        <ext uri="{3e2802c4-a4d2-4d8b-9148-e3be6c30e623}">
          <xlrd:rvb i="71"/>
        </ext>
      </extLst>
    </bk>
    <bk>
      <extLst>
        <ext uri="{3e2802c4-a4d2-4d8b-9148-e3be6c30e623}">
          <xlrd:rvb i="72"/>
        </ext>
      </extLst>
    </bk>
    <bk>
      <extLst>
        <ext uri="{3e2802c4-a4d2-4d8b-9148-e3be6c30e623}">
          <xlrd:rvb i="73"/>
        </ext>
      </extLst>
    </bk>
    <bk>
      <extLst>
        <ext uri="{3e2802c4-a4d2-4d8b-9148-e3be6c30e623}">
          <xlrd:rvb i="74"/>
        </ext>
      </extLst>
    </bk>
    <bk>
      <extLst>
        <ext uri="{3e2802c4-a4d2-4d8b-9148-e3be6c30e623}">
          <xlrd:rvb i="75"/>
        </ext>
      </extLst>
    </bk>
    <bk>
      <extLst>
        <ext uri="{3e2802c4-a4d2-4d8b-9148-e3be6c30e623}">
          <xlrd:rvb i="76"/>
        </ext>
      </extLst>
    </bk>
    <bk>
      <extLst>
        <ext uri="{3e2802c4-a4d2-4d8b-9148-e3be6c30e623}">
          <xlrd:rvb i="77"/>
        </ext>
      </extLst>
    </bk>
    <bk>
      <extLst>
        <ext uri="{3e2802c4-a4d2-4d8b-9148-e3be6c30e623}">
          <xlrd:rvb i="78"/>
        </ext>
      </extLst>
    </bk>
    <bk>
      <extLst>
        <ext uri="{3e2802c4-a4d2-4d8b-9148-e3be6c30e623}">
          <xlrd:rvb i="79"/>
        </ext>
      </extLst>
    </bk>
    <bk>
      <extLst>
        <ext uri="{3e2802c4-a4d2-4d8b-9148-e3be6c30e623}">
          <xlrd:rvb i="80"/>
        </ext>
      </extLst>
    </bk>
    <bk>
      <extLst>
        <ext uri="{3e2802c4-a4d2-4d8b-9148-e3be6c30e623}">
          <xlrd:rvb i="81"/>
        </ext>
      </extLst>
    </bk>
    <bk>
      <extLst>
        <ext uri="{3e2802c4-a4d2-4d8b-9148-e3be6c30e623}">
          <xlrd:rvb i="82"/>
        </ext>
      </extLst>
    </bk>
    <bk>
      <extLst>
        <ext uri="{3e2802c4-a4d2-4d8b-9148-e3be6c30e623}">
          <xlrd:rvb i="83"/>
        </ext>
      </extLst>
    </bk>
    <bk>
      <extLst>
        <ext uri="{3e2802c4-a4d2-4d8b-9148-e3be6c30e623}">
          <xlrd:rvb i="84"/>
        </ext>
      </extLst>
    </bk>
    <bk>
      <extLst>
        <ext uri="{3e2802c4-a4d2-4d8b-9148-e3be6c30e623}">
          <xlrd:rvb i="85"/>
        </ext>
      </extLst>
    </bk>
    <bk>
      <extLst>
        <ext uri="{3e2802c4-a4d2-4d8b-9148-e3be6c30e623}">
          <xlrd:rvb i="86"/>
        </ext>
      </extLst>
    </bk>
    <bk>
      <extLst>
        <ext uri="{3e2802c4-a4d2-4d8b-9148-e3be6c30e623}">
          <xlrd:rvb i="87"/>
        </ext>
      </extLst>
    </bk>
    <bk>
      <extLst>
        <ext uri="{3e2802c4-a4d2-4d8b-9148-e3be6c30e623}">
          <xlrd:rvb i="88"/>
        </ext>
      </extLst>
    </bk>
    <bk>
      <extLst>
        <ext uri="{3e2802c4-a4d2-4d8b-9148-e3be6c30e623}">
          <xlrd:rvb i="89"/>
        </ext>
      </extLst>
    </bk>
    <bk>
      <extLst>
        <ext uri="{3e2802c4-a4d2-4d8b-9148-e3be6c30e623}">
          <xlrd:rvb i="90"/>
        </ext>
      </extLst>
    </bk>
    <bk>
      <extLst>
        <ext uri="{3e2802c4-a4d2-4d8b-9148-e3be6c30e623}">
          <xlrd:rvb i="91"/>
        </ext>
      </extLst>
    </bk>
    <bk>
      <extLst>
        <ext uri="{3e2802c4-a4d2-4d8b-9148-e3be6c30e623}">
          <xlrd:rvb i="92"/>
        </ext>
      </extLst>
    </bk>
    <bk>
      <extLst>
        <ext uri="{3e2802c4-a4d2-4d8b-9148-e3be6c30e623}">
          <xlrd:rvb i="93"/>
        </ext>
      </extLst>
    </bk>
    <bk>
      <extLst>
        <ext uri="{3e2802c4-a4d2-4d8b-9148-e3be6c30e623}">
          <xlrd:rvb i="94"/>
        </ext>
      </extLst>
    </bk>
    <bk>
      <extLst>
        <ext uri="{3e2802c4-a4d2-4d8b-9148-e3be6c30e623}">
          <xlrd:rvb i="95"/>
        </ext>
      </extLst>
    </bk>
    <bk>
      <extLst>
        <ext uri="{3e2802c4-a4d2-4d8b-9148-e3be6c30e623}">
          <xlrd:rvb i="96"/>
        </ext>
      </extLst>
    </bk>
    <bk>
      <extLst>
        <ext uri="{3e2802c4-a4d2-4d8b-9148-e3be6c30e623}">
          <xlrd:rvb i="97"/>
        </ext>
      </extLst>
    </bk>
    <bk>
      <extLst>
        <ext uri="{3e2802c4-a4d2-4d8b-9148-e3be6c30e623}">
          <xlrd:rvb i="98"/>
        </ext>
      </extLst>
    </bk>
    <bk>
      <extLst>
        <ext uri="{3e2802c4-a4d2-4d8b-9148-e3be6c30e623}">
          <xlrd:rvb i="99"/>
        </ext>
      </extLst>
    </bk>
    <bk>
      <extLst>
        <ext uri="{3e2802c4-a4d2-4d8b-9148-e3be6c30e623}">
          <xlrd:rvb i="100"/>
        </ext>
      </extLst>
    </bk>
    <bk>
      <extLst>
        <ext uri="{3e2802c4-a4d2-4d8b-9148-e3be6c30e623}">
          <xlrd:rvb i="101"/>
        </ext>
      </extLst>
    </bk>
    <bk>
      <extLst>
        <ext uri="{3e2802c4-a4d2-4d8b-9148-e3be6c30e623}">
          <xlrd:rvb i="102"/>
        </ext>
      </extLst>
    </bk>
    <bk>
      <extLst>
        <ext uri="{3e2802c4-a4d2-4d8b-9148-e3be6c30e623}">
          <xlrd:rvb i="103"/>
        </ext>
      </extLst>
    </bk>
    <bk>
      <extLst>
        <ext uri="{3e2802c4-a4d2-4d8b-9148-e3be6c30e623}">
          <xlrd:rvb i="104"/>
        </ext>
      </extLst>
    </bk>
    <bk>
      <extLst>
        <ext uri="{3e2802c4-a4d2-4d8b-9148-e3be6c30e623}">
          <xlrd:rvb i="105"/>
        </ext>
      </extLst>
    </bk>
    <bk>
      <extLst>
        <ext uri="{3e2802c4-a4d2-4d8b-9148-e3be6c30e623}">
          <xlrd:rvb i="106"/>
        </ext>
      </extLst>
    </bk>
    <bk>
      <extLst>
        <ext uri="{3e2802c4-a4d2-4d8b-9148-e3be6c30e623}">
          <xlrd:rvb i="107"/>
        </ext>
      </extLst>
    </bk>
    <bk>
      <extLst>
        <ext uri="{3e2802c4-a4d2-4d8b-9148-e3be6c30e623}">
          <xlrd:rvb i="108"/>
        </ext>
      </extLst>
    </bk>
    <bk>
      <extLst>
        <ext uri="{3e2802c4-a4d2-4d8b-9148-e3be6c30e623}">
          <xlrd:rvb i="109"/>
        </ext>
      </extLst>
    </bk>
    <bk>
      <extLst>
        <ext uri="{3e2802c4-a4d2-4d8b-9148-e3be6c30e623}">
          <xlrd:rvb i="110"/>
        </ext>
      </extLst>
    </bk>
    <bk>
      <extLst>
        <ext uri="{3e2802c4-a4d2-4d8b-9148-e3be6c30e623}">
          <xlrd:rvb i="111"/>
        </ext>
      </extLst>
    </bk>
    <bk>
      <extLst>
        <ext uri="{3e2802c4-a4d2-4d8b-9148-e3be6c30e623}">
          <xlrd:rvb i="112"/>
        </ext>
      </extLst>
    </bk>
    <bk>
      <extLst>
        <ext uri="{3e2802c4-a4d2-4d8b-9148-e3be6c30e623}">
          <xlrd:rvb i="113"/>
        </ext>
      </extLst>
    </bk>
    <bk>
      <extLst>
        <ext uri="{3e2802c4-a4d2-4d8b-9148-e3be6c30e623}">
          <xlrd:rvb i="114"/>
        </ext>
      </extLst>
    </bk>
    <bk>
      <extLst>
        <ext uri="{3e2802c4-a4d2-4d8b-9148-e3be6c30e623}">
          <xlrd:rvb i="115"/>
        </ext>
      </extLst>
    </bk>
    <bk>
      <extLst>
        <ext uri="{3e2802c4-a4d2-4d8b-9148-e3be6c30e623}">
          <xlrd:rvb i="116"/>
        </ext>
      </extLst>
    </bk>
    <bk>
      <extLst>
        <ext uri="{3e2802c4-a4d2-4d8b-9148-e3be6c30e623}">
          <xlrd:rvb i="117"/>
        </ext>
      </extLst>
    </bk>
    <bk>
      <extLst>
        <ext uri="{3e2802c4-a4d2-4d8b-9148-e3be6c30e623}">
          <xlrd:rvb i="118"/>
        </ext>
      </extLst>
    </bk>
    <bk>
      <extLst>
        <ext uri="{3e2802c4-a4d2-4d8b-9148-e3be6c30e623}">
          <xlrd:rvb i="119"/>
        </ext>
      </extLst>
    </bk>
    <bk>
      <extLst>
        <ext uri="{3e2802c4-a4d2-4d8b-9148-e3be6c30e623}">
          <xlrd:rvb i="120"/>
        </ext>
      </extLst>
    </bk>
    <bk>
      <extLst>
        <ext uri="{3e2802c4-a4d2-4d8b-9148-e3be6c30e623}">
          <xlrd:rvb i="121"/>
        </ext>
      </extLst>
    </bk>
    <bk>
      <extLst>
        <ext uri="{3e2802c4-a4d2-4d8b-9148-e3be6c30e623}">
          <xlrd:rvb i="122"/>
        </ext>
      </extLst>
    </bk>
    <bk>
      <extLst>
        <ext uri="{3e2802c4-a4d2-4d8b-9148-e3be6c30e623}">
          <xlrd:rvb i="123"/>
        </ext>
      </extLst>
    </bk>
    <bk>
      <extLst>
        <ext uri="{3e2802c4-a4d2-4d8b-9148-e3be6c30e623}">
          <xlrd:rvb i="124"/>
        </ext>
      </extLst>
    </bk>
    <bk>
      <extLst>
        <ext uri="{3e2802c4-a4d2-4d8b-9148-e3be6c30e623}">
          <xlrd:rvb i="125"/>
        </ext>
      </extLst>
    </bk>
    <bk>
      <extLst>
        <ext uri="{3e2802c4-a4d2-4d8b-9148-e3be6c30e623}">
          <xlrd:rvb i="126"/>
        </ext>
      </extLst>
    </bk>
    <bk>
      <extLst>
        <ext uri="{3e2802c4-a4d2-4d8b-9148-e3be6c30e623}">
          <xlrd:rvb i="127"/>
        </ext>
      </extLst>
    </bk>
    <bk>
      <extLst>
        <ext uri="{3e2802c4-a4d2-4d8b-9148-e3be6c30e623}">
          <xlrd:rvb i="128"/>
        </ext>
      </extLst>
    </bk>
    <bk>
      <extLst>
        <ext uri="{3e2802c4-a4d2-4d8b-9148-e3be6c30e623}">
          <xlrd:rvb i="129"/>
        </ext>
      </extLst>
    </bk>
    <bk>
      <extLst>
        <ext uri="{3e2802c4-a4d2-4d8b-9148-e3be6c30e623}">
          <xlrd:rvb i="130"/>
        </ext>
      </extLst>
    </bk>
    <bk>
      <extLst>
        <ext uri="{3e2802c4-a4d2-4d8b-9148-e3be6c30e623}">
          <xlrd:rvb i="131"/>
        </ext>
      </extLst>
    </bk>
    <bk>
      <extLst>
        <ext uri="{3e2802c4-a4d2-4d8b-9148-e3be6c30e623}">
          <xlrd:rvb i="132"/>
        </ext>
      </extLst>
    </bk>
    <bk>
      <extLst>
        <ext uri="{3e2802c4-a4d2-4d8b-9148-e3be6c30e623}">
          <xlrd:rvb i="133"/>
        </ext>
      </extLst>
    </bk>
    <bk>
      <extLst>
        <ext uri="{3e2802c4-a4d2-4d8b-9148-e3be6c30e623}">
          <xlrd:rvb i="134"/>
        </ext>
      </extLst>
    </bk>
    <bk>
      <extLst>
        <ext uri="{3e2802c4-a4d2-4d8b-9148-e3be6c30e623}">
          <xlrd:rvb i="135"/>
        </ext>
      </extLst>
    </bk>
    <bk>
      <extLst>
        <ext uri="{3e2802c4-a4d2-4d8b-9148-e3be6c30e623}">
          <xlrd:rvb i="136"/>
        </ext>
      </extLst>
    </bk>
    <bk>
      <extLst>
        <ext uri="{3e2802c4-a4d2-4d8b-9148-e3be6c30e623}">
          <xlrd:rvb i="137"/>
        </ext>
      </extLst>
    </bk>
    <bk>
      <extLst>
        <ext uri="{3e2802c4-a4d2-4d8b-9148-e3be6c30e623}">
          <xlrd:rvb i="138"/>
        </ext>
      </extLst>
    </bk>
    <bk>
      <extLst>
        <ext uri="{3e2802c4-a4d2-4d8b-9148-e3be6c30e623}">
          <xlrd:rvb i="139"/>
        </ext>
      </extLst>
    </bk>
    <bk>
      <extLst>
        <ext uri="{3e2802c4-a4d2-4d8b-9148-e3be6c30e623}">
          <xlrd:rvb i="140"/>
        </ext>
      </extLst>
    </bk>
    <bk>
      <extLst>
        <ext uri="{3e2802c4-a4d2-4d8b-9148-e3be6c30e623}">
          <xlrd:rvb i="141"/>
        </ext>
      </extLst>
    </bk>
    <bk>
      <extLst>
        <ext uri="{3e2802c4-a4d2-4d8b-9148-e3be6c30e623}">
          <xlrd:rvb i="142"/>
        </ext>
      </extLst>
    </bk>
    <bk>
      <extLst>
        <ext uri="{3e2802c4-a4d2-4d8b-9148-e3be6c30e623}">
          <xlrd:rvb i="143"/>
        </ext>
      </extLst>
    </bk>
    <bk>
      <extLst>
        <ext uri="{3e2802c4-a4d2-4d8b-9148-e3be6c30e623}">
          <xlrd:rvb i="144"/>
        </ext>
      </extLst>
    </bk>
    <bk>
      <extLst>
        <ext uri="{3e2802c4-a4d2-4d8b-9148-e3be6c30e623}">
          <xlrd:rvb i="145"/>
        </ext>
      </extLst>
    </bk>
    <bk>
      <extLst>
        <ext uri="{3e2802c4-a4d2-4d8b-9148-e3be6c30e623}">
          <xlrd:rvb i="146"/>
        </ext>
      </extLst>
    </bk>
    <bk>
      <extLst>
        <ext uri="{3e2802c4-a4d2-4d8b-9148-e3be6c30e623}">
          <xlrd:rvb i="147"/>
        </ext>
      </extLst>
    </bk>
    <bk>
      <extLst>
        <ext uri="{3e2802c4-a4d2-4d8b-9148-e3be6c30e623}">
          <xlrd:rvb i="148"/>
        </ext>
      </extLst>
    </bk>
    <bk>
      <extLst>
        <ext uri="{3e2802c4-a4d2-4d8b-9148-e3be6c30e623}">
          <xlrd:rvb i="149"/>
        </ext>
      </extLst>
    </bk>
    <bk>
      <extLst>
        <ext uri="{3e2802c4-a4d2-4d8b-9148-e3be6c30e623}">
          <xlrd:rvb i="150"/>
        </ext>
      </extLst>
    </bk>
    <bk>
      <extLst>
        <ext uri="{3e2802c4-a4d2-4d8b-9148-e3be6c30e623}">
          <xlrd:rvb i="151"/>
        </ext>
      </extLst>
    </bk>
    <bk>
      <extLst>
        <ext uri="{3e2802c4-a4d2-4d8b-9148-e3be6c30e623}">
          <xlrd:rvb i="152"/>
        </ext>
      </extLst>
    </bk>
    <bk>
      <extLst>
        <ext uri="{3e2802c4-a4d2-4d8b-9148-e3be6c30e623}">
          <xlrd:rvb i="153"/>
        </ext>
      </extLst>
    </bk>
    <bk>
      <extLst>
        <ext uri="{3e2802c4-a4d2-4d8b-9148-e3be6c30e623}">
          <xlrd:rvb i="154"/>
        </ext>
      </extLst>
    </bk>
    <bk>
      <extLst>
        <ext uri="{3e2802c4-a4d2-4d8b-9148-e3be6c30e623}">
          <xlrd:rvb i="155"/>
        </ext>
      </extLst>
    </bk>
    <bk>
      <extLst>
        <ext uri="{3e2802c4-a4d2-4d8b-9148-e3be6c30e623}">
          <xlrd:rvb i="156"/>
        </ext>
      </extLst>
    </bk>
    <bk>
      <extLst>
        <ext uri="{3e2802c4-a4d2-4d8b-9148-e3be6c30e623}">
          <xlrd:rvb i="157"/>
        </ext>
      </extLst>
    </bk>
    <bk>
      <extLst>
        <ext uri="{3e2802c4-a4d2-4d8b-9148-e3be6c30e623}">
          <xlrd:rvb i="158"/>
        </ext>
      </extLst>
    </bk>
    <bk>
      <extLst>
        <ext uri="{3e2802c4-a4d2-4d8b-9148-e3be6c30e623}">
          <xlrd:rvb i="159"/>
        </ext>
      </extLst>
    </bk>
    <bk>
      <extLst>
        <ext uri="{3e2802c4-a4d2-4d8b-9148-e3be6c30e623}">
          <xlrd:rvb i="160"/>
        </ext>
      </extLst>
    </bk>
    <bk>
      <extLst>
        <ext uri="{3e2802c4-a4d2-4d8b-9148-e3be6c30e623}">
          <xlrd:rvb i="161"/>
        </ext>
      </extLst>
    </bk>
    <bk>
      <extLst>
        <ext uri="{3e2802c4-a4d2-4d8b-9148-e3be6c30e623}">
          <xlrd:rvb i="162"/>
        </ext>
      </extLst>
    </bk>
    <bk>
      <extLst>
        <ext uri="{3e2802c4-a4d2-4d8b-9148-e3be6c30e623}">
          <xlrd:rvb i="163"/>
        </ext>
      </extLst>
    </bk>
    <bk>
      <extLst>
        <ext uri="{3e2802c4-a4d2-4d8b-9148-e3be6c30e623}">
          <xlrd:rvb i="164"/>
        </ext>
      </extLst>
    </bk>
    <bk>
      <extLst>
        <ext uri="{3e2802c4-a4d2-4d8b-9148-e3be6c30e623}">
          <xlrd:rvb i="165"/>
        </ext>
      </extLst>
    </bk>
    <bk>
      <extLst>
        <ext uri="{3e2802c4-a4d2-4d8b-9148-e3be6c30e623}">
          <xlrd:rvb i="166"/>
        </ext>
      </extLst>
    </bk>
    <bk>
      <extLst>
        <ext uri="{3e2802c4-a4d2-4d8b-9148-e3be6c30e623}">
          <xlrd:rvb i="167"/>
        </ext>
      </extLst>
    </bk>
    <bk>
      <extLst>
        <ext uri="{3e2802c4-a4d2-4d8b-9148-e3be6c30e623}">
          <xlrd:rvb i="168"/>
        </ext>
      </extLst>
    </bk>
    <bk>
      <extLst>
        <ext uri="{3e2802c4-a4d2-4d8b-9148-e3be6c30e623}">
          <xlrd:rvb i="169"/>
        </ext>
      </extLst>
    </bk>
    <bk>
      <extLst>
        <ext uri="{3e2802c4-a4d2-4d8b-9148-e3be6c30e623}">
          <xlrd:rvb i="170"/>
        </ext>
      </extLst>
    </bk>
    <bk>
      <extLst>
        <ext uri="{3e2802c4-a4d2-4d8b-9148-e3be6c30e623}">
          <xlrd:rvb i="171"/>
        </ext>
      </extLst>
    </bk>
    <bk>
      <extLst>
        <ext uri="{3e2802c4-a4d2-4d8b-9148-e3be6c30e623}">
          <xlrd:rvb i="172"/>
        </ext>
      </extLst>
    </bk>
    <bk>
      <extLst>
        <ext uri="{3e2802c4-a4d2-4d8b-9148-e3be6c30e623}">
          <xlrd:rvb i="173"/>
        </ext>
      </extLst>
    </bk>
    <bk>
      <extLst>
        <ext uri="{3e2802c4-a4d2-4d8b-9148-e3be6c30e623}">
          <xlrd:rvb i="174"/>
        </ext>
      </extLst>
    </bk>
    <bk>
      <extLst>
        <ext uri="{3e2802c4-a4d2-4d8b-9148-e3be6c30e623}">
          <xlrd:rvb i="175"/>
        </ext>
      </extLst>
    </bk>
    <bk>
      <extLst>
        <ext uri="{3e2802c4-a4d2-4d8b-9148-e3be6c30e623}">
          <xlrd:rvb i="176"/>
        </ext>
      </extLst>
    </bk>
    <bk>
      <extLst>
        <ext uri="{3e2802c4-a4d2-4d8b-9148-e3be6c30e623}">
          <xlrd:rvb i="177"/>
        </ext>
      </extLst>
    </bk>
    <bk>
      <extLst>
        <ext uri="{3e2802c4-a4d2-4d8b-9148-e3be6c30e623}">
          <xlrd:rvb i="178"/>
        </ext>
      </extLst>
    </bk>
    <bk>
      <extLst>
        <ext uri="{3e2802c4-a4d2-4d8b-9148-e3be6c30e623}">
          <xlrd:rvb i="179"/>
        </ext>
      </extLst>
    </bk>
    <bk>
      <extLst>
        <ext uri="{3e2802c4-a4d2-4d8b-9148-e3be6c30e623}">
          <xlrd:rvb i="180"/>
        </ext>
      </extLst>
    </bk>
    <bk>
      <extLst>
        <ext uri="{3e2802c4-a4d2-4d8b-9148-e3be6c30e623}">
          <xlrd:rvb i="181"/>
        </ext>
      </extLst>
    </bk>
    <bk>
      <extLst>
        <ext uri="{3e2802c4-a4d2-4d8b-9148-e3be6c30e623}">
          <xlrd:rvb i="182"/>
        </ext>
      </extLst>
    </bk>
    <bk>
      <extLst>
        <ext uri="{3e2802c4-a4d2-4d8b-9148-e3be6c30e623}">
          <xlrd:rvb i="183"/>
        </ext>
      </extLst>
    </bk>
    <bk>
      <extLst>
        <ext uri="{3e2802c4-a4d2-4d8b-9148-e3be6c30e623}">
          <xlrd:rvb i="184"/>
        </ext>
      </extLst>
    </bk>
    <bk>
      <extLst>
        <ext uri="{3e2802c4-a4d2-4d8b-9148-e3be6c30e623}">
          <xlrd:rvb i="185"/>
        </ext>
      </extLst>
    </bk>
    <bk>
      <extLst>
        <ext uri="{3e2802c4-a4d2-4d8b-9148-e3be6c30e623}">
          <xlrd:rvb i="186"/>
        </ext>
      </extLst>
    </bk>
    <bk>
      <extLst>
        <ext uri="{3e2802c4-a4d2-4d8b-9148-e3be6c30e623}">
          <xlrd:rvb i="187"/>
        </ext>
      </extLst>
    </bk>
    <bk>
      <extLst>
        <ext uri="{3e2802c4-a4d2-4d8b-9148-e3be6c30e623}">
          <xlrd:rvb i="188"/>
        </ext>
      </extLst>
    </bk>
    <bk>
      <extLst>
        <ext uri="{3e2802c4-a4d2-4d8b-9148-e3be6c30e623}">
          <xlrd:rvb i="189"/>
        </ext>
      </extLst>
    </bk>
    <bk>
      <extLst>
        <ext uri="{3e2802c4-a4d2-4d8b-9148-e3be6c30e623}">
          <xlrd:rvb i="190"/>
        </ext>
      </extLst>
    </bk>
    <bk>
      <extLst>
        <ext uri="{3e2802c4-a4d2-4d8b-9148-e3be6c30e623}">
          <xlrd:rvb i="191"/>
        </ext>
      </extLst>
    </bk>
    <bk>
      <extLst>
        <ext uri="{3e2802c4-a4d2-4d8b-9148-e3be6c30e623}">
          <xlrd:rvb i="192"/>
        </ext>
      </extLst>
    </bk>
    <bk>
      <extLst>
        <ext uri="{3e2802c4-a4d2-4d8b-9148-e3be6c30e623}">
          <xlrd:rvb i="193"/>
        </ext>
      </extLst>
    </bk>
    <bk>
      <extLst>
        <ext uri="{3e2802c4-a4d2-4d8b-9148-e3be6c30e623}">
          <xlrd:rvb i="194"/>
        </ext>
      </extLst>
    </bk>
    <bk>
      <extLst>
        <ext uri="{3e2802c4-a4d2-4d8b-9148-e3be6c30e623}">
          <xlrd:rvb i="195"/>
        </ext>
      </extLst>
    </bk>
    <bk>
      <extLst>
        <ext uri="{3e2802c4-a4d2-4d8b-9148-e3be6c30e623}">
          <xlrd:rvb i="196"/>
        </ext>
      </extLst>
    </bk>
    <bk>
      <extLst>
        <ext uri="{3e2802c4-a4d2-4d8b-9148-e3be6c30e623}">
          <xlrd:rvb i="197"/>
        </ext>
      </extLst>
    </bk>
    <bk>
      <extLst>
        <ext uri="{3e2802c4-a4d2-4d8b-9148-e3be6c30e623}">
          <xlrd:rvb i="198"/>
        </ext>
      </extLst>
    </bk>
    <bk>
      <extLst>
        <ext uri="{3e2802c4-a4d2-4d8b-9148-e3be6c30e623}">
          <xlrd:rvb i="199"/>
        </ext>
      </extLst>
    </bk>
    <bk>
      <extLst>
        <ext uri="{3e2802c4-a4d2-4d8b-9148-e3be6c30e623}">
          <xlrd:rvb i="200"/>
        </ext>
      </extLst>
    </bk>
    <bk>
      <extLst>
        <ext uri="{3e2802c4-a4d2-4d8b-9148-e3be6c30e623}">
          <xlrd:rvb i="201"/>
        </ext>
      </extLst>
    </bk>
    <bk>
      <extLst>
        <ext uri="{3e2802c4-a4d2-4d8b-9148-e3be6c30e623}">
          <xlrd:rvb i="202"/>
        </ext>
      </extLst>
    </bk>
    <bk>
      <extLst>
        <ext uri="{3e2802c4-a4d2-4d8b-9148-e3be6c30e623}">
          <xlrd:rvb i="203"/>
        </ext>
      </extLst>
    </bk>
    <bk>
      <extLst>
        <ext uri="{3e2802c4-a4d2-4d8b-9148-e3be6c30e623}">
          <xlrd:rvb i="204"/>
        </ext>
      </extLst>
    </bk>
    <bk>
      <extLst>
        <ext uri="{3e2802c4-a4d2-4d8b-9148-e3be6c30e623}">
          <xlrd:rvb i="205"/>
        </ext>
      </extLst>
    </bk>
    <bk>
      <extLst>
        <ext uri="{3e2802c4-a4d2-4d8b-9148-e3be6c30e623}">
          <xlrd:rvb i="206"/>
        </ext>
      </extLst>
    </bk>
    <bk>
      <extLst>
        <ext uri="{3e2802c4-a4d2-4d8b-9148-e3be6c30e623}">
          <xlrd:rvb i="207"/>
        </ext>
      </extLst>
    </bk>
    <bk>
      <extLst>
        <ext uri="{3e2802c4-a4d2-4d8b-9148-e3be6c30e623}">
          <xlrd:rvb i="208"/>
        </ext>
      </extLst>
    </bk>
    <bk>
      <extLst>
        <ext uri="{3e2802c4-a4d2-4d8b-9148-e3be6c30e623}">
          <xlrd:rvb i="209"/>
        </ext>
      </extLst>
    </bk>
    <bk>
      <extLst>
        <ext uri="{3e2802c4-a4d2-4d8b-9148-e3be6c30e623}">
          <xlrd:rvb i="210"/>
        </ext>
      </extLst>
    </bk>
    <bk>
      <extLst>
        <ext uri="{3e2802c4-a4d2-4d8b-9148-e3be6c30e623}">
          <xlrd:rvb i="211"/>
        </ext>
      </extLst>
    </bk>
    <bk>
      <extLst>
        <ext uri="{3e2802c4-a4d2-4d8b-9148-e3be6c30e623}">
          <xlrd:rvb i="212"/>
        </ext>
      </extLst>
    </bk>
    <bk>
      <extLst>
        <ext uri="{3e2802c4-a4d2-4d8b-9148-e3be6c30e623}">
          <xlrd:rvb i="213"/>
        </ext>
      </extLst>
    </bk>
    <bk>
      <extLst>
        <ext uri="{3e2802c4-a4d2-4d8b-9148-e3be6c30e623}">
          <xlrd:rvb i="214"/>
        </ext>
      </extLst>
    </bk>
    <bk>
      <extLst>
        <ext uri="{3e2802c4-a4d2-4d8b-9148-e3be6c30e623}">
          <xlrd:rvb i="215"/>
        </ext>
      </extLst>
    </bk>
    <bk>
      <extLst>
        <ext uri="{3e2802c4-a4d2-4d8b-9148-e3be6c30e623}">
          <xlrd:rvb i="216"/>
        </ext>
      </extLst>
    </bk>
    <bk>
      <extLst>
        <ext uri="{3e2802c4-a4d2-4d8b-9148-e3be6c30e623}">
          <xlrd:rvb i="217"/>
        </ext>
      </extLst>
    </bk>
    <bk>
      <extLst>
        <ext uri="{3e2802c4-a4d2-4d8b-9148-e3be6c30e623}">
          <xlrd:rvb i="218"/>
        </ext>
      </extLst>
    </bk>
    <bk>
      <extLst>
        <ext uri="{3e2802c4-a4d2-4d8b-9148-e3be6c30e623}">
          <xlrd:rvb i="219"/>
        </ext>
      </extLst>
    </bk>
    <bk>
      <extLst>
        <ext uri="{3e2802c4-a4d2-4d8b-9148-e3be6c30e623}">
          <xlrd:rvb i="220"/>
        </ext>
      </extLst>
    </bk>
    <bk>
      <extLst>
        <ext uri="{3e2802c4-a4d2-4d8b-9148-e3be6c30e623}">
          <xlrd:rvb i="221"/>
        </ext>
      </extLst>
    </bk>
    <bk>
      <extLst>
        <ext uri="{3e2802c4-a4d2-4d8b-9148-e3be6c30e623}">
          <xlrd:rvb i="222"/>
        </ext>
      </extLst>
    </bk>
    <bk>
      <extLst>
        <ext uri="{3e2802c4-a4d2-4d8b-9148-e3be6c30e623}">
          <xlrd:rvb i="223"/>
        </ext>
      </extLst>
    </bk>
    <bk>
      <extLst>
        <ext uri="{3e2802c4-a4d2-4d8b-9148-e3be6c30e623}">
          <xlrd:rvb i="224"/>
        </ext>
      </extLst>
    </bk>
    <bk>
      <extLst>
        <ext uri="{3e2802c4-a4d2-4d8b-9148-e3be6c30e623}">
          <xlrd:rvb i="225"/>
        </ext>
      </extLst>
    </bk>
    <bk>
      <extLst>
        <ext uri="{3e2802c4-a4d2-4d8b-9148-e3be6c30e623}">
          <xlrd:rvb i="226"/>
        </ext>
      </extLst>
    </bk>
    <bk>
      <extLst>
        <ext uri="{3e2802c4-a4d2-4d8b-9148-e3be6c30e623}">
          <xlrd:rvb i="227"/>
        </ext>
      </extLst>
    </bk>
    <bk>
      <extLst>
        <ext uri="{3e2802c4-a4d2-4d8b-9148-e3be6c30e623}">
          <xlrd:rvb i="228"/>
        </ext>
      </extLst>
    </bk>
    <bk>
      <extLst>
        <ext uri="{3e2802c4-a4d2-4d8b-9148-e3be6c30e623}">
          <xlrd:rvb i="229"/>
        </ext>
      </extLst>
    </bk>
    <bk>
      <extLst>
        <ext uri="{3e2802c4-a4d2-4d8b-9148-e3be6c30e623}">
          <xlrd:rvb i="230"/>
        </ext>
      </extLst>
    </bk>
    <bk>
      <extLst>
        <ext uri="{3e2802c4-a4d2-4d8b-9148-e3be6c30e623}">
          <xlrd:rvb i="231"/>
        </ext>
      </extLst>
    </bk>
    <bk>
      <extLst>
        <ext uri="{3e2802c4-a4d2-4d8b-9148-e3be6c30e623}">
          <xlrd:rvb i="232"/>
        </ext>
      </extLst>
    </bk>
    <bk>
      <extLst>
        <ext uri="{3e2802c4-a4d2-4d8b-9148-e3be6c30e623}">
          <xlrd:rvb i="233"/>
        </ext>
      </extLst>
    </bk>
    <bk>
      <extLst>
        <ext uri="{3e2802c4-a4d2-4d8b-9148-e3be6c30e623}">
          <xlrd:rvb i="234"/>
        </ext>
      </extLst>
    </bk>
    <bk>
      <extLst>
        <ext uri="{3e2802c4-a4d2-4d8b-9148-e3be6c30e623}">
          <xlrd:rvb i="235"/>
        </ext>
      </extLst>
    </bk>
    <bk>
      <extLst>
        <ext uri="{3e2802c4-a4d2-4d8b-9148-e3be6c30e623}">
          <xlrd:rvb i="236"/>
        </ext>
      </extLst>
    </bk>
    <bk>
      <extLst>
        <ext uri="{3e2802c4-a4d2-4d8b-9148-e3be6c30e623}">
          <xlrd:rvb i="237"/>
        </ext>
      </extLst>
    </bk>
    <bk>
      <extLst>
        <ext uri="{3e2802c4-a4d2-4d8b-9148-e3be6c30e623}">
          <xlrd:rvb i="238"/>
        </ext>
      </extLst>
    </bk>
    <bk>
      <extLst>
        <ext uri="{3e2802c4-a4d2-4d8b-9148-e3be6c30e623}">
          <xlrd:rvb i="239"/>
        </ext>
      </extLst>
    </bk>
    <bk>
      <extLst>
        <ext uri="{3e2802c4-a4d2-4d8b-9148-e3be6c30e623}">
          <xlrd:rvb i="240"/>
        </ext>
      </extLst>
    </bk>
    <bk>
      <extLst>
        <ext uri="{3e2802c4-a4d2-4d8b-9148-e3be6c30e623}">
          <xlrd:rvb i="241"/>
        </ext>
      </extLst>
    </bk>
    <bk>
      <extLst>
        <ext uri="{3e2802c4-a4d2-4d8b-9148-e3be6c30e623}">
          <xlrd:rvb i="242"/>
        </ext>
      </extLst>
    </bk>
    <bk>
      <extLst>
        <ext uri="{3e2802c4-a4d2-4d8b-9148-e3be6c30e623}">
          <xlrd:rvb i="243"/>
        </ext>
      </extLst>
    </bk>
    <bk>
      <extLst>
        <ext uri="{3e2802c4-a4d2-4d8b-9148-e3be6c30e623}">
          <xlrd:rvb i="244"/>
        </ext>
      </extLst>
    </bk>
    <bk>
      <extLst>
        <ext uri="{3e2802c4-a4d2-4d8b-9148-e3be6c30e623}">
          <xlrd:rvb i="245"/>
        </ext>
      </extLst>
    </bk>
    <bk>
      <extLst>
        <ext uri="{3e2802c4-a4d2-4d8b-9148-e3be6c30e623}">
          <xlrd:rvb i="246"/>
        </ext>
      </extLst>
    </bk>
    <bk>
      <extLst>
        <ext uri="{3e2802c4-a4d2-4d8b-9148-e3be6c30e623}">
          <xlrd:rvb i="247"/>
        </ext>
      </extLst>
    </bk>
    <bk>
      <extLst>
        <ext uri="{3e2802c4-a4d2-4d8b-9148-e3be6c30e623}">
          <xlrd:rvb i="248"/>
        </ext>
      </extLst>
    </bk>
    <bk>
      <extLst>
        <ext uri="{3e2802c4-a4d2-4d8b-9148-e3be6c30e623}">
          <xlrd:rvb i="249"/>
        </ext>
      </extLst>
    </bk>
    <bk>
      <extLst>
        <ext uri="{3e2802c4-a4d2-4d8b-9148-e3be6c30e623}">
          <xlrd:rvb i="250"/>
        </ext>
      </extLst>
    </bk>
    <bk>
      <extLst>
        <ext uri="{3e2802c4-a4d2-4d8b-9148-e3be6c30e623}">
          <xlrd:rvb i="251"/>
        </ext>
      </extLst>
    </bk>
    <bk>
      <extLst>
        <ext uri="{3e2802c4-a4d2-4d8b-9148-e3be6c30e623}">
          <xlrd:rvb i="252"/>
        </ext>
      </extLst>
    </bk>
    <bk>
      <extLst>
        <ext uri="{3e2802c4-a4d2-4d8b-9148-e3be6c30e623}">
          <xlrd:rvb i="253"/>
        </ext>
      </extLst>
    </bk>
    <bk>
      <extLst>
        <ext uri="{3e2802c4-a4d2-4d8b-9148-e3be6c30e623}">
          <xlrd:rvb i="254"/>
        </ext>
      </extLst>
    </bk>
    <bk>
      <extLst>
        <ext uri="{3e2802c4-a4d2-4d8b-9148-e3be6c30e623}">
          <xlrd:rvb i="255"/>
        </ext>
      </extLst>
    </bk>
    <bk>
      <extLst>
        <ext uri="{3e2802c4-a4d2-4d8b-9148-e3be6c30e623}">
          <xlrd:rvb i="256"/>
        </ext>
      </extLst>
    </bk>
    <bk>
      <extLst>
        <ext uri="{3e2802c4-a4d2-4d8b-9148-e3be6c30e623}">
          <xlrd:rvb i="257"/>
        </ext>
      </extLst>
    </bk>
    <bk>
      <extLst>
        <ext uri="{3e2802c4-a4d2-4d8b-9148-e3be6c30e623}">
          <xlrd:rvb i="258"/>
        </ext>
      </extLst>
    </bk>
    <bk>
      <extLst>
        <ext uri="{3e2802c4-a4d2-4d8b-9148-e3be6c30e623}">
          <xlrd:rvb i="259"/>
        </ext>
      </extLst>
    </bk>
    <bk>
      <extLst>
        <ext uri="{3e2802c4-a4d2-4d8b-9148-e3be6c30e623}">
          <xlrd:rvb i="260"/>
        </ext>
      </extLst>
    </bk>
    <bk>
      <extLst>
        <ext uri="{3e2802c4-a4d2-4d8b-9148-e3be6c30e623}">
          <xlrd:rvb i="261"/>
        </ext>
      </extLst>
    </bk>
    <bk>
      <extLst>
        <ext uri="{3e2802c4-a4d2-4d8b-9148-e3be6c30e623}">
          <xlrd:rvb i="262"/>
        </ext>
      </extLst>
    </bk>
    <bk>
      <extLst>
        <ext uri="{3e2802c4-a4d2-4d8b-9148-e3be6c30e623}">
          <xlrd:rvb i="263"/>
        </ext>
      </extLst>
    </bk>
    <bk>
      <extLst>
        <ext uri="{3e2802c4-a4d2-4d8b-9148-e3be6c30e623}">
          <xlrd:rvb i="264"/>
        </ext>
      </extLst>
    </bk>
    <bk>
      <extLst>
        <ext uri="{3e2802c4-a4d2-4d8b-9148-e3be6c30e623}">
          <xlrd:rvb i="265"/>
        </ext>
      </extLst>
    </bk>
    <bk>
      <extLst>
        <ext uri="{3e2802c4-a4d2-4d8b-9148-e3be6c30e623}">
          <xlrd:rvb i="266"/>
        </ext>
      </extLst>
    </bk>
    <bk>
      <extLst>
        <ext uri="{3e2802c4-a4d2-4d8b-9148-e3be6c30e623}">
          <xlrd:rvb i="267"/>
        </ext>
      </extLst>
    </bk>
    <bk>
      <extLst>
        <ext uri="{3e2802c4-a4d2-4d8b-9148-e3be6c30e623}">
          <xlrd:rvb i="268"/>
        </ext>
      </extLst>
    </bk>
    <bk>
      <extLst>
        <ext uri="{3e2802c4-a4d2-4d8b-9148-e3be6c30e623}">
          <xlrd:rvb i="269"/>
        </ext>
      </extLst>
    </bk>
    <bk>
      <extLst>
        <ext uri="{3e2802c4-a4d2-4d8b-9148-e3be6c30e623}">
          <xlrd:rvb i="270"/>
        </ext>
      </extLst>
    </bk>
    <bk>
      <extLst>
        <ext uri="{3e2802c4-a4d2-4d8b-9148-e3be6c30e623}">
          <xlrd:rvb i="271"/>
        </ext>
      </extLst>
    </bk>
    <bk>
      <extLst>
        <ext uri="{3e2802c4-a4d2-4d8b-9148-e3be6c30e623}">
          <xlrd:rvb i="272"/>
        </ext>
      </extLst>
    </bk>
    <bk>
      <extLst>
        <ext uri="{3e2802c4-a4d2-4d8b-9148-e3be6c30e623}">
          <xlrd:rvb i="273"/>
        </ext>
      </extLst>
    </bk>
    <bk>
      <extLst>
        <ext uri="{3e2802c4-a4d2-4d8b-9148-e3be6c30e623}">
          <xlrd:rvb i="274"/>
        </ext>
      </extLst>
    </bk>
    <bk>
      <extLst>
        <ext uri="{3e2802c4-a4d2-4d8b-9148-e3be6c30e623}">
          <xlrd:rvb i="275"/>
        </ext>
      </extLst>
    </bk>
    <bk>
      <extLst>
        <ext uri="{3e2802c4-a4d2-4d8b-9148-e3be6c30e623}">
          <xlrd:rvb i="276"/>
        </ext>
      </extLst>
    </bk>
    <bk>
      <extLst>
        <ext uri="{3e2802c4-a4d2-4d8b-9148-e3be6c30e623}">
          <xlrd:rvb i="277"/>
        </ext>
      </extLst>
    </bk>
    <bk>
      <extLst>
        <ext uri="{3e2802c4-a4d2-4d8b-9148-e3be6c30e623}">
          <xlrd:rvb i="278"/>
        </ext>
      </extLst>
    </bk>
    <bk>
      <extLst>
        <ext uri="{3e2802c4-a4d2-4d8b-9148-e3be6c30e623}">
          <xlrd:rvb i="279"/>
        </ext>
      </extLst>
    </bk>
    <bk>
      <extLst>
        <ext uri="{3e2802c4-a4d2-4d8b-9148-e3be6c30e623}">
          <xlrd:rvb i="280"/>
        </ext>
      </extLst>
    </bk>
    <bk>
      <extLst>
        <ext uri="{3e2802c4-a4d2-4d8b-9148-e3be6c30e623}">
          <xlrd:rvb i="281"/>
        </ext>
      </extLst>
    </bk>
    <bk>
      <extLst>
        <ext uri="{3e2802c4-a4d2-4d8b-9148-e3be6c30e623}">
          <xlrd:rvb i="282"/>
        </ext>
      </extLst>
    </bk>
    <bk>
      <extLst>
        <ext uri="{3e2802c4-a4d2-4d8b-9148-e3be6c30e623}">
          <xlrd:rvb i="283"/>
        </ext>
      </extLst>
    </bk>
    <bk>
      <extLst>
        <ext uri="{3e2802c4-a4d2-4d8b-9148-e3be6c30e623}">
          <xlrd:rvb i="284"/>
        </ext>
      </extLst>
    </bk>
    <bk>
      <extLst>
        <ext uri="{3e2802c4-a4d2-4d8b-9148-e3be6c30e623}">
          <xlrd:rvb i="285"/>
        </ext>
      </extLst>
    </bk>
    <bk>
      <extLst>
        <ext uri="{3e2802c4-a4d2-4d8b-9148-e3be6c30e623}">
          <xlrd:rvb i="286"/>
        </ext>
      </extLst>
    </bk>
    <bk>
      <extLst>
        <ext uri="{3e2802c4-a4d2-4d8b-9148-e3be6c30e623}">
          <xlrd:rvb i="287"/>
        </ext>
      </extLst>
    </bk>
    <bk>
      <extLst>
        <ext uri="{3e2802c4-a4d2-4d8b-9148-e3be6c30e623}">
          <xlrd:rvb i="288"/>
        </ext>
      </extLst>
    </bk>
    <bk>
      <extLst>
        <ext uri="{3e2802c4-a4d2-4d8b-9148-e3be6c30e623}">
          <xlrd:rvb i="289"/>
        </ext>
      </extLst>
    </bk>
    <bk>
      <extLst>
        <ext uri="{3e2802c4-a4d2-4d8b-9148-e3be6c30e623}">
          <xlrd:rvb i="290"/>
        </ext>
      </extLst>
    </bk>
    <bk>
      <extLst>
        <ext uri="{3e2802c4-a4d2-4d8b-9148-e3be6c30e623}">
          <xlrd:rvb i="291"/>
        </ext>
      </extLst>
    </bk>
    <bk>
      <extLst>
        <ext uri="{3e2802c4-a4d2-4d8b-9148-e3be6c30e623}">
          <xlrd:rvb i="292"/>
        </ext>
      </extLst>
    </bk>
    <bk>
      <extLst>
        <ext uri="{3e2802c4-a4d2-4d8b-9148-e3be6c30e623}">
          <xlrd:rvb i="293"/>
        </ext>
      </extLst>
    </bk>
    <bk>
      <extLst>
        <ext uri="{3e2802c4-a4d2-4d8b-9148-e3be6c30e623}">
          <xlrd:rvb i="294"/>
        </ext>
      </extLst>
    </bk>
    <bk>
      <extLst>
        <ext uri="{3e2802c4-a4d2-4d8b-9148-e3be6c30e623}">
          <xlrd:rvb i="295"/>
        </ext>
      </extLst>
    </bk>
    <bk>
      <extLst>
        <ext uri="{3e2802c4-a4d2-4d8b-9148-e3be6c30e623}">
          <xlrd:rvb i="296"/>
        </ext>
      </extLst>
    </bk>
    <bk>
      <extLst>
        <ext uri="{3e2802c4-a4d2-4d8b-9148-e3be6c30e623}">
          <xlrd:rvb i="297"/>
        </ext>
      </extLst>
    </bk>
    <bk>
      <extLst>
        <ext uri="{3e2802c4-a4d2-4d8b-9148-e3be6c30e623}">
          <xlrd:rvb i="298"/>
        </ext>
      </extLst>
    </bk>
    <bk>
      <extLst>
        <ext uri="{3e2802c4-a4d2-4d8b-9148-e3be6c30e623}">
          <xlrd:rvb i="299"/>
        </ext>
      </extLst>
    </bk>
    <bk>
      <extLst>
        <ext uri="{3e2802c4-a4d2-4d8b-9148-e3be6c30e623}">
          <xlrd:rvb i="300"/>
        </ext>
      </extLst>
    </bk>
    <bk>
      <extLst>
        <ext uri="{3e2802c4-a4d2-4d8b-9148-e3be6c30e623}">
          <xlrd:rvb i="301"/>
        </ext>
      </extLst>
    </bk>
    <bk>
      <extLst>
        <ext uri="{3e2802c4-a4d2-4d8b-9148-e3be6c30e623}">
          <xlrd:rvb i="302"/>
        </ext>
      </extLst>
    </bk>
    <bk>
      <extLst>
        <ext uri="{3e2802c4-a4d2-4d8b-9148-e3be6c30e623}">
          <xlrd:rvb i="303"/>
        </ext>
      </extLst>
    </bk>
    <bk>
      <extLst>
        <ext uri="{3e2802c4-a4d2-4d8b-9148-e3be6c30e623}">
          <xlrd:rvb i="304"/>
        </ext>
      </extLst>
    </bk>
    <bk>
      <extLst>
        <ext uri="{3e2802c4-a4d2-4d8b-9148-e3be6c30e623}">
          <xlrd:rvb i="305"/>
        </ext>
      </extLst>
    </bk>
    <bk>
      <extLst>
        <ext uri="{3e2802c4-a4d2-4d8b-9148-e3be6c30e623}">
          <xlrd:rvb i="306"/>
        </ext>
      </extLst>
    </bk>
    <bk>
      <extLst>
        <ext uri="{3e2802c4-a4d2-4d8b-9148-e3be6c30e623}">
          <xlrd:rvb i="307"/>
        </ext>
      </extLst>
    </bk>
    <bk>
      <extLst>
        <ext uri="{3e2802c4-a4d2-4d8b-9148-e3be6c30e623}">
          <xlrd:rvb i="308"/>
        </ext>
      </extLst>
    </bk>
    <bk>
      <extLst>
        <ext uri="{3e2802c4-a4d2-4d8b-9148-e3be6c30e623}">
          <xlrd:rvb i="309"/>
        </ext>
      </extLst>
    </bk>
    <bk>
      <extLst>
        <ext uri="{3e2802c4-a4d2-4d8b-9148-e3be6c30e623}">
          <xlrd:rvb i="310"/>
        </ext>
      </extLst>
    </bk>
    <bk>
      <extLst>
        <ext uri="{3e2802c4-a4d2-4d8b-9148-e3be6c30e623}">
          <xlrd:rvb i="311"/>
        </ext>
      </extLst>
    </bk>
    <bk>
      <extLst>
        <ext uri="{3e2802c4-a4d2-4d8b-9148-e3be6c30e623}">
          <xlrd:rvb i="312"/>
        </ext>
      </extLst>
    </bk>
    <bk>
      <extLst>
        <ext uri="{3e2802c4-a4d2-4d8b-9148-e3be6c30e623}">
          <xlrd:rvb i="313"/>
        </ext>
      </extLst>
    </bk>
    <bk>
      <extLst>
        <ext uri="{3e2802c4-a4d2-4d8b-9148-e3be6c30e623}">
          <xlrd:rvb i="314"/>
        </ext>
      </extLst>
    </bk>
    <bk>
      <extLst>
        <ext uri="{3e2802c4-a4d2-4d8b-9148-e3be6c30e623}">
          <xlrd:rvb i="315"/>
        </ext>
      </extLst>
    </bk>
    <bk>
      <extLst>
        <ext uri="{3e2802c4-a4d2-4d8b-9148-e3be6c30e623}">
          <xlrd:rvb i="316"/>
        </ext>
      </extLst>
    </bk>
    <bk>
      <extLst>
        <ext uri="{3e2802c4-a4d2-4d8b-9148-e3be6c30e623}">
          <xlrd:rvb i="317"/>
        </ext>
      </extLst>
    </bk>
    <bk>
      <extLst>
        <ext uri="{3e2802c4-a4d2-4d8b-9148-e3be6c30e623}">
          <xlrd:rvb i="318"/>
        </ext>
      </extLst>
    </bk>
    <bk>
      <extLst>
        <ext uri="{3e2802c4-a4d2-4d8b-9148-e3be6c30e623}">
          <xlrd:rvb i="319"/>
        </ext>
      </extLst>
    </bk>
    <bk>
      <extLst>
        <ext uri="{3e2802c4-a4d2-4d8b-9148-e3be6c30e623}">
          <xlrd:rvb i="320"/>
        </ext>
      </extLst>
    </bk>
    <bk>
      <extLst>
        <ext uri="{3e2802c4-a4d2-4d8b-9148-e3be6c30e623}">
          <xlrd:rvb i="321"/>
        </ext>
      </extLst>
    </bk>
    <bk>
      <extLst>
        <ext uri="{3e2802c4-a4d2-4d8b-9148-e3be6c30e623}">
          <xlrd:rvb i="322"/>
        </ext>
      </extLst>
    </bk>
    <bk>
      <extLst>
        <ext uri="{3e2802c4-a4d2-4d8b-9148-e3be6c30e623}">
          <xlrd:rvb i="323"/>
        </ext>
      </extLst>
    </bk>
    <bk>
      <extLst>
        <ext uri="{3e2802c4-a4d2-4d8b-9148-e3be6c30e623}">
          <xlrd:rvb i="324"/>
        </ext>
      </extLst>
    </bk>
    <bk>
      <extLst>
        <ext uri="{3e2802c4-a4d2-4d8b-9148-e3be6c30e623}">
          <xlrd:rvb i="325"/>
        </ext>
      </extLst>
    </bk>
    <bk>
      <extLst>
        <ext uri="{3e2802c4-a4d2-4d8b-9148-e3be6c30e623}">
          <xlrd:rvb i="326"/>
        </ext>
      </extLst>
    </bk>
    <bk>
      <extLst>
        <ext uri="{3e2802c4-a4d2-4d8b-9148-e3be6c30e623}">
          <xlrd:rvb i="327"/>
        </ext>
      </extLst>
    </bk>
    <bk>
      <extLst>
        <ext uri="{3e2802c4-a4d2-4d8b-9148-e3be6c30e623}">
          <xlrd:rvb i="328"/>
        </ext>
      </extLst>
    </bk>
    <bk>
      <extLst>
        <ext uri="{3e2802c4-a4d2-4d8b-9148-e3be6c30e623}">
          <xlrd:rvb i="329"/>
        </ext>
      </extLst>
    </bk>
    <bk>
      <extLst>
        <ext uri="{3e2802c4-a4d2-4d8b-9148-e3be6c30e623}">
          <xlrd:rvb i="330"/>
        </ext>
      </extLst>
    </bk>
    <bk>
      <extLst>
        <ext uri="{3e2802c4-a4d2-4d8b-9148-e3be6c30e623}">
          <xlrd:rvb i="331"/>
        </ext>
      </extLst>
    </bk>
    <bk>
      <extLst>
        <ext uri="{3e2802c4-a4d2-4d8b-9148-e3be6c30e623}">
          <xlrd:rvb i="332"/>
        </ext>
      </extLst>
    </bk>
    <bk>
      <extLst>
        <ext uri="{3e2802c4-a4d2-4d8b-9148-e3be6c30e623}">
          <xlrd:rvb i="333"/>
        </ext>
      </extLst>
    </bk>
    <bk>
      <extLst>
        <ext uri="{3e2802c4-a4d2-4d8b-9148-e3be6c30e623}">
          <xlrd:rvb i="334"/>
        </ext>
      </extLst>
    </bk>
    <bk>
      <extLst>
        <ext uri="{3e2802c4-a4d2-4d8b-9148-e3be6c30e623}">
          <xlrd:rvb i="335"/>
        </ext>
      </extLst>
    </bk>
    <bk>
      <extLst>
        <ext uri="{3e2802c4-a4d2-4d8b-9148-e3be6c30e623}">
          <xlrd:rvb i="336"/>
        </ext>
      </extLst>
    </bk>
    <bk>
      <extLst>
        <ext uri="{3e2802c4-a4d2-4d8b-9148-e3be6c30e623}">
          <xlrd:rvb i="337"/>
        </ext>
      </extLst>
    </bk>
    <bk>
      <extLst>
        <ext uri="{3e2802c4-a4d2-4d8b-9148-e3be6c30e623}">
          <xlrd:rvb i="338"/>
        </ext>
      </extLst>
    </bk>
    <bk>
      <extLst>
        <ext uri="{3e2802c4-a4d2-4d8b-9148-e3be6c30e623}">
          <xlrd:rvb i="339"/>
        </ext>
      </extLst>
    </bk>
    <bk>
      <extLst>
        <ext uri="{3e2802c4-a4d2-4d8b-9148-e3be6c30e623}">
          <xlrd:rvb i="340"/>
        </ext>
      </extLst>
    </bk>
    <bk>
      <extLst>
        <ext uri="{3e2802c4-a4d2-4d8b-9148-e3be6c30e623}">
          <xlrd:rvb i="341"/>
        </ext>
      </extLst>
    </bk>
    <bk>
      <extLst>
        <ext uri="{3e2802c4-a4d2-4d8b-9148-e3be6c30e623}">
          <xlrd:rvb i="342"/>
        </ext>
      </extLst>
    </bk>
    <bk>
      <extLst>
        <ext uri="{3e2802c4-a4d2-4d8b-9148-e3be6c30e623}">
          <xlrd:rvb i="343"/>
        </ext>
      </extLst>
    </bk>
    <bk>
      <extLst>
        <ext uri="{3e2802c4-a4d2-4d8b-9148-e3be6c30e623}">
          <xlrd:rvb i="344"/>
        </ext>
      </extLst>
    </bk>
    <bk>
      <extLst>
        <ext uri="{3e2802c4-a4d2-4d8b-9148-e3be6c30e623}">
          <xlrd:rvb i="345"/>
        </ext>
      </extLst>
    </bk>
    <bk>
      <extLst>
        <ext uri="{3e2802c4-a4d2-4d8b-9148-e3be6c30e623}">
          <xlrd:rvb i="346"/>
        </ext>
      </extLst>
    </bk>
    <bk>
      <extLst>
        <ext uri="{3e2802c4-a4d2-4d8b-9148-e3be6c30e623}">
          <xlrd:rvb i="347"/>
        </ext>
      </extLst>
    </bk>
    <bk>
      <extLst>
        <ext uri="{3e2802c4-a4d2-4d8b-9148-e3be6c30e623}">
          <xlrd:rvb i="348"/>
        </ext>
      </extLst>
    </bk>
    <bk>
      <extLst>
        <ext uri="{3e2802c4-a4d2-4d8b-9148-e3be6c30e623}">
          <xlrd:rvb i="349"/>
        </ext>
      </extLst>
    </bk>
    <bk>
      <extLst>
        <ext uri="{3e2802c4-a4d2-4d8b-9148-e3be6c30e623}">
          <xlrd:rvb i="350"/>
        </ext>
      </extLst>
    </bk>
    <bk>
      <extLst>
        <ext uri="{3e2802c4-a4d2-4d8b-9148-e3be6c30e623}">
          <xlrd:rvb i="351"/>
        </ext>
      </extLst>
    </bk>
    <bk>
      <extLst>
        <ext uri="{3e2802c4-a4d2-4d8b-9148-e3be6c30e623}">
          <xlrd:rvb i="352"/>
        </ext>
      </extLst>
    </bk>
    <bk>
      <extLst>
        <ext uri="{3e2802c4-a4d2-4d8b-9148-e3be6c30e623}">
          <xlrd:rvb i="353"/>
        </ext>
      </extLst>
    </bk>
    <bk>
      <extLst>
        <ext uri="{3e2802c4-a4d2-4d8b-9148-e3be6c30e623}">
          <xlrd:rvb i="354"/>
        </ext>
      </extLst>
    </bk>
    <bk>
      <extLst>
        <ext uri="{3e2802c4-a4d2-4d8b-9148-e3be6c30e623}">
          <xlrd:rvb i="355"/>
        </ext>
      </extLst>
    </bk>
    <bk>
      <extLst>
        <ext uri="{3e2802c4-a4d2-4d8b-9148-e3be6c30e623}">
          <xlrd:rvb i="356"/>
        </ext>
      </extLst>
    </bk>
    <bk>
      <extLst>
        <ext uri="{3e2802c4-a4d2-4d8b-9148-e3be6c30e623}">
          <xlrd:rvb i="357"/>
        </ext>
      </extLst>
    </bk>
    <bk>
      <extLst>
        <ext uri="{3e2802c4-a4d2-4d8b-9148-e3be6c30e623}">
          <xlrd:rvb i="358"/>
        </ext>
      </extLst>
    </bk>
    <bk>
      <extLst>
        <ext uri="{3e2802c4-a4d2-4d8b-9148-e3be6c30e623}">
          <xlrd:rvb i="359"/>
        </ext>
      </extLst>
    </bk>
    <bk>
      <extLst>
        <ext uri="{3e2802c4-a4d2-4d8b-9148-e3be6c30e623}">
          <xlrd:rvb i="360"/>
        </ext>
      </extLst>
    </bk>
    <bk>
      <extLst>
        <ext uri="{3e2802c4-a4d2-4d8b-9148-e3be6c30e623}">
          <xlrd:rvb i="361"/>
        </ext>
      </extLst>
    </bk>
    <bk>
      <extLst>
        <ext uri="{3e2802c4-a4d2-4d8b-9148-e3be6c30e623}">
          <xlrd:rvb i="362"/>
        </ext>
      </extLst>
    </bk>
    <bk>
      <extLst>
        <ext uri="{3e2802c4-a4d2-4d8b-9148-e3be6c30e623}">
          <xlrd:rvb i="363"/>
        </ext>
      </extLst>
    </bk>
    <bk>
      <extLst>
        <ext uri="{3e2802c4-a4d2-4d8b-9148-e3be6c30e623}">
          <xlrd:rvb i="364"/>
        </ext>
      </extLst>
    </bk>
    <bk>
      <extLst>
        <ext uri="{3e2802c4-a4d2-4d8b-9148-e3be6c30e623}">
          <xlrd:rvb i="365"/>
        </ext>
      </extLst>
    </bk>
    <bk>
      <extLst>
        <ext uri="{3e2802c4-a4d2-4d8b-9148-e3be6c30e623}">
          <xlrd:rvb i="366"/>
        </ext>
      </extLst>
    </bk>
    <bk>
      <extLst>
        <ext uri="{3e2802c4-a4d2-4d8b-9148-e3be6c30e623}">
          <xlrd:rvb i="367"/>
        </ext>
      </extLst>
    </bk>
    <bk>
      <extLst>
        <ext uri="{3e2802c4-a4d2-4d8b-9148-e3be6c30e623}">
          <xlrd:rvb i="368"/>
        </ext>
      </extLst>
    </bk>
    <bk>
      <extLst>
        <ext uri="{3e2802c4-a4d2-4d8b-9148-e3be6c30e623}">
          <xlrd:rvb i="369"/>
        </ext>
      </extLst>
    </bk>
    <bk>
      <extLst>
        <ext uri="{3e2802c4-a4d2-4d8b-9148-e3be6c30e623}">
          <xlrd:rvb i="370"/>
        </ext>
      </extLst>
    </bk>
    <bk>
      <extLst>
        <ext uri="{3e2802c4-a4d2-4d8b-9148-e3be6c30e623}">
          <xlrd:rvb i="371"/>
        </ext>
      </extLst>
    </bk>
    <bk>
      <extLst>
        <ext uri="{3e2802c4-a4d2-4d8b-9148-e3be6c30e623}">
          <xlrd:rvb i="372"/>
        </ext>
      </extLst>
    </bk>
    <bk>
      <extLst>
        <ext uri="{3e2802c4-a4d2-4d8b-9148-e3be6c30e623}">
          <xlrd:rvb i="373"/>
        </ext>
      </extLst>
    </bk>
    <bk>
      <extLst>
        <ext uri="{3e2802c4-a4d2-4d8b-9148-e3be6c30e623}">
          <xlrd:rvb i="374"/>
        </ext>
      </extLst>
    </bk>
    <bk>
      <extLst>
        <ext uri="{3e2802c4-a4d2-4d8b-9148-e3be6c30e623}">
          <xlrd:rvb i="375"/>
        </ext>
      </extLst>
    </bk>
    <bk>
      <extLst>
        <ext uri="{3e2802c4-a4d2-4d8b-9148-e3be6c30e623}">
          <xlrd:rvb i="376"/>
        </ext>
      </extLst>
    </bk>
    <bk>
      <extLst>
        <ext uri="{3e2802c4-a4d2-4d8b-9148-e3be6c30e623}">
          <xlrd:rvb i="377"/>
        </ext>
      </extLst>
    </bk>
    <bk>
      <extLst>
        <ext uri="{3e2802c4-a4d2-4d8b-9148-e3be6c30e623}">
          <xlrd:rvb i="378"/>
        </ext>
      </extLst>
    </bk>
    <bk>
      <extLst>
        <ext uri="{3e2802c4-a4d2-4d8b-9148-e3be6c30e623}">
          <xlrd:rvb i="379"/>
        </ext>
      </extLst>
    </bk>
    <bk>
      <extLst>
        <ext uri="{3e2802c4-a4d2-4d8b-9148-e3be6c30e623}">
          <xlrd:rvb i="380"/>
        </ext>
      </extLst>
    </bk>
    <bk>
      <extLst>
        <ext uri="{3e2802c4-a4d2-4d8b-9148-e3be6c30e623}">
          <xlrd:rvb i="381"/>
        </ext>
      </extLst>
    </bk>
    <bk>
      <extLst>
        <ext uri="{3e2802c4-a4d2-4d8b-9148-e3be6c30e623}">
          <xlrd:rvb i="382"/>
        </ext>
      </extLst>
    </bk>
    <bk>
      <extLst>
        <ext uri="{3e2802c4-a4d2-4d8b-9148-e3be6c30e623}">
          <xlrd:rvb i="383"/>
        </ext>
      </extLst>
    </bk>
    <bk>
      <extLst>
        <ext uri="{3e2802c4-a4d2-4d8b-9148-e3be6c30e623}">
          <xlrd:rvb i="384"/>
        </ext>
      </extLst>
    </bk>
    <bk>
      <extLst>
        <ext uri="{3e2802c4-a4d2-4d8b-9148-e3be6c30e623}">
          <xlrd:rvb i="385"/>
        </ext>
      </extLst>
    </bk>
    <bk>
      <extLst>
        <ext uri="{3e2802c4-a4d2-4d8b-9148-e3be6c30e623}">
          <xlrd:rvb i="386"/>
        </ext>
      </extLst>
    </bk>
    <bk>
      <extLst>
        <ext uri="{3e2802c4-a4d2-4d8b-9148-e3be6c30e623}">
          <xlrd:rvb i="387"/>
        </ext>
      </extLst>
    </bk>
    <bk>
      <extLst>
        <ext uri="{3e2802c4-a4d2-4d8b-9148-e3be6c30e623}">
          <xlrd:rvb i="388"/>
        </ext>
      </extLst>
    </bk>
    <bk>
      <extLst>
        <ext uri="{3e2802c4-a4d2-4d8b-9148-e3be6c30e623}">
          <xlrd:rvb i="389"/>
        </ext>
      </extLst>
    </bk>
    <bk>
      <extLst>
        <ext uri="{3e2802c4-a4d2-4d8b-9148-e3be6c30e623}">
          <xlrd:rvb i="390"/>
        </ext>
      </extLst>
    </bk>
    <bk>
      <extLst>
        <ext uri="{3e2802c4-a4d2-4d8b-9148-e3be6c30e623}">
          <xlrd:rvb i="391"/>
        </ext>
      </extLst>
    </bk>
    <bk>
      <extLst>
        <ext uri="{3e2802c4-a4d2-4d8b-9148-e3be6c30e623}">
          <xlrd:rvb i="392"/>
        </ext>
      </extLst>
    </bk>
    <bk>
      <extLst>
        <ext uri="{3e2802c4-a4d2-4d8b-9148-e3be6c30e623}">
          <xlrd:rvb i="393"/>
        </ext>
      </extLst>
    </bk>
    <bk>
      <extLst>
        <ext uri="{3e2802c4-a4d2-4d8b-9148-e3be6c30e623}">
          <xlrd:rvb i="394"/>
        </ext>
      </extLst>
    </bk>
    <bk>
      <extLst>
        <ext uri="{3e2802c4-a4d2-4d8b-9148-e3be6c30e623}">
          <xlrd:rvb i="395"/>
        </ext>
      </extLst>
    </bk>
    <bk>
      <extLst>
        <ext uri="{3e2802c4-a4d2-4d8b-9148-e3be6c30e623}">
          <xlrd:rvb i="396"/>
        </ext>
      </extLst>
    </bk>
    <bk>
      <extLst>
        <ext uri="{3e2802c4-a4d2-4d8b-9148-e3be6c30e623}">
          <xlrd:rvb i="397"/>
        </ext>
      </extLst>
    </bk>
    <bk>
      <extLst>
        <ext uri="{3e2802c4-a4d2-4d8b-9148-e3be6c30e623}">
          <xlrd:rvb i="398"/>
        </ext>
      </extLst>
    </bk>
    <bk>
      <extLst>
        <ext uri="{3e2802c4-a4d2-4d8b-9148-e3be6c30e623}">
          <xlrd:rvb i="399"/>
        </ext>
      </extLst>
    </bk>
    <bk>
      <extLst>
        <ext uri="{3e2802c4-a4d2-4d8b-9148-e3be6c30e623}">
          <xlrd:rvb i="400"/>
        </ext>
      </extLst>
    </bk>
    <bk>
      <extLst>
        <ext uri="{3e2802c4-a4d2-4d8b-9148-e3be6c30e623}">
          <xlrd:rvb i="401"/>
        </ext>
      </extLst>
    </bk>
    <bk>
      <extLst>
        <ext uri="{3e2802c4-a4d2-4d8b-9148-e3be6c30e623}">
          <xlrd:rvb i="402"/>
        </ext>
      </extLst>
    </bk>
    <bk>
      <extLst>
        <ext uri="{3e2802c4-a4d2-4d8b-9148-e3be6c30e623}">
          <xlrd:rvb i="403"/>
        </ext>
      </extLst>
    </bk>
    <bk>
      <extLst>
        <ext uri="{3e2802c4-a4d2-4d8b-9148-e3be6c30e623}">
          <xlrd:rvb i="404"/>
        </ext>
      </extLst>
    </bk>
    <bk>
      <extLst>
        <ext uri="{3e2802c4-a4d2-4d8b-9148-e3be6c30e623}">
          <xlrd:rvb i="405"/>
        </ext>
      </extLst>
    </bk>
    <bk>
      <extLst>
        <ext uri="{3e2802c4-a4d2-4d8b-9148-e3be6c30e623}">
          <xlrd:rvb i="406"/>
        </ext>
      </extLst>
    </bk>
    <bk>
      <extLst>
        <ext uri="{3e2802c4-a4d2-4d8b-9148-e3be6c30e623}">
          <xlrd:rvb i="407"/>
        </ext>
      </extLst>
    </bk>
    <bk>
      <extLst>
        <ext uri="{3e2802c4-a4d2-4d8b-9148-e3be6c30e623}">
          <xlrd:rvb i="408"/>
        </ext>
      </extLst>
    </bk>
    <bk>
      <extLst>
        <ext uri="{3e2802c4-a4d2-4d8b-9148-e3be6c30e623}">
          <xlrd:rvb i="409"/>
        </ext>
      </extLst>
    </bk>
    <bk>
      <extLst>
        <ext uri="{3e2802c4-a4d2-4d8b-9148-e3be6c30e623}">
          <xlrd:rvb i="410"/>
        </ext>
      </extLst>
    </bk>
    <bk>
      <extLst>
        <ext uri="{3e2802c4-a4d2-4d8b-9148-e3be6c30e623}">
          <xlrd:rvb i="411"/>
        </ext>
      </extLst>
    </bk>
  </futureMetadata>
  <cellMetadata count="1">
    <bk>
      <rc t="1" v="0"/>
    </bk>
  </cellMetadata>
  <valueMetadata count="412">
    <bk>
      <rc t="2" v="0"/>
    </bk>
    <bk>
      <rc t="2" v="1"/>
    </bk>
    <bk>
      <rc t="2" v="2"/>
    </bk>
    <bk>
      <rc t="2" v="3"/>
    </bk>
    <bk>
      <rc t="2" v="4"/>
    </bk>
    <bk>
      <rc t="2" v="5"/>
    </bk>
    <bk>
      <rc t="2" v="6"/>
    </bk>
    <bk>
      <rc t="2" v="7"/>
    </bk>
    <bk>
      <rc t="2" v="8"/>
    </bk>
    <bk>
      <rc t="2" v="9"/>
    </bk>
    <bk>
      <rc t="2" v="10"/>
    </bk>
    <bk>
      <rc t="2" v="11"/>
    </bk>
    <bk>
      <rc t="2" v="12"/>
    </bk>
    <bk>
      <rc t="2" v="13"/>
    </bk>
    <bk>
      <rc t="2" v="14"/>
    </bk>
    <bk>
      <rc t="2" v="15"/>
    </bk>
    <bk>
      <rc t="2" v="16"/>
    </bk>
    <bk>
      <rc t="2" v="17"/>
    </bk>
    <bk>
      <rc t="2" v="18"/>
    </bk>
    <bk>
      <rc t="2" v="19"/>
    </bk>
    <bk>
      <rc t="2" v="20"/>
    </bk>
    <bk>
      <rc t="2" v="21"/>
    </bk>
    <bk>
      <rc t="2" v="22"/>
    </bk>
    <bk>
      <rc t="2" v="23"/>
    </bk>
    <bk>
      <rc t="2" v="24"/>
    </bk>
    <bk>
      <rc t="2" v="25"/>
    </bk>
    <bk>
      <rc t="2" v="26"/>
    </bk>
    <bk>
      <rc t="2" v="27"/>
    </bk>
    <bk>
      <rc t="2" v="28"/>
    </bk>
    <bk>
      <rc t="2" v="29"/>
    </bk>
    <bk>
      <rc t="2" v="30"/>
    </bk>
    <bk>
      <rc t="2" v="31"/>
    </bk>
    <bk>
      <rc t="2" v="32"/>
    </bk>
    <bk>
      <rc t="2" v="33"/>
    </bk>
    <bk>
      <rc t="2" v="34"/>
    </bk>
    <bk>
      <rc t="2" v="35"/>
    </bk>
    <bk>
      <rc t="2" v="36"/>
    </bk>
    <bk>
      <rc t="2" v="37"/>
    </bk>
    <bk>
      <rc t="2" v="38"/>
    </bk>
    <bk>
      <rc t="2" v="39"/>
    </bk>
    <bk>
      <rc t="2" v="40"/>
    </bk>
    <bk>
      <rc t="2" v="41"/>
    </bk>
    <bk>
      <rc t="2" v="42"/>
    </bk>
    <bk>
      <rc t="2" v="43"/>
    </bk>
    <bk>
      <rc t="2" v="44"/>
    </bk>
    <bk>
      <rc t="2" v="45"/>
    </bk>
    <bk>
      <rc t="2" v="46"/>
    </bk>
    <bk>
      <rc t="2" v="47"/>
    </bk>
    <bk>
      <rc t="2" v="48"/>
    </bk>
    <bk>
      <rc t="2" v="49"/>
    </bk>
    <bk>
      <rc t="2" v="50"/>
    </bk>
    <bk>
      <rc t="2" v="51"/>
    </bk>
    <bk>
      <rc t="2" v="52"/>
    </bk>
    <bk>
      <rc t="2" v="53"/>
    </bk>
    <bk>
      <rc t="2" v="54"/>
    </bk>
    <bk>
      <rc t="2" v="55"/>
    </bk>
    <bk>
      <rc t="2" v="56"/>
    </bk>
    <bk>
      <rc t="2" v="57"/>
    </bk>
    <bk>
      <rc t="2" v="58"/>
    </bk>
    <bk>
      <rc t="2" v="59"/>
    </bk>
    <bk>
      <rc t="2" v="60"/>
    </bk>
    <bk>
      <rc t="2" v="61"/>
    </bk>
    <bk>
      <rc t="2" v="62"/>
    </bk>
    <bk>
      <rc t="2" v="63"/>
    </bk>
    <bk>
      <rc t="2" v="64"/>
    </bk>
    <bk>
      <rc t="2" v="65"/>
    </bk>
    <bk>
      <rc t="2" v="66"/>
    </bk>
    <bk>
      <rc t="2" v="67"/>
    </bk>
    <bk>
      <rc t="2" v="68"/>
    </bk>
    <bk>
      <rc t="2" v="69"/>
    </bk>
    <bk>
      <rc t="2" v="70"/>
    </bk>
    <bk>
      <rc t="2" v="71"/>
    </bk>
    <bk>
      <rc t="2" v="72"/>
    </bk>
    <bk>
      <rc t="2" v="73"/>
    </bk>
    <bk>
      <rc t="2" v="74"/>
    </bk>
    <bk>
      <rc t="2" v="75"/>
    </bk>
    <bk>
      <rc t="2" v="76"/>
    </bk>
    <bk>
      <rc t="2" v="77"/>
    </bk>
    <bk>
      <rc t="2" v="78"/>
    </bk>
    <bk>
      <rc t="2" v="79"/>
    </bk>
    <bk>
      <rc t="2" v="80"/>
    </bk>
    <bk>
      <rc t="2" v="81"/>
    </bk>
    <bk>
      <rc t="2" v="82"/>
    </bk>
    <bk>
      <rc t="2" v="83"/>
    </bk>
    <bk>
      <rc t="2" v="84"/>
    </bk>
    <bk>
      <rc t="2" v="85"/>
    </bk>
    <bk>
      <rc t="2" v="86"/>
    </bk>
    <bk>
      <rc t="2" v="87"/>
    </bk>
    <bk>
      <rc t="2" v="88"/>
    </bk>
    <bk>
      <rc t="2" v="89"/>
    </bk>
    <bk>
      <rc t="2" v="90"/>
    </bk>
    <bk>
      <rc t="2" v="91"/>
    </bk>
    <bk>
      <rc t="2" v="92"/>
    </bk>
    <bk>
      <rc t="2" v="93"/>
    </bk>
    <bk>
      <rc t="2" v="94"/>
    </bk>
    <bk>
      <rc t="2" v="95"/>
    </bk>
    <bk>
      <rc t="2" v="96"/>
    </bk>
    <bk>
      <rc t="2" v="97"/>
    </bk>
    <bk>
      <rc t="2" v="98"/>
    </bk>
    <bk>
      <rc t="2" v="99"/>
    </bk>
    <bk>
      <rc t="2" v="100"/>
    </bk>
    <bk>
      <rc t="2" v="101"/>
    </bk>
    <bk>
      <rc t="2" v="102"/>
    </bk>
    <bk>
      <rc t="2" v="103"/>
    </bk>
    <bk>
      <rc t="2" v="104"/>
    </bk>
    <bk>
      <rc t="2" v="105"/>
    </bk>
    <bk>
      <rc t="2" v="106"/>
    </bk>
    <bk>
      <rc t="2" v="107"/>
    </bk>
    <bk>
      <rc t="2" v="108"/>
    </bk>
    <bk>
      <rc t="2" v="109"/>
    </bk>
    <bk>
      <rc t="2" v="110"/>
    </bk>
    <bk>
      <rc t="2" v="111"/>
    </bk>
    <bk>
      <rc t="2" v="112"/>
    </bk>
    <bk>
      <rc t="2" v="113"/>
    </bk>
    <bk>
      <rc t="2" v="114"/>
    </bk>
    <bk>
      <rc t="2" v="115"/>
    </bk>
    <bk>
      <rc t="2" v="116"/>
    </bk>
    <bk>
      <rc t="2" v="117"/>
    </bk>
    <bk>
      <rc t="2" v="118"/>
    </bk>
    <bk>
      <rc t="2" v="119"/>
    </bk>
    <bk>
      <rc t="2" v="120"/>
    </bk>
    <bk>
      <rc t="2" v="121"/>
    </bk>
    <bk>
      <rc t="2" v="122"/>
    </bk>
    <bk>
      <rc t="2" v="123"/>
    </bk>
    <bk>
      <rc t="2" v="124"/>
    </bk>
    <bk>
      <rc t="2" v="125"/>
    </bk>
    <bk>
      <rc t="2" v="126"/>
    </bk>
    <bk>
      <rc t="2" v="127"/>
    </bk>
    <bk>
      <rc t="2" v="128"/>
    </bk>
    <bk>
      <rc t="2" v="129"/>
    </bk>
    <bk>
      <rc t="2" v="130"/>
    </bk>
    <bk>
      <rc t="2" v="131"/>
    </bk>
    <bk>
      <rc t="2" v="132"/>
    </bk>
    <bk>
      <rc t="2" v="133"/>
    </bk>
    <bk>
      <rc t="2" v="134"/>
    </bk>
    <bk>
      <rc t="2" v="135"/>
    </bk>
    <bk>
      <rc t="2" v="136"/>
    </bk>
    <bk>
      <rc t="2" v="137"/>
    </bk>
    <bk>
      <rc t="2" v="138"/>
    </bk>
    <bk>
      <rc t="2" v="139"/>
    </bk>
    <bk>
      <rc t="2" v="140"/>
    </bk>
    <bk>
      <rc t="2" v="141"/>
    </bk>
    <bk>
      <rc t="2" v="142"/>
    </bk>
    <bk>
      <rc t="2" v="143"/>
    </bk>
    <bk>
      <rc t="2" v="144"/>
    </bk>
    <bk>
      <rc t="2" v="145"/>
    </bk>
    <bk>
      <rc t="2" v="146"/>
    </bk>
    <bk>
      <rc t="2" v="147"/>
    </bk>
    <bk>
      <rc t="2" v="148"/>
    </bk>
    <bk>
      <rc t="2" v="149"/>
    </bk>
    <bk>
      <rc t="2" v="150"/>
    </bk>
    <bk>
      <rc t="2" v="151"/>
    </bk>
    <bk>
      <rc t="2" v="152"/>
    </bk>
    <bk>
      <rc t="2" v="153"/>
    </bk>
    <bk>
      <rc t="2" v="154"/>
    </bk>
    <bk>
      <rc t="2" v="155"/>
    </bk>
    <bk>
      <rc t="2" v="156"/>
    </bk>
    <bk>
      <rc t="2" v="157"/>
    </bk>
    <bk>
      <rc t="2" v="158"/>
    </bk>
    <bk>
      <rc t="2" v="159"/>
    </bk>
    <bk>
      <rc t="2" v="160"/>
    </bk>
    <bk>
      <rc t="2" v="161"/>
    </bk>
    <bk>
      <rc t="2" v="162"/>
    </bk>
    <bk>
      <rc t="2" v="163"/>
    </bk>
    <bk>
      <rc t="2" v="164"/>
    </bk>
    <bk>
      <rc t="2" v="165"/>
    </bk>
    <bk>
      <rc t="2" v="166"/>
    </bk>
    <bk>
      <rc t="2" v="167"/>
    </bk>
    <bk>
      <rc t="2" v="168"/>
    </bk>
    <bk>
      <rc t="2" v="169"/>
    </bk>
    <bk>
      <rc t="2" v="170"/>
    </bk>
    <bk>
      <rc t="2" v="171"/>
    </bk>
    <bk>
      <rc t="2" v="172"/>
    </bk>
    <bk>
      <rc t="2" v="173"/>
    </bk>
    <bk>
      <rc t="2" v="174"/>
    </bk>
    <bk>
      <rc t="2" v="175"/>
    </bk>
    <bk>
      <rc t="2" v="176"/>
    </bk>
    <bk>
      <rc t="2" v="177"/>
    </bk>
    <bk>
      <rc t="2" v="178"/>
    </bk>
    <bk>
      <rc t="2" v="179"/>
    </bk>
    <bk>
      <rc t="2" v="180"/>
    </bk>
    <bk>
      <rc t="2" v="181"/>
    </bk>
    <bk>
      <rc t="2" v="182"/>
    </bk>
    <bk>
      <rc t="2" v="183"/>
    </bk>
    <bk>
      <rc t="2" v="184"/>
    </bk>
    <bk>
      <rc t="2" v="185"/>
    </bk>
    <bk>
      <rc t="2" v="186"/>
    </bk>
    <bk>
      <rc t="2" v="187"/>
    </bk>
    <bk>
      <rc t="2" v="188"/>
    </bk>
    <bk>
      <rc t="2" v="189"/>
    </bk>
    <bk>
      <rc t="2" v="190"/>
    </bk>
    <bk>
      <rc t="2" v="191"/>
    </bk>
    <bk>
      <rc t="2" v="192"/>
    </bk>
    <bk>
      <rc t="2" v="193"/>
    </bk>
    <bk>
      <rc t="2" v="194"/>
    </bk>
    <bk>
      <rc t="2" v="195"/>
    </bk>
    <bk>
      <rc t="2" v="196"/>
    </bk>
    <bk>
      <rc t="2" v="197"/>
    </bk>
    <bk>
      <rc t="2" v="198"/>
    </bk>
    <bk>
      <rc t="2" v="199"/>
    </bk>
    <bk>
      <rc t="2" v="200"/>
    </bk>
    <bk>
      <rc t="2" v="201"/>
    </bk>
    <bk>
      <rc t="2" v="202"/>
    </bk>
    <bk>
      <rc t="2" v="203"/>
    </bk>
    <bk>
      <rc t="2" v="204"/>
    </bk>
    <bk>
      <rc t="2" v="205"/>
    </bk>
    <bk>
      <rc t="2" v="206"/>
    </bk>
    <bk>
      <rc t="2" v="207"/>
    </bk>
    <bk>
      <rc t="2" v="208"/>
    </bk>
    <bk>
      <rc t="2" v="209"/>
    </bk>
    <bk>
      <rc t="2" v="210"/>
    </bk>
    <bk>
      <rc t="2" v="211"/>
    </bk>
    <bk>
      <rc t="2" v="212"/>
    </bk>
    <bk>
      <rc t="2" v="213"/>
    </bk>
    <bk>
      <rc t="2" v="214"/>
    </bk>
    <bk>
      <rc t="2" v="215"/>
    </bk>
    <bk>
      <rc t="2" v="216"/>
    </bk>
    <bk>
      <rc t="2" v="217"/>
    </bk>
    <bk>
      <rc t="2" v="218"/>
    </bk>
    <bk>
      <rc t="2" v="219"/>
    </bk>
    <bk>
      <rc t="2" v="220"/>
    </bk>
    <bk>
      <rc t="2" v="221"/>
    </bk>
    <bk>
      <rc t="2" v="222"/>
    </bk>
    <bk>
      <rc t="2" v="223"/>
    </bk>
    <bk>
      <rc t="2" v="224"/>
    </bk>
    <bk>
      <rc t="2" v="225"/>
    </bk>
    <bk>
      <rc t="2" v="226"/>
    </bk>
    <bk>
      <rc t="2" v="227"/>
    </bk>
    <bk>
      <rc t="2" v="228"/>
    </bk>
    <bk>
      <rc t="2" v="229"/>
    </bk>
    <bk>
      <rc t="2" v="230"/>
    </bk>
    <bk>
      <rc t="2" v="231"/>
    </bk>
    <bk>
      <rc t="2" v="232"/>
    </bk>
    <bk>
      <rc t="2" v="233"/>
    </bk>
    <bk>
      <rc t="2" v="234"/>
    </bk>
    <bk>
      <rc t="2" v="235"/>
    </bk>
    <bk>
      <rc t="2" v="236"/>
    </bk>
    <bk>
      <rc t="2" v="237"/>
    </bk>
    <bk>
      <rc t="2" v="238"/>
    </bk>
    <bk>
      <rc t="2" v="239"/>
    </bk>
    <bk>
      <rc t="2" v="240"/>
    </bk>
    <bk>
      <rc t="2" v="241"/>
    </bk>
    <bk>
      <rc t="2" v="242"/>
    </bk>
    <bk>
      <rc t="2" v="243"/>
    </bk>
    <bk>
      <rc t="2" v="244"/>
    </bk>
    <bk>
      <rc t="2" v="245"/>
    </bk>
    <bk>
      <rc t="2" v="246"/>
    </bk>
    <bk>
      <rc t="2" v="247"/>
    </bk>
    <bk>
      <rc t="2" v="248"/>
    </bk>
    <bk>
      <rc t="2" v="249"/>
    </bk>
    <bk>
      <rc t="2" v="250"/>
    </bk>
    <bk>
      <rc t="2" v="251"/>
    </bk>
    <bk>
      <rc t="2" v="252"/>
    </bk>
    <bk>
      <rc t="2" v="253"/>
    </bk>
    <bk>
      <rc t="2" v="254"/>
    </bk>
    <bk>
      <rc t="2" v="255"/>
    </bk>
    <bk>
      <rc t="2" v="256"/>
    </bk>
    <bk>
      <rc t="2" v="257"/>
    </bk>
    <bk>
      <rc t="2" v="258"/>
    </bk>
    <bk>
      <rc t="2" v="259"/>
    </bk>
    <bk>
      <rc t="2" v="260"/>
    </bk>
    <bk>
      <rc t="2" v="261"/>
    </bk>
    <bk>
      <rc t="2" v="262"/>
    </bk>
    <bk>
      <rc t="2" v="263"/>
    </bk>
    <bk>
      <rc t="2" v="264"/>
    </bk>
    <bk>
      <rc t="2" v="265"/>
    </bk>
    <bk>
      <rc t="2" v="266"/>
    </bk>
    <bk>
      <rc t="2" v="267"/>
    </bk>
    <bk>
      <rc t="2" v="268"/>
    </bk>
    <bk>
      <rc t="2" v="269"/>
    </bk>
    <bk>
      <rc t="2" v="270"/>
    </bk>
    <bk>
      <rc t="2" v="271"/>
    </bk>
    <bk>
      <rc t="2" v="272"/>
    </bk>
    <bk>
      <rc t="2" v="273"/>
    </bk>
    <bk>
      <rc t="2" v="274"/>
    </bk>
    <bk>
      <rc t="2" v="275"/>
    </bk>
    <bk>
      <rc t="2" v="276"/>
    </bk>
    <bk>
      <rc t="2" v="277"/>
    </bk>
    <bk>
      <rc t="2" v="278"/>
    </bk>
    <bk>
      <rc t="2" v="279"/>
    </bk>
    <bk>
      <rc t="2" v="280"/>
    </bk>
    <bk>
      <rc t="2" v="281"/>
    </bk>
    <bk>
      <rc t="2" v="282"/>
    </bk>
    <bk>
      <rc t="2" v="283"/>
    </bk>
    <bk>
      <rc t="2" v="284"/>
    </bk>
    <bk>
      <rc t="2" v="285"/>
    </bk>
    <bk>
      <rc t="2" v="286"/>
    </bk>
    <bk>
      <rc t="2" v="287"/>
    </bk>
    <bk>
      <rc t="2" v="288"/>
    </bk>
    <bk>
      <rc t="2" v="289"/>
    </bk>
    <bk>
      <rc t="2" v="290"/>
    </bk>
    <bk>
      <rc t="2" v="291"/>
    </bk>
    <bk>
      <rc t="2" v="292"/>
    </bk>
    <bk>
      <rc t="2" v="293"/>
    </bk>
    <bk>
      <rc t="2" v="294"/>
    </bk>
    <bk>
      <rc t="2" v="295"/>
    </bk>
    <bk>
      <rc t="2" v="296"/>
    </bk>
    <bk>
      <rc t="2" v="297"/>
    </bk>
    <bk>
      <rc t="2" v="298"/>
    </bk>
    <bk>
      <rc t="2" v="299"/>
    </bk>
    <bk>
      <rc t="2" v="300"/>
    </bk>
    <bk>
      <rc t="2" v="301"/>
    </bk>
    <bk>
      <rc t="2" v="302"/>
    </bk>
    <bk>
      <rc t="2" v="303"/>
    </bk>
    <bk>
      <rc t="2" v="304"/>
    </bk>
    <bk>
      <rc t="2" v="305"/>
    </bk>
    <bk>
      <rc t="2" v="306"/>
    </bk>
    <bk>
      <rc t="2" v="307"/>
    </bk>
    <bk>
      <rc t="2" v="308"/>
    </bk>
    <bk>
      <rc t="2" v="309"/>
    </bk>
    <bk>
      <rc t="2" v="310"/>
    </bk>
    <bk>
      <rc t="2" v="311"/>
    </bk>
    <bk>
      <rc t="2" v="312"/>
    </bk>
    <bk>
      <rc t="2" v="313"/>
    </bk>
    <bk>
      <rc t="2" v="314"/>
    </bk>
    <bk>
      <rc t="2" v="315"/>
    </bk>
    <bk>
      <rc t="2" v="316"/>
    </bk>
    <bk>
      <rc t="2" v="317"/>
    </bk>
    <bk>
      <rc t="2" v="318"/>
    </bk>
    <bk>
      <rc t="2" v="319"/>
    </bk>
    <bk>
      <rc t="2" v="320"/>
    </bk>
    <bk>
      <rc t="2" v="321"/>
    </bk>
    <bk>
      <rc t="2" v="322"/>
    </bk>
    <bk>
      <rc t="2" v="323"/>
    </bk>
    <bk>
      <rc t="2" v="324"/>
    </bk>
    <bk>
      <rc t="2" v="325"/>
    </bk>
    <bk>
      <rc t="2" v="326"/>
    </bk>
    <bk>
      <rc t="2" v="327"/>
    </bk>
    <bk>
      <rc t="2" v="328"/>
    </bk>
    <bk>
      <rc t="2" v="329"/>
    </bk>
    <bk>
      <rc t="2" v="330"/>
    </bk>
    <bk>
      <rc t="2" v="331"/>
    </bk>
    <bk>
      <rc t="2" v="332"/>
    </bk>
    <bk>
      <rc t="2" v="333"/>
    </bk>
    <bk>
      <rc t="2" v="334"/>
    </bk>
    <bk>
      <rc t="2" v="335"/>
    </bk>
    <bk>
      <rc t="2" v="336"/>
    </bk>
    <bk>
      <rc t="2" v="337"/>
    </bk>
    <bk>
      <rc t="2" v="338"/>
    </bk>
    <bk>
      <rc t="2" v="339"/>
    </bk>
    <bk>
      <rc t="2" v="340"/>
    </bk>
    <bk>
      <rc t="2" v="341"/>
    </bk>
    <bk>
      <rc t="2" v="342"/>
    </bk>
    <bk>
      <rc t="2" v="343"/>
    </bk>
    <bk>
      <rc t="2" v="344"/>
    </bk>
    <bk>
      <rc t="2" v="345"/>
    </bk>
    <bk>
      <rc t="2" v="346"/>
    </bk>
    <bk>
      <rc t="2" v="347"/>
    </bk>
    <bk>
      <rc t="2" v="348"/>
    </bk>
    <bk>
      <rc t="2" v="349"/>
    </bk>
    <bk>
      <rc t="2" v="350"/>
    </bk>
    <bk>
      <rc t="2" v="351"/>
    </bk>
    <bk>
      <rc t="2" v="352"/>
    </bk>
    <bk>
      <rc t="2" v="353"/>
    </bk>
    <bk>
      <rc t="2" v="354"/>
    </bk>
    <bk>
      <rc t="2" v="355"/>
    </bk>
    <bk>
      <rc t="2" v="356"/>
    </bk>
    <bk>
      <rc t="2" v="357"/>
    </bk>
    <bk>
      <rc t="2" v="358"/>
    </bk>
    <bk>
      <rc t="2" v="359"/>
    </bk>
    <bk>
      <rc t="2" v="360"/>
    </bk>
    <bk>
      <rc t="2" v="361"/>
    </bk>
    <bk>
      <rc t="2" v="362"/>
    </bk>
    <bk>
      <rc t="2" v="363"/>
    </bk>
    <bk>
      <rc t="2" v="364"/>
    </bk>
    <bk>
      <rc t="2" v="365"/>
    </bk>
    <bk>
      <rc t="2" v="366"/>
    </bk>
    <bk>
      <rc t="2" v="367"/>
    </bk>
    <bk>
      <rc t="2" v="368"/>
    </bk>
    <bk>
      <rc t="2" v="369"/>
    </bk>
    <bk>
      <rc t="2" v="370"/>
    </bk>
    <bk>
      <rc t="2" v="371"/>
    </bk>
    <bk>
      <rc t="2" v="372"/>
    </bk>
    <bk>
      <rc t="2" v="373"/>
    </bk>
    <bk>
      <rc t="2" v="374"/>
    </bk>
    <bk>
      <rc t="2" v="375"/>
    </bk>
    <bk>
      <rc t="2" v="376"/>
    </bk>
    <bk>
      <rc t="2" v="377"/>
    </bk>
    <bk>
      <rc t="2" v="378"/>
    </bk>
    <bk>
      <rc t="2" v="379"/>
    </bk>
    <bk>
      <rc t="2" v="380"/>
    </bk>
    <bk>
      <rc t="2" v="381"/>
    </bk>
    <bk>
      <rc t="2" v="382"/>
    </bk>
    <bk>
      <rc t="2" v="383"/>
    </bk>
    <bk>
      <rc t="2" v="384"/>
    </bk>
    <bk>
      <rc t="2" v="385"/>
    </bk>
    <bk>
      <rc t="2" v="386"/>
    </bk>
    <bk>
      <rc t="2" v="387"/>
    </bk>
    <bk>
      <rc t="2" v="388"/>
    </bk>
    <bk>
      <rc t="2" v="389"/>
    </bk>
    <bk>
      <rc t="2" v="390"/>
    </bk>
    <bk>
      <rc t="2" v="391"/>
    </bk>
    <bk>
      <rc t="2" v="392"/>
    </bk>
    <bk>
      <rc t="2" v="393"/>
    </bk>
    <bk>
      <rc t="2" v="394"/>
    </bk>
    <bk>
      <rc t="2" v="395"/>
    </bk>
    <bk>
      <rc t="2" v="396"/>
    </bk>
    <bk>
      <rc t="2" v="397"/>
    </bk>
    <bk>
      <rc t="2" v="398"/>
    </bk>
    <bk>
      <rc t="2" v="399"/>
    </bk>
    <bk>
      <rc t="2" v="400"/>
    </bk>
    <bk>
      <rc t="2" v="401"/>
    </bk>
    <bk>
      <rc t="2" v="402"/>
    </bk>
    <bk>
      <rc t="2" v="403"/>
    </bk>
    <bk>
      <rc t="2" v="404"/>
    </bk>
    <bk>
      <rc t="2" v="405"/>
    </bk>
    <bk>
      <rc t="2" v="406"/>
    </bk>
    <bk>
      <rc t="2" v="407"/>
    </bk>
    <bk>
      <rc t="2" v="408"/>
    </bk>
    <bk>
      <rc t="2" v="409"/>
    </bk>
    <bk>
      <rc t="2" v="410"/>
    </bk>
    <bk>
      <rc t="2" v="411"/>
    </bk>
  </valueMetadata>
</metadata>
</file>

<file path=xl/sharedStrings.xml><?xml version="1.0" encoding="utf-8"?>
<sst xmlns="http://schemas.openxmlformats.org/spreadsheetml/2006/main" count="458" uniqueCount="194">
  <si>
    <t>Date</t>
  </si>
  <si>
    <t>Symbol</t>
  </si>
  <si>
    <t>Company</t>
  </si>
  <si>
    <t>Category</t>
  </si>
  <si>
    <t>Average 4 year return</t>
  </si>
  <si>
    <t>C3</t>
  </si>
  <si>
    <t>C4</t>
  </si>
  <si>
    <t>C2</t>
  </si>
  <si>
    <t>C1</t>
  </si>
  <si>
    <t>Healthcare</t>
  </si>
  <si>
    <t>Technology</t>
  </si>
  <si>
    <t>R1</t>
  </si>
  <si>
    <t>R2</t>
  </si>
  <si>
    <t>R3</t>
  </si>
  <si>
    <t>&lt;=</t>
  </si>
  <si>
    <t>Stnd Deviation of 4 years</t>
  </si>
  <si>
    <t>DECISION VARIABLES</t>
  </si>
  <si>
    <t>OBJECTIVE FUNCTION</t>
  </si>
  <si>
    <t>CONSTRAINTS</t>
  </si>
  <si>
    <t>Function</t>
  </si>
  <si>
    <t>Financial Services</t>
  </si>
  <si>
    <t>monthly rate of return</t>
  </si>
  <si>
    <t>Communication services</t>
  </si>
  <si>
    <t>std deviation</t>
  </si>
  <si>
    <t>min</t>
  </si>
  <si>
    <t>max</t>
  </si>
  <si>
    <t>Category code for chosen assests</t>
  </si>
  <si>
    <t>Risk Category  (R1 / R2 /R3)</t>
  </si>
  <si>
    <t>Total</t>
  </si>
  <si>
    <t xml:space="preserve">Category code </t>
  </si>
  <si>
    <t>Category sub code for chosen assests</t>
  </si>
  <si>
    <t>optimal Value</t>
  </si>
  <si>
    <t xml:space="preserve">Stnd Deviation </t>
  </si>
  <si>
    <t>Ave. Annual Return Rate (48 mths)</t>
  </si>
  <si>
    <t>investment</t>
  </si>
  <si>
    <t xml:space="preserve"> S11</t>
  </si>
  <si>
    <t>S12</t>
  </si>
  <si>
    <t>S21</t>
  </si>
  <si>
    <t>S22</t>
  </si>
  <si>
    <t>S31</t>
  </si>
  <si>
    <t>S32</t>
  </si>
  <si>
    <t>S41</t>
  </si>
  <si>
    <t>S42</t>
  </si>
  <si>
    <t>S1</t>
  </si>
  <si>
    <t>S2</t>
  </si>
  <si>
    <t>S3</t>
  </si>
  <si>
    <t>S4</t>
  </si>
  <si>
    <t>Health Care S1</t>
  </si>
  <si>
    <t>Technology S2</t>
  </si>
  <si>
    <t>Communi. Services         S3</t>
  </si>
  <si>
    <t>Financial. Ser   S4</t>
  </si>
  <si>
    <t>Sector</t>
  </si>
  <si>
    <t xml:space="preserve">Sector code </t>
  </si>
  <si>
    <t xml:space="preserve"> sub sector code for chosen assests</t>
  </si>
  <si>
    <t>Table 1.b.1</t>
  </si>
  <si>
    <t>Table 1.b.2</t>
  </si>
  <si>
    <t>Table 1.b.3</t>
  </si>
  <si>
    <t>Complete all three tables</t>
  </si>
  <si>
    <t>Using the closing stock prices of 49 monthly data calculate the monthly rate of returns for 48 months commencing from 1st of January 2021 to 1st of January 2025</t>
  </si>
  <si>
    <t>Table 1.a.1</t>
  </si>
  <si>
    <t>Complete the following Table</t>
  </si>
  <si>
    <t>monthly return of 1.Pro Medicus Limited (ASX.PME)</t>
  </si>
  <si>
    <t>(ASX.PME)</t>
  </si>
  <si>
    <t>Code</t>
  </si>
  <si>
    <t>monthly return of Xero Limited (ASX:XRO)</t>
  </si>
  <si>
    <t>monthly retun of Telstra Group Limited (ASX:TLS</t>
  </si>
  <si>
    <t>monthly return of Commonwealth Bank (ASX:CBA)</t>
  </si>
  <si>
    <t>(ASX:TLS)</t>
  </si>
  <si>
    <t>(ASX:CBA)</t>
  </si>
  <si>
    <t xml:space="preserve"> (ASX:XRO)</t>
  </si>
  <si>
    <t>Monthly rate of return of Pro Medicus Limited</t>
  </si>
  <si>
    <t xml:space="preserve"> Monthly rate of return of Xero Limited</t>
  </si>
  <si>
    <t xml:space="preserve">Monthly rate of return of Telstra Group Limited </t>
  </si>
  <si>
    <t xml:space="preserve">Monthly rate of return of Commonwealth Bank </t>
  </si>
  <si>
    <t>(ASX:PME)</t>
  </si>
  <si>
    <t>Pro Medicus Limited</t>
  </si>
  <si>
    <t>(ASX:XRO)</t>
  </si>
  <si>
    <t>Xero Limited</t>
  </si>
  <si>
    <t xml:space="preserve"> (ASX:TLS)</t>
  </si>
  <si>
    <t xml:space="preserve"> Telstra Group Limited</t>
  </si>
  <si>
    <t>Commonwealth Bank</t>
  </si>
  <si>
    <t>Proportion of investment</t>
  </si>
  <si>
    <t>LP Model summary sheet</t>
  </si>
  <si>
    <t>ILP Model summary sheet</t>
  </si>
  <si>
    <t>LP model</t>
  </si>
  <si>
    <t>monthly return of Superloop Limited (ASX:SLC)</t>
  </si>
  <si>
    <t>monthly return of Suncorp Group Limited (ASX:SUN)</t>
  </si>
  <si>
    <t>Monthly rate of return of Superloop Limited</t>
  </si>
  <si>
    <t>Monthly rate of return of Suncorp Group Limited</t>
  </si>
  <si>
    <t>&lt;=5</t>
  </si>
  <si>
    <t>&gt;=10</t>
  </si>
  <si>
    <t>5 to 10</t>
  </si>
  <si>
    <t>(ASX: SLC)</t>
  </si>
  <si>
    <t>(ASX.SUN)</t>
  </si>
  <si>
    <t>(ASX:SLC)</t>
  </si>
  <si>
    <t>(ASX:SUN)</t>
  </si>
  <si>
    <t>Superloop Limited</t>
  </si>
  <si>
    <t>Suncorp Group Limited</t>
  </si>
  <si>
    <t xml:space="preserve">Pro Medicus Limited </t>
  </si>
  <si>
    <t>Telstra Group Limited</t>
  </si>
  <si>
    <t>Monthly rate of return of Cochlear  Limited</t>
  </si>
  <si>
    <t>(ASX.COH)</t>
  </si>
  <si>
    <t>monthly retun of Cochlear Limited (ASX: COH)</t>
  </si>
  <si>
    <t>(ASX:COH)</t>
  </si>
  <si>
    <t>Cochlear Limited</t>
  </si>
  <si>
    <t>Cochlear Limite</t>
  </si>
  <si>
    <t>Monthly rate of return of RPMGroup Holdings Limited</t>
  </si>
  <si>
    <t>(ASX:RUL)</t>
  </si>
  <si>
    <t>RPMGroup Holdings Limited</t>
  </si>
  <si>
    <t>monthly return of RPMGroup Holdings Limited (RUL)</t>
  </si>
  <si>
    <t>LHS Used</t>
  </si>
  <si>
    <t>RHS Value</t>
  </si>
  <si>
    <t>Investment in the high-risk assets shouldn’t exceed 15% of the portfolio</t>
  </si>
  <si>
    <t xml:space="preserve">The lowest-risk assets should receive the highest allocation of investments </t>
  </si>
  <si>
    <t>Each sector must have a minimum of 15% invested, one sector that you choose (Technology) to have a minimum of 20% invested</t>
  </si>
  <si>
    <t>minimum investment in each asset should be 5%</t>
  </si>
  <si>
    <t>Total investement = 100%</t>
  </si>
  <si>
    <t>&gt;=</t>
  </si>
  <si>
    <t>=</t>
  </si>
  <si>
    <t>Assets</t>
  </si>
  <si>
    <t>Technology sector cannot exceed 40%</t>
  </si>
  <si>
    <t>Return</t>
  </si>
  <si>
    <t>Maximum Return</t>
  </si>
  <si>
    <t>ILP Model</t>
  </si>
  <si>
    <t>Exactly 5 stocks must be chosen</t>
  </si>
  <si>
    <t>4 investement sector must be selected</t>
  </si>
  <si>
    <t>At most 1 stock can be in the riskiest group</t>
  </si>
  <si>
    <t>At least 2 must be in the least risky group</t>
  </si>
  <si>
    <t>an asset from R3 can be selected if an asset from R2 is selected</t>
  </si>
  <si>
    <t>Least and moderate risk groups should comprise at least 75% of the portfolio</t>
  </si>
  <si>
    <t>DECISION VARIABLES (1 if selected, 0 if not selected)</t>
  </si>
  <si>
    <t>Risk Group</t>
  </si>
  <si>
    <t>Microsoft Excel 16.0 Sensitivity Report</t>
  </si>
  <si>
    <t xml:space="preserve">Worksheet: [Decision Assignment Srijana.xlsx]2.a. LP Modelling </t>
  </si>
  <si>
    <t>Report Created: 9/04/2025 12:07:47 PM</t>
  </si>
  <si>
    <t>Variable Cells</t>
  </si>
  <si>
    <t>Cell</t>
  </si>
  <si>
    <t>Name</t>
  </si>
  <si>
    <t>Final</t>
  </si>
  <si>
    <t>Value</t>
  </si>
  <si>
    <t>Reduced</t>
  </si>
  <si>
    <t>Cost</t>
  </si>
  <si>
    <t>Objective</t>
  </si>
  <si>
    <t>Coefficient</t>
  </si>
  <si>
    <t>Allowable</t>
  </si>
  <si>
    <t>Increase</t>
  </si>
  <si>
    <t>Decrease</t>
  </si>
  <si>
    <t>Constraints</t>
  </si>
  <si>
    <t>Shadow</t>
  </si>
  <si>
    <t>Price</t>
  </si>
  <si>
    <t>Constraint</t>
  </si>
  <si>
    <t>R.H. Side</t>
  </si>
  <si>
    <t>$D$6</t>
  </si>
  <si>
    <t>Assets  S11</t>
  </si>
  <si>
    <t>$E$6</t>
  </si>
  <si>
    <t>Assets S12</t>
  </si>
  <si>
    <t>$F$6</t>
  </si>
  <si>
    <t>Assets S21</t>
  </si>
  <si>
    <t>$G$6</t>
  </si>
  <si>
    <t>Assets S22</t>
  </si>
  <si>
    <t>$H$6</t>
  </si>
  <si>
    <t>Assets S31</t>
  </si>
  <si>
    <t>$I$6</t>
  </si>
  <si>
    <t>Assets S32</t>
  </si>
  <si>
    <t>$J$6</t>
  </si>
  <si>
    <t>Assets S41</t>
  </si>
  <si>
    <t>$K$6</t>
  </si>
  <si>
    <t>Assets S42</t>
  </si>
  <si>
    <t>$L$18</t>
  </si>
  <si>
    <t>Investment in the high-risk assets shouldn’t exceed 15% of the portfolio LHS Used</t>
  </si>
  <si>
    <t>$L$19</t>
  </si>
  <si>
    <t>The lowest-risk assets should receive the highest allocation of investments  LHS Used</t>
  </si>
  <si>
    <t>$L$20</t>
  </si>
  <si>
    <t>$L$21</t>
  </si>
  <si>
    <t>Each sector must have a minimum of 15% invested, one sector that you choose (Technology) to have a minimum of 20% invested LHS Used</t>
  </si>
  <si>
    <t>$L$22</t>
  </si>
  <si>
    <t>$L$23</t>
  </si>
  <si>
    <t>$L$24</t>
  </si>
  <si>
    <t>$L$25</t>
  </si>
  <si>
    <t>minimum investment in each asset should be 5% LHS Used</t>
  </si>
  <si>
    <t>$L$26</t>
  </si>
  <si>
    <t>$L$27</t>
  </si>
  <si>
    <t>$L$28</t>
  </si>
  <si>
    <t>$L$29</t>
  </si>
  <si>
    <t>$L$30</t>
  </si>
  <si>
    <t>$L$31</t>
  </si>
  <si>
    <t>$L$32</t>
  </si>
  <si>
    <t>$L$33</t>
  </si>
  <si>
    <t>Technology sector cannot exceed 40% LHS Used</t>
  </si>
  <si>
    <t>$L$34</t>
  </si>
  <si>
    <t>$L$35</t>
  </si>
  <si>
    <t>$L$36</t>
  </si>
  <si>
    <t>$L$37</t>
  </si>
  <si>
    <t>Total investement = 100% LHS Used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</si>
</sst>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4" formatCode="_-&quot;$&quot;* #,##0.00_-;\-&quot;$&quot;* #,##0.00_-;_-&quot;$&quot;* &quot;-&quot;??_-;_-@_-"/>
    <numFmt numFmtId="43" formatCode="_-* #,##0.00_-;\-* #,##0.00_-;_-* &quot;-&quot;??_-;_-@_-"/>
    <numFmt numFmtId="164" formatCode="_-* #,##0.0000_-;\-* #,##0.0000_-;_-* &quot;-&quot;??_-;_-@_-"/>
    <numFmt numFmtId="165" formatCode="0.000"/>
    <numFmt numFmtId="166" formatCode="0.0000"/>
  </numFmts>
  <fonts count="35" x14ac:knownFonts="1">
    <font>
      <sz val="11"/>
      <color theme="1"/>
      <name val="Calibri"/>
      <family val="2"/>
      <scheme val="minor"/>
    </font>
    <font>
      <sz val="11"/>
      <color theme="1"/>
      <name val="Calibri"/>
      <family val="2"/>
      <scheme val="minor"/>
    </font>
    <font>
      <b/>
      <sz val="11"/>
      <color theme="1"/>
      <name val="Calibri"/>
      <family val="2"/>
      <scheme val="minor"/>
    </font>
    <font>
      <sz val="9"/>
      <color theme="1"/>
      <name val="Calibri"/>
      <family val="2"/>
      <scheme val="minor"/>
    </font>
    <font>
      <b/>
      <sz val="9"/>
      <color theme="1"/>
      <name val="Calibri"/>
      <family val="2"/>
      <scheme val="minor"/>
    </font>
    <font>
      <b/>
      <sz val="12"/>
      <color theme="1"/>
      <name val="Calibri"/>
      <family val="2"/>
      <scheme val="minor"/>
    </font>
    <font>
      <sz val="12"/>
      <color theme="1"/>
      <name val="Calibri"/>
      <family val="2"/>
      <scheme val="minor"/>
    </font>
    <font>
      <i/>
      <sz val="11"/>
      <color theme="8" tint="-0.499984740745262"/>
      <name val="Calibri"/>
      <family val="2"/>
      <scheme val="minor"/>
    </font>
    <font>
      <sz val="8"/>
      <name val="Calibri"/>
      <family val="2"/>
      <scheme val="minor"/>
    </font>
    <font>
      <b/>
      <sz val="12"/>
      <name val="Calibri"/>
      <family val="2"/>
      <scheme val="minor"/>
    </font>
    <font>
      <b/>
      <sz val="11"/>
      <name val="Calibri"/>
      <family val="2"/>
      <scheme val="minor"/>
    </font>
    <font>
      <b/>
      <sz val="11"/>
      <color rgb="FF0070C0"/>
      <name val="Calibri"/>
      <family val="2"/>
      <scheme val="minor"/>
    </font>
    <font>
      <b/>
      <sz val="12"/>
      <color rgb="FF0070C0"/>
      <name val="Calibri"/>
      <family val="2"/>
      <scheme val="minor"/>
    </font>
    <font>
      <b/>
      <sz val="10"/>
      <color theme="1"/>
      <name val="Calibri"/>
      <family val="2"/>
      <scheme val="minor"/>
    </font>
    <font>
      <sz val="12"/>
      <color rgb="FFFF0000"/>
      <name val="Calibri"/>
      <family val="2"/>
      <scheme val="minor"/>
    </font>
    <font>
      <b/>
      <sz val="11"/>
      <color rgb="FFFF0000"/>
      <name val="Calibri"/>
      <family val="2"/>
      <scheme val="minor"/>
    </font>
    <font>
      <sz val="8"/>
      <color rgb="FF232A31"/>
      <name val="Arial"/>
      <family val="2"/>
    </font>
    <font>
      <b/>
      <sz val="10"/>
      <name val="Calibri"/>
      <family val="2"/>
      <scheme val="minor"/>
    </font>
    <font>
      <b/>
      <sz val="11"/>
      <color rgb="FF0033CC"/>
      <name val="Calibri"/>
      <family val="2"/>
      <scheme val="minor"/>
    </font>
    <font>
      <b/>
      <i/>
      <sz val="12"/>
      <color rgb="FF0033CC"/>
      <name val="Calibri"/>
      <family val="2"/>
      <scheme val="minor"/>
    </font>
    <font>
      <sz val="10"/>
      <color theme="1"/>
      <name val="Calibri"/>
      <family val="2"/>
      <scheme val="minor"/>
    </font>
    <font>
      <b/>
      <sz val="16"/>
      <color rgb="FF0033CC"/>
      <name val="Calibri"/>
      <family val="2"/>
      <scheme val="minor"/>
    </font>
    <font>
      <b/>
      <sz val="11"/>
      <color rgb="FF000000"/>
      <name val="Times New Roman"/>
      <family val="1"/>
    </font>
    <font>
      <sz val="11"/>
      <color rgb="FF000000"/>
      <name val="Calibri"/>
      <family val="2"/>
      <scheme val="minor"/>
    </font>
    <font>
      <b/>
      <sz val="11"/>
      <color rgb="FF7030A0"/>
      <name val="Times New Roman"/>
      <family val="1"/>
    </font>
    <font>
      <b/>
      <sz val="14"/>
      <color rgb="FF0033CC"/>
      <name val="Calibri"/>
      <family val="2"/>
      <scheme val="minor"/>
    </font>
    <font>
      <b/>
      <sz val="11"/>
      <name val="Times New Roman"/>
      <family val="1"/>
    </font>
    <font>
      <b/>
      <sz val="10"/>
      <color rgb="FF0033CC"/>
      <name val="Calibri"/>
      <family val="2"/>
      <scheme val="minor"/>
    </font>
    <font>
      <b/>
      <i/>
      <sz val="12"/>
      <color rgb="FF0033CC"/>
      <name val="Aptos"/>
      <family val="2"/>
    </font>
    <font>
      <b/>
      <sz val="16"/>
      <color theme="0"/>
      <name val="Calibri"/>
      <family val="2"/>
      <scheme val="minor"/>
    </font>
    <font>
      <b/>
      <sz val="11"/>
      <color theme="0"/>
      <name val="Times New Roman"/>
      <family val="1"/>
    </font>
    <font>
      <b/>
      <sz val="14"/>
      <color theme="0"/>
      <name val="Times New Roman"/>
      <family val="1"/>
    </font>
    <font>
      <b/>
      <sz val="11"/>
      <color rgb="FF000000"/>
      <name val="Calibri"/>
      <family val="2"/>
      <scheme val="minor"/>
    </font>
    <font>
      <b/>
      <sz val="11"/>
      <color indexed="18"/>
      <name val="Calibri"/>
      <family val="2"/>
      <scheme val="minor"/>
    </font>
    <font>
      <sz val="9"/>
      <name val="Calibri"/>
      <family val="2"/>
      <scheme val="minor"/>
    </font>
  </fonts>
  <fills count="17">
    <fill>
      <patternFill patternType="none"/>
    </fill>
    <fill>
      <patternFill patternType="gray125"/>
    </fill>
    <fill>
      <patternFill patternType="solid">
        <fgColor theme="9" tint="0.79998168889431442"/>
        <bgColor indexed="64"/>
      </patternFill>
    </fill>
    <fill>
      <patternFill patternType="solid">
        <fgColor theme="8" tint="0.39997558519241921"/>
        <bgColor indexed="64"/>
      </patternFill>
    </fill>
    <fill>
      <patternFill patternType="solid">
        <fgColor theme="9" tint="0.39997558519241921"/>
        <bgColor indexed="64"/>
      </patternFill>
    </fill>
    <fill>
      <patternFill patternType="solid">
        <fgColor rgb="FF92D050"/>
        <bgColor indexed="64"/>
      </patternFill>
    </fill>
    <fill>
      <patternFill patternType="solid">
        <fgColor theme="0" tint="-4.9989318521683403E-2"/>
        <bgColor indexed="64"/>
      </patternFill>
    </fill>
    <fill>
      <patternFill patternType="solid">
        <fgColor theme="0"/>
        <bgColor indexed="64"/>
      </patternFill>
    </fill>
    <fill>
      <patternFill patternType="solid">
        <fgColor rgb="FFFFFF00"/>
        <bgColor indexed="64"/>
      </patternFill>
    </fill>
    <fill>
      <patternFill patternType="solid">
        <fgColor theme="4" tint="0.79998168889431442"/>
        <bgColor indexed="64"/>
      </patternFill>
    </fill>
    <fill>
      <patternFill patternType="solid">
        <fgColor theme="5" tint="0.59999389629810485"/>
        <bgColor indexed="64"/>
      </patternFill>
    </fill>
    <fill>
      <patternFill patternType="solid">
        <fgColor theme="9" tint="0.59999389629810485"/>
        <bgColor indexed="64"/>
      </patternFill>
    </fill>
    <fill>
      <patternFill patternType="solid">
        <fgColor theme="1" tint="0.499984740745262"/>
        <bgColor indexed="64"/>
      </patternFill>
    </fill>
    <fill>
      <patternFill patternType="solid">
        <fgColor theme="0" tint="-0.14999847407452621"/>
        <bgColor indexed="64"/>
      </patternFill>
    </fill>
    <fill>
      <patternFill patternType="solid">
        <fgColor theme="9"/>
        <bgColor indexed="64"/>
      </patternFill>
    </fill>
    <fill>
      <patternFill patternType="solid">
        <fgColor theme="3"/>
        <bgColor indexed="64"/>
      </patternFill>
    </fill>
    <fill>
      <patternFill patternType="solid">
        <fgColor theme="4" tint="0.59999389629810485"/>
        <bgColor indexed="64"/>
      </patternFill>
    </fill>
  </fills>
  <borders count="40">
    <border>
      <left/>
      <right/>
      <top/>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medium">
        <color indexed="64"/>
      </right>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style="medium">
        <color indexed="64"/>
      </right>
      <top style="medium">
        <color indexed="64"/>
      </top>
      <bottom style="medium">
        <color indexed="64"/>
      </bottom>
      <diagonal/>
    </border>
    <border>
      <left/>
      <right style="medium">
        <color indexed="64"/>
      </right>
      <top/>
      <bottom style="medium">
        <color indexed="64"/>
      </bottom>
      <diagonal/>
    </border>
    <border>
      <left/>
      <right style="medium">
        <color indexed="64"/>
      </right>
      <top style="medium">
        <color indexed="64"/>
      </top>
      <bottom/>
      <diagonal/>
    </border>
    <border>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style="medium">
        <color rgb="FF000000"/>
      </right>
      <top style="medium">
        <color indexed="64"/>
      </top>
      <bottom style="medium">
        <color indexed="64"/>
      </bottom>
      <diagonal/>
    </border>
    <border>
      <left style="medium">
        <color rgb="FF000000"/>
      </left>
      <right/>
      <top style="medium">
        <color indexed="64"/>
      </top>
      <bottom style="medium">
        <color indexed="64"/>
      </bottom>
      <diagonal/>
    </border>
    <border>
      <left/>
      <right/>
      <top style="medium">
        <color indexed="64"/>
      </top>
      <bottom/>
      <diagonal/>
    </border>
    <border>
      <left style="thin">
        <color indexed="64"/>
      </left>
      <right style="medium">
        <color indexed="64"/>
      </right>
      <top style="medium">
        <color indexed="64"/>
      </top>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style="thin">
        <color indexed="64"/>
      </top>
      <bottom style="medium">
        <color indexed="64"/>
      </bottom>
      <diagonal/>
    </border>
    <border>
      <left style="medium">
        <color indexed="64"/>
      </left>
      <right style="thin">
        <color indexed="64"/>
      </right>
      <top/>
      <bottom style="thin">
        <color indexed="64"/>
      </bottom>
      <diagonal/>
    </border>
    <border>
      <left style="medium">
        <color indexed="64"/>
      </left>
      <right style="thin">
        <color indexed="64"/>
      </right>
      <top/>
      <bottom style="medium">
        <color indexed="64"/>
      </bottom>
      <diagonal/>
    </border>
    <border>
      <left style="thin">
        <color indexed="64"/>
      </left>
      <right style="medium">
        <color indexed="64"/>
      </right>
      <top/>
      <bottom style="medium">
        <color indexed="64"/>
      </bottom>
      <diagonal/>
    </border>
    <border>
      <left/>
      <right/>
      <top style="medium">
        <color indexed="23"/>
      </top>
      <bottom/>
      <diagonal/>
    </border>
    <border>
      <left/>
      <right/>
      <top/>
      <bottom style="medium">
        <color indexed="23"/>
      </bottom>
      <diagonal/>
    </border>
    <border>
      <left/>
      <right/>
      <top style="thin">
        <color indexed="23"/>
      </top>
      <bottom/>
      <diagonal/>
    </border>
    <border>
      <left/>
      <right/>
      <top style="thin">
        <color indexed="23"/>
      </top>
      <bottom style="medium">
        <color indexed="23"/>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3">
    <xf numFmtId="0" fontId="0" fillId="0" borderId="0"/>
    <xf numFmtId="9" fontId="1" fillId="0" borderId="0" applyFont="0" applyFill="0" applyBorder="0" applyAlignment="0" applyProtection="0"/>
    <xf numFmtId="43" fontId="1" fillId="0" borderId="0" applyFont="0" applyFill="0" applyBorder="0" applyAlignment="0" applyProtection="0"/>
  </cellStyleXfs>
  <cellXfs count="224">
    <xf numFmtId="0" fontId="0" fillId="0" borderId="0" xfId="0"/>
    <xf numFmtId="0" fontId="0" fillId="0" borderId="0" xfId="0" applyAlignment="1">
      <alignment horizontal="center" vertical="center"/>
    </xf>
    <xf numFmtId="0" fontId="0" fillId="0" borderId="0" xfId="0" applyAlignment="1">
      <alignment horizontal="center"/>
    </xf>
    <xf numFmtId="0" fontId="3" fillId="7" borderId="0" xfId="0" applyFont="1" applyFill="1"/>
    <xf numFmtId="10" fontId="3" fillId="7" borderId="0" xfId="1" applyNumberFormat="1" applyFont="1" applyFill="1" applyBorder="1"/>
    <xf numFmtId="10" fontId="3" fillId="7" borderId="0" xfId="0" applyNumberFormat="1" applyFont="1" applyFill="1"/>
    <xf numFmtId="0" fontId="2" fillId="0" borderId="0" xfId="0" applyFont="1"/>
    <xf numFmtId="10" fontId="6" fillId="6" borderId="1" xfId="1" applyNumberFormat="1" applyFont="1" applyFill="1" applyBorder="1" applyAlignment="1">
      <alignment horizontal="center"/>
    </xf>
    <xf numFmtId="10" fontId="0" fillId="0" borderId="0" xfId="1" applyNumberFormat="1" applyFont="1" applyAlignment="1">
      <alignment horizontal="center"/>
    </xf>
    <xf numFmtId="0" fontId="2" fillId="8" borderId="0" xfId="0" applyFont="1" applyFill="1"/>
    <xf numFmtId="10" fontId="0" fillId="4" borderId="1" xfId="1" applyNumberFormat="1" applyFont="1" applyFill="1" applyBorder="1" applyAlignment="1">
      <alignment horizontal="center"/>
    </xf>
    <xf numFmtId="0" fontId="9" fillId="6" borderId="1" xfId="0" applyFont="1" applyFill="1" applyBorder="1"/>
    <xf numFmtId="0" fontId="9" fillId="7" borderId="1" xfId="0" applyFont="1" applyFill="1" applyBorder="1"/>
    <xf numFmtId="0" fontId="5" fillId="6" borderId="1" xfId="0" applyFont="1" applyFill="1" applyBorder="1" applyAlignment="1">
      <alignment vertical="center"/>
    </xf>
    <xf numFmtId="0" fontId="15" fillId="0" borderId="0" xfId="0" applyFont="1" applyAlignment="1">
      <alignment horizontal="center" vertical="center"/>
    </xf>
    <xf numFmtId="0" fontId="0" fillId="10" borderId="0" xfId="0" applyFill="1" applyAlignment="1">
      <alignment horizontal="center"/>
    </xf>
    <xf numFmtId="0" fontId="0" fillId="10" borderId="0" xfId="0" applyFill="1" applyAlignment="1">
      <alignment horizontal="center" vertical="center"/>
    </xf>
    <xf numFmtId="10" fontId="2" fillId="10" borderId="0" xfId="1" applyNumberFormat="1" applyFont="1" applyFill="1" applyBorder="1" applyAlignment="1">
      <alignment horizontal="center" vertical="center"/>
    </xf>
    <xf numFmtId="0" fontId="16" fillId="0" borderId="0" xfId="0" applyFont="1"/>
    <xf numFmtId="10" fontId="0" fillId="7" borderId="0" xfId="1" applyNumberFormat="1" applyFont="1" applyFill="1" applyAlignment="1">
      <alignment horizontal="center"/>
    </xf>
    <xf numFmtId="0" fontId="5" fillId="6" borderId="1" xfId="0" applyFont="1" applyFill="1" applyBorder="1" applyAlignment="1">
      <alignment horizontal="center" vertical="center"/>
    </xf>
    <xf numFmtId="0" fontId="5" fillId="6" borderId="1" xfId="0" applyFont="1" applyFill="1" applyBorder="1" applyAlignment="1">
      <alignment horizontal="center" vertical="center" wrapText="1"/>
    </xf>
    <xf numFmtId="10" fontId="0" fillId="12" borderId="0" xfId="1" applyNumberFormat="1" applyFont="1" applyFill="1" applyBorder="1" applyAlignment="1">
      <alignment horizontal="center"/>
    </xf>
    <xf numFmtId="10" fontId="11" fillId="12" borderId="0" xfId="1" applyNumberFormat="1" applyFont="1" applyFill="1" applyAlignment="1">
      <alignment horizontal="center"/>
    </xf>
    <xf numFmtId="0" fontId="5" fillId="6" borderId="1" xfId="0" applyFont="1" applyFill="1" applyBorder="1" applyAlignment="1">
      <alignment horizontal="center" wrapText="1"/>
    </xf>
    <xf numFmtId="0" fontId="0" fillId="0" borderId="1" xfId="0" applyBorder="1"/>
    <xf numFmtId="10" fontId="18" fillId="12" borderId="0" xfId="1" applyNumberFormat="1" applyFont="1" applyFill="1" applyBorder="1" applyAlignment="1">
      <alignment horizontal="center"/>
    </xf>
    <xf numFmtId="0" fontId="3" fillId="7" borderId="0" xfId="0" applyFont="1" applyFill="1" applyAlignment="1">
      <alignment horizontal="center"/>
    </xf>
    <xf numFmtId="0" fontId="19" fillId="13" borderId="4" xfId="0" applyFont="1" applyFill="1" applyBorder="1"/>
    <xf numFmtId="0" fontId="21" fillId="0" borderId="0" xfId="0" applyFont="1"/>
    <xf numFmtId="0" fontId="20" fillId="0" borderId="6" xfId="0" applyFont="1" applyBorder="1" applyAlignment="1">
      <alignment horizontal="left" vertical="center" wrapText="1"/>
    </xf>
    <xf numFmtId="0" fontId="12" fillId="6" borderId="7" xfId="0" applyFont="1" applyFill="1" applyBorder="1" applyAlignment="1">
      <alignment horizontal="center"/>
    </xf>
    <xf numFmtId="0" fontId="12" fillId="6" borderId="2" xfId="0" applyFont="1" applyFill="1" applyBorder="1" applyAlignment="1">
      <alignment horizontal="center"/>
    </xf>
    <xf numFmtId="10" fontId="0" fillId="11" borderId="7" xfId="1" applyNumberFormat="1" applyFont="1" applyFill="1" applyBorder="1" applyAlignment="1">
      <alignment horizontal="center" vertical="center"/>
    </xf>
    <xf numFmtId="10" fontId="0" fillId="11" borderId="2" xfId="1" applyNumberFormat="1" applyFont="1" applyFill="1" applyBorder="1" applyAlignment="1">
      <alignment horizontal="center" vertical="center"/>
    </xf>
    <xf numFmtId="10" fontId="2" fillId="3" borderId="7" xfId="0" applyNumberFormat="1" applyFont="1" applyFill="1" applyBorder="1" applyAlignment="1">
      <alignment horizontal="center" vertical="center"/>
    </xf>
    <xf numFmtId="10" fontId="2" fillId="4" borderId="8" xfId="1" applyNumberFormat="1" applyFont="1" applyFill="1" applyBorder="1" applyAlignment="1">
      <alignment horizontal="center" vertical="center"/>
    </xf>
    <xf numFmtId="0" fontId="12" fillId="7" borderId="7" xfId="0" applyFont="1" applyFill="1" applyBorder="1" applyAlignment="1">
      <alignment horizontal="center"/>
    </xf>
    <xf numFmtId="0" fontId="12" fillId="7" borderId="2" xfId="0" applyFont="1" applyFill="1" applyBorder="1" applyAlignment="1">
      <alignment horizontal="center"/>
    </xf>
    <xf numFmtId="10" fontId="0" fillId="11" borderId="7" xfId="1" applyNumberFormat="1" applyFont="1" applyFill="1" applyBorder="1" applyAlignment="1">
      <alignment horizontal="center"/>
    </xf>
    <xf numFmtId="0" fontId="6" fillId="7" borderId="2" xfId="0" applyFont="1" applyFill="1" applyBorder="1"/>
    <xf numFmtId="0" fontId="0" fillId="0" borderId="0" xfId="0" applyAlignment="1">
      <alignment vertical="center" wrapText="1"/>
    </xf>
    <xf numFmtId="0" fontId="22" fillId="0" borderId="11" xfId="0" applyFont="1" applyBorder="1" applyAlignment="1">
      <alignment horizontal="center" vertical="center" wrapText="1"/>
    </xf>
    <xf numFmtId="0" fontId="22" fillId="0" borderId="13" xfId="0" applyFont="1" applyBorder="1" applyAlignment="1">
      <alignment horizontal="center" vertical="center" wrapText="1"/>
    </xf>
    <xf numFmtId="0" fontId="22" fillId="0" borderId="14" xfId="0" applyFont="1" applyBorder="1" applyAlignment="1">
      <alignment vertical="center" wrapText="1"/>
    </xf>
    <xf numFmtId="0" fontId="22" fillId="0" borderId="10" xfId="0" applyFont="1" applyBorder="1" applyAlignment="1">
      <alignment horizontal="center" vertical="center" wrapText="1"/>
    </xf>
    <xf numFmtId="0" fontId="22" fillId="0" borderId="12" xfId="0" applyFont="1" applyBorder="1" applyAlignment="1">
      <alignment horizontal="center" vertical="center" wrapText="1"/>
    </xf>
    <xf numFmtId="0" fontId="5" fillId="0" borderId="19" xfId="0" applyFont="1" applyBorder="1" applyAlignment="1">
      <alignment vertical="center" wrapText="1"/>
    </xf>
    <xf numFmtId="0" fontId="5" fillId="0" borderId="0" xfId="0" applyFont="1" applyAlignment="1">
      <alignment vertical="center" wrapText="1"/>
    </xf>
    <xf numFmtId="10" fontId="6" fillId="0" borderId="1" xfId="1" applyNumberFormat="1" applyFont="1" applyFill="1" applyBorder="1" applyAlignment="1">
      <alignment horizontal="center"/>
    </xf>
    <xf numFmtId="10" fontId="6" fillId="7" borderId="1" xfId="1" applyNumberFormat="1" applyFont="1" applyFill="1" applyBorder="1" applyAlignment="1">
      <alignment horizontal="center"/>
    </xf>
    <xf numFmtId="0" fontId="25" fillId="0" borderId="0" xfId="0" applyFont="1" applyAlignment="1">
      <alignment horizontal="center" vertical="center"/>
    </xf>
    <xf numFmtId="0" fontId="5" fillId="6" borderId="5" xfId="0" applyFont="1" applyFill="1" applyBorder="1" applyAlignment="1">
      <alignment horizontal="center" vertical="center" wrapText="1"/>
    </xf>
    <xf numFmtId="10" fontId="5" fillId="6" borderId="20" xfId="1" applyNumberFormat="1" applyFont="1" applyFill="1" applyBorder="1" applyAlignment="1">
      <alignment horizontal="center" vertical="center" wrapText="1"/>
    </xf>
    <xf numFmtId="164" fontId="5" fillId="6" borderId="21" xfId="2" applyNumberFormat="1" applyFont="1" applyFill="1" applyBorder="1" applyAlignment="1">
      <alignment horizontal="center" vertical="center" wrapText="1"/>
    </xf>
    <xf numFmtId="164" fontId="5" fillId="6" borderId="5" xfId="2" applyNumberFormat="1" applyFont="1" applyFill="1" applyBorder="1" applyAlignment="1">
      <alignment horizontal="center" vertical="center" wrapText="1"/>
    </xf>
    <xf numFmtId="10" fontId="6" fillId="6" borderId="23" xfId="1" applyNumberFormat="1" applyFont="1" applyFill="1" applyBorder="1" applyAlignment="1">
      <alignment horizontal="center"/>
    </xf>
    <xf numFmtId="0" fontId="0" fillId="0" borderId="22" xfId="0" applyBorder="1"/>
    <xf numFmtId="0" fontId="0" fillId="0" borderId="2" xfId="0" applyBorder="1"/>
    <xf numFmtId="0" fontId="0" fillId="0" borderId="9" xfId="0" applyBorder="1"/>
    <xf numFmtId="0" fontId="24" fillId="13" borderId="1" xfId="0" applyFont="1" applyFill="1" applyBorder="1" applyAlignment="1">
      <alignment horizontal="center" vertical="center" wrapText="1"/>
    </xf>
    <xf numFmtId="0" fontId="24" fillId="0" borderId="1" xfId="0" applyFont="1" applyBorder="1" applyAlignment="1">
      <alignment horizontal="center" vertical="center" wrapText="1"/>
    </xf>
    <xf numFmtId="0" fontId="24" fillId="6" borderId="1" xfId="0" applyFont="1" applyFill="1" applyBorder="1" applyAlignment="1">
      <alignment horizontal="center" vertical="center" wrapText="1"/>
    </xf>
    <xf numFmtId="0" fontId="24" fillId="7" borderId="1" xfId="0" applyFont="1" applyFill="1" applyBorder="1" applyAlignment="1">
      <alignment horizontal="center" vertical="center" wrapText="1"/>
    </xf>
    <xf numFmtId="0" fontId="24" fillId="13" borderId="23" xfId="0" applyFont="1" applyFill="1" applyBorder="1" applyAlignment="1">
      <alignment horizontal="center" vertical="center" wrapText="1"/>
    </xf>
    <xf numFmtId="0" fontId="24" fillId="7" borderId="24" xfId="0" applyFont="1" applyFill="1" applyBorder="1" applyAlignment="1">
      <alignment horizontal="center" vertical="center" wrapText="1"/>
    </xf>
    <xf numFmtId="0" fontId="5" fillId="6" borderId="23" xfId="0" applyFont="1" applyFill="1" applyBorder="1" applyAlignment="1">
      <alignment horizontal="center" vertical="center" wrapText="1"/>
    </xf>
    <xf numFmtId="10" fontId="5" fillId="6" borderId="23" xfId="1" applyNumberFormat="1" applyFont="1" applyFill="1" applyBorder="1" applyAlignment="1">
      <alignment horizontal="center" vertical="center" wrapText="1"/>
    </xf>
    <xf numFmtId="164" fontId="5" fillId="6" borderId="23" xfId="2" applyNumberFormat="1" applyFont="1" applyFill="1" applyBorder="1" applyAlignment="1">
      <alignment horizontal="center" vertical="center" wrapText="1"/>
    </xf>
    <xf numFmtId="164" fontId="5" fillId="6" borderId="22" xfId="2" applyNumberFormat="1" applyFont="1" applyFill="1" applyBorder="1" applyAlignment="1">
      <alignment horizontal="center" vertical="center" wrapText="1"/>
    </xf>
    <xf numFmtId="0" fontId="25" fillId="0" borderId="0" xfId="0" applyFont="1"/>
    <xf numFmtId="0" fontId="12" fillId="6" borderId="25" xfId="0" applyFont="1" applyFill="1" applyBorder="1" applyAlignment="1">
      <alignment horizontal="center"/>
    </xf>
    <xf numFmtId="0" fontId="12" fillId="6" borderId="3" xfId="0" applyFont="1" applyFill="1" applyBorder="1" applyAlignment="1">
      <alignment horizontal="center"/>
    </xf>
    <xf numFmtId="0" fontId="12" fillId="7" borderId="3" xfId="0" applyFont="1" applyFill="1" applyBorder="1" applyAlignment="1">
      <alignment horizontal="center"/>
    </xf>
    <xf numFmtId="0" fontId="12" fillId="7" borderId="25" xfId="0" applyFont="1" applyFill="1" applyBorder="1" applyAlignment="1">
      <alignment horizontal="center"/>
    </xf>
    <xf numFmtId="0" fontId="24" fillId="13" borderId="10" xfId="0" applyFont="1" applyFill="1" applyBorder="1" applyAlignment="1">
      <alignment horizontal="center" vertical="center" wrapText="1"/>
    </xf>
    <xf numFmtId="0" fontId="24" fillId="13" borderId="14" xfId="0" applyFont="1" applyFill="1" applyBorder="1" applyAlignment="1">
      <alignment horizontal="center" vertical="center" wrapText="1"/>
    </xf>
    <xf numFmtId="0" fontId="24" fillId="0" borderId="14" xfId="0" applyFont="1" applyBorder="1" applyAlignment="1">
      <alignment horizontal="center" vertical="center" wrapText="1"/>
    </xf>
    <xf numFmtId="0" fontId="24" fillId="6" borderId="14" xfId="0" applyFont="1" applyFill="1" applyBorder="1" applyAlignment="1">
      <alignment horizontal="center" vertical="center" wrapText="1"/>
    </xf>
    <xf numFmtId="0" fontId="24" fillId="7" borderId="14" xfId="0" applyFont="1" applyFill="1" applyBorder="1" applyAlignment="1">
      <alignment horizontal="center" vertical="center" wrapText="1"/>
    </xf>
    <xf numFmtId="0" fontId="17" fillId="0" borderId="26" xfId="0" applyFont="1" applyBorder="1" applyAlignment="1">
      <alignment horizontal="center" vertical="center" wrapText="1"/>
    </xf>
    <xf numFmtId="43" fontId="13" fillId="2" borderId="27" xfId="2" applyFont="1" applyFill="1" applyBorder="1" applyAlignment="1">
      <alignment horizontal="center" vertical="center" wrapText="1"/>
    </xf>
    <xf numFmtId="0" fontId="13" fillId="7" borderId="26" xfId="0" applyFont="1" applyFill="1" applyBorder="1" applyAlignment="1">
      <alignment horizontal="center" vertical="center" wrapText="1"/>
    </xf>
    <xf numFmtId="0" fontId="0" fillId="5" borderId="1" xfId="0" applyFill="1" applyBorder="1" applyAlignment="1">
      <alignment horizontal="center" vertical="center"/>
    </xf>
    <xf numFmtId="0" fontId="5" fillId="6" borderId="1" xfId="0" applyFont="1" applyFill="1" applyBorder="1"/>
    <xf numFmtId="0" fontId="5" fillId="7" borderId="1" xfId="0" applyFont="1" applyFill="1" applyBorder="1"/>
    <xf numFmtId="10" fontId="10" fillId="0" borderId="1" xfId="1" applyNumberFormat="1" applyFont="1" applyBorder="1" applyAlignment="1">
      <alignment horizontal="center" wrapText="1"/>
    </xf>
    <xf numFmtId="0" fontId="2" fillId="8" borderId="1" xfId="0" applyFont="1" applyFill="1" applyBorder="1"/>
    <xf numFmtId="0" fontId="2" fillId="0" borderId="1" xfId="0" applyFont="1" applyBorder="1"/>
    <xf numFmtId="0" fontId="0" fillId="5" borderId="0" xfId="0" applyFill="1"/>
    <xf numFmtId="10" fontId="2" fillId="0" borderId="1" xfId="1" applyNumberFormat="1" applyFont="1" applyBorder="1" applyAlignment="1">
      <alignment horizontal="center"/>
    </xf>
    <xf numFmtId="10" fontId="0" fillId="0" borderId="0" xfId="0" applyNumberFormat="1"/>
    <xf numFmtId="0" fontId="0" fillId="0" borderId="5" xfId="0" applyBorder="1"/>
    <xf numFmtId="10" fontId="0" fillId="4" borderId="5" xfId="1" applyNumberFormat="1" applyFont="1" applyFill="1" applyBorder="1" applyAlignment="1">
      <alignment horizontal="center"/>
    </xf>
    <xf numFmtId="10" fontId="0" fillId="7" borderId="1" xfId="1" applyNumberFormat="1" applyFont="1" applyFill="1" applyBorder="1" applyAlignment="1">
      <alignment horizontal="center"/>
    </xf>
    <xf numFmtId="10" fontId="0" fillId="0" borderId="1" xfId="0" applyNumberFormat="1" applyBorder="1"/>
    <xf numFmtId="10" fontId="0" fillId="0" borderId="1" xfId="1" applyNumberFormat="1" applyFont="1" applyBorder="1" applyAlignment="1">
      <alignment horizontal="center"/>
    </xf>
    <xf numFmtId="2" fontId="0" fillId="0" borderId="0" xfId="0" applyNumberFormat="1" applyAlignment="1">
      <alignment horizontal="center" vertical="center"/>
    </xf>
    <xf numFmtId="0" fontId="28" fillId="0" borderId="1" xfId="0" applyFont="1" applyBorder="1" applyAlignment="1">
      <alignment vertical="center"/>
    </xf>
    <xf numFmtId="10" fontId="0" fillId="0" borderId="0" xfId="1" applyNumberFormat="1" applyFont="1"/>
    <xf numFmtId="165" fontId="3" fillId="7" borderId="0" xfId="0" applyNumberFormat="1" applyFont="1" applyFill="1"/>
    <xf numFmtId="0" fontId="25" fillId="0" borderId="0" xfId="0" applyFont="1" applyAlignment="1">
      <alignment wrapText="1"/>
    </xf>
    <xf numFmtId="0" fontId="3" fillId="7" borderId="0" xfId="0" applyFont="1" applyFill="1" applyAlignment="1">
      <alignment wrapText="1"/>
    </xf>
    <xf numFmtId="0" fontId="22" fillId="0" borderId="15" xfId="0" applyFont="1" applyBorder="1" applyAlignment="1">
      <alignment horizontal="center" vertical="center" wrapText="1"/>
    </xf>
    <xf numFmtId="10" fontId="18" fillId="5" borderId="1" xfId="1" applyNumberFormat="1" applyFont="1" applyFill="1" applyBorder="1" applyAlignment="1">
      <alignment horizontal="center" wrapText="1"/>
    </xf>
    <xf numFmtId="10" fontId="18" fillId="7" borderId="1" xfId="1" applyNumberFormat="1" applyFont="1" applyFill="1" applyBorder="1" applyAlignment="1">
      <alignment horizontal="center" wrapText="1"/>
    </xf>
    <xf numFmtId="0" fontId="5" fillId="0" borderId="1" xfId="0" applyFont="1" applyBorder="1" applyAlignment="1">
      <alignment horizontal="center" vertical="center"/>
    </xf>
    <xf numFmtId="0" fontId="27" fillId="0" borderId="1" xfId="0" applyFont="1" applyBorder="1" applyAlignment="1">
      <alignment horizontal="center" vertical="center" wrapText="1"/>
    </xf>
    <xf numFmtId="0" fontId="5" fillId="6" borderId="1" xfId="0" applyFont="1" applyFill="1" applyBorder="1" applyAlignment="1">
      <alignment horizontal="center" vertical="center"/>
    </xf>
    <xf numFmtId="0" fontId="5" fillId="7" borderId="1" xfId="0" applyFont="1" applyFill="1" applyBorder="1" applyAlignment="1">
      <alignment horizontal="center" vertical="center"/>
    </xf>
    <xf numFmtId="0" fontId="9" fillId="13" borderId="1" xfId="0" applyFont="1" applyFill="1" applyBorder="1" applyAlignment="1">
      <alignment horizontal="center" vertical="center"/>
    </xf>
    <xf numFmtId="0" fontId="9" fillId="0" borderId="1" xfId="0" applyFont="1" applyBorder="1" applyAlignment="1">
      <alignment horizontal="center" vertical="center"/>
    </xf>
    <xf numFmtId="0" fontId="9" fillId="6" borderId="1" xfId="0" applyFont="1" applyFill="1" applyBorder="1" applyAlignment="1">
      <alignment horizontal="center" vertical="center"/>
    </xf>
    <xf numFmtId="0" fontId="9" fillId="7" borderId="1" xfId="0" applyFont="1" applyFill="1" applyBorder="1" applyAlignment="1">
      <alignment horizontal="center" vertical="center"/>
    </xf>
    <xf numFmtId="0" fontId="5" fillId="13" borderId="1" xfId="0" applyFont="1" applyFill="1" applyBorder="1" applyAlignment="1">
      <alignment horizontal="center" vertical="center"/>
    </xf>
    <xf numFmtId="0" fontId="0" fillId="0" borderId="0" xfId="0" applyAlignment="1">
      <alignment horizontal="center" wrapText="1"/>
    </xf>
    <xf numFmtId="0" fontId="5" fillId="7" borderId="24" xfId="0" applyFont="1" applyFill="1" applyBorder="1" applyAlignment="1">
      <alignment horizontal="center" vertical="center"/>
    </xf>
    <xf numFmtId="0" fontId="5" fillId="13" borderId="23" xfId="0" applyFont="1" applyFill="1" applyBorder="1" applyAlignment="1">
      <alignment horizontal="center" vertical="center"/>
    </xf>
    <xf numFmtId="0" fontId="29" fillId="15" borderId="1" xfId="0" applyFont="1" applyFill="1" applyBorder="1" applyAlignment="1">
      <alignment horizontal="center" vertical="center"/>
    </xf>
    <xf numFmtId="0" fontId="29" fillId="15" borderId="1" xfId="0" applyFont="1" applyFill="1" applyBorder="1" applyAlignment="1">
      <alignment horizontal="center" vertical="center" wrapText="1"/>
    </xf>
    <xf numFmtId="10" fontId="29" fillId="15" borderId="1" xfId="1" applyNumberFormat="1" applyFont="1" applyFill="1" applyBorder="1" applyAlignment="1">
      <alignment horizontal="center" vertical="center" wrapText="1"/>
    </xf>
    <xf numFmtId="164" fontId="29" fillId="15" borderId="1" xfId="2" applyNumberFormat="1" applyFont="1" applyFill="1" applyBorder="1" applyAlignment="1">
      <alignment horizontal="center" vertical="center" wrapText="1"/>
    </xf>
    <xf numFmtId="0" fontId="31" fillId="15" borderId="16" xfId="0" applyFont="1" applyFill="1" applyBorder="1" applyAlignment="1">
      <alignment horizontal="center" vertical="center" wrapText="1"/>
    </xf>
    <xf numFmtId="0" fontId="31" fillId="15" borderId="17" xfId="0" applyFont="1" applyFill="1" applyBorder="1" applyAlignment="1">
      <alignment horizontal="center" vertical="center" wrapText="1"/>
    </xf>
    <xf numFmtId="0" fontId="31" fillId="15" borderId="18" xfId="0" applyFont="1" applyFill="1" applyBorder="1" applyAlignment="1">
      <alignment horizontal="center" vertical="center" wrapText="1"/>
    </xf>
    <xf numFmtId="0" fontId="31" fillId="15" borderId="15" xfId="0" applyFont="1" applyFill="1" applyBorder="1" applyAlignment="1">
      <alignment horizontal="center" vertical="center" wrapText="1"/>
    </xf>
    <xf numFmtId="0" fontId="22" fillId="0" borderId="14" xfId="0" applyFont="1" applyBorder="1" applyAlignment="1">
      <alignment horizontal="center" vertical="center" wrapText="1"/>
    </xf>
    <xf numFmtId="0" fontId="30" fillId="15" borderId="10" xfId="0" applyFont="1" applyFill="1" applyBorder="1" applyAlignment="1">
      <alignment horizontal="center" vertical="center" wrapText="1"/>
    </xf>
    <xf numFmtId="0" fontId="22" fillId="0" borderId="13" xfId="0" applyFont="1" applyBorder="1" applyAlignment="1">
      <alignment vertical="center" wrapText="1"/>
    </xf>
    <xf numFmtId="0" fontId="32" fillId="0" borderId="13" xfId="0" applyFont="1" applyBorder="1" applyAlignment="1">
      <alignment vertical="center" wrapText="1"/>
    </xf>
    <xf numFmtId="0" fontId="22" fillId="0" borderId="11" xfId="0" applyFont="1" applyBorder="1" applyAlignment="1">
      <alignment vertical="center" wrapText="1"/>
    </xf>
    <xf numFmtId="0" fontId="9" fillId="16" borderId="1" xfId="0" applyFont="1" applyFill="1" applyBorder="1" applyAlignment="1">
      <alignment horizontal="center" vertical="center"/>
    </xf>
    <xf numFmtId="0" fontId="5" fillId="16" borderId="1" xfId="0" applyFont="1" applyFill="1" applyBorder="1" applyAlignment="1">
      <alignment horizontal="center" vertical="center"/>
    </xf>
    <xf numFmtId="0" fontId="24" fillId="16" borderId="1" xfId="0" applyFont="1" applyFill="1" applyBorder="1" applyAlignment="1">
      <alignment horizontal="center" vertical="center" wrapText="1"/>
    </xf>
    <xf numFmtId="10" fontId="6" fillId="16" borderId="1" xfId="1" applyNumberFormat="1" applyFont="1" applyFill="1" applyBorder="1" applyAlignment="1">
      <alignment horizontal="center"/>
    </xf>
    <xf numFmtId="0" fontId="14" fillId="16" borderId="1" xfId="0" applyFont="1" applyFill="1" applyBorder="1" applyAlignment="1">
      <alignment horizontal="center"/>
    </xf>
    <xf numFmtId="0" fontId="9" fillId="16" borderId="1" xfId="0" applyFont="1" applyFill="1" applyBorder="1"/>
    <xf numFmtId="0" fontId="5" fillId="16" borderId="1" xfId="0" applyFont="1" applyFill="1" applyBorder="1"/>
    <xf numFmtId="0" fontId="9" fillId="9" borderId="1" xfId="0" applyFont="1" applyFill="1" applyBorder="1"/>
    <xf numFmtId="0" fontId="5" fillId="9" borderId="1" xfId="0" applyFont="1" applyFill="1" applyBorder="1"/>
    <xf numFmtId="0" fontId="9" fillId="9" borderId="1" xfId="0" applyFont="1" applyFill="1" applyBorder="1" applyAlignment="1">
      <alignment horizontal="center" vertical="center"/>
    </xf>
    <xf numFmtId="0" fontId="5" fillId="9" borderId="1" xfId="0" applyFont="1" applyFill="1" applyBorder="1" applyAlignment="1">
      <alignment horizontal="center" vertical="center"/>
    </xf>
    <xf numFmtId="0" fontId="24" fillId="9" borderId="1" xfId="0" applyFont="1" applyFill="1" applyBorder="1" applyAlignment="1">
      <alignment horizontal="center" vertical="center" wrapText="1"/>
    </xf>
    <xf numFmtId="10" fontId="6" fillId="9" borderId="1" xfId="1" applyNumberFormat="1" applyFont="1" applyFill="1" applyBorder="1" applyAlignment="1">
      <alignment horizontal="center"/>
    </xf>
    <xf numFmtId="0" fontId="0" fillId="0" borderId="30" xfId="0" applyFill="1" applyBorder="1" applyAlignment="1"/>
    <xf numFmtId="0" fontId="0" fillId="0" borderId="31" xfId="0" applyFill="1" applyBorder="1" applyAlignment="1"/>
    <xf numFmtId="0" fontId="33" fillId="0" borderId="28" xfId="0" applyFont="1" applyFill="1" applyBorder="1" applyAlignment="1">
      <alignment horizontal="center"/>
    </xf>
    <xf numFmtId="0" fontId="33" fillId="0" borderId="29" xfId="0" applyFont="1" applyFill="1" applyBorder="1" applyAlignment="1">
      <alignment horizontal="center"/>
    </xf>
    <xf numFmtId="0" fontId="3" fillId="7" borderId="0" xfId="0" applyFont="1" applyFill="1" applyBorder="1" applyAlignment="1">
      <alignment wrapText="1"/>
    </xf>
    <xf numFmtId="0" fontId="3" fillId="7" borderId="0" xfId="0" applyFont="1" applyFill="1" applyBorder="1"/>
    <xf numFmtId="43" fontId="3" fillId="0" borderId="0" xfId="2" applyFont="1" applyBorder="1"/>
    <xf numFmtId="0" fontId="3" fillId="0" borderId="0" xfId="0" applyFont="1" applyBorder="1"/>
    <xf numFmtId="165" fontId="15" fillId="0" borderId="0" xfId="1" applyNumberFormat="1" applyFont="1" applyBorder="1" applyAlignment="1">
      <alignment horizontal="center" vertical="center"/>
    </xf>
    <xf numFmtId="0" fontId="26" fillId="7" borderId="0" xfId="0" applyFont="1" applyFill="1" applyBorder="1" applyAlignment="1">
      <alignment horizontal="center" vertical="center" wrapText="1"/>
    </xf>
    <xf numFmtId="2" fontId="26" fillId="8" borderId="0" xfId="0" applyNumberFormat="1" applyFont="1" applyFill="1" applyBorder="1" applyAlignment="1">
      <alignment horizontal="center" vertical="center" wrapText="1"/>
    </xf>
    <xf numFmtId="0" fontId="15" fillId="0" borderId="0" xfId="0" applyFont="1" applyBorder="1" applyAlignment="1">
      <alignment horizontal="center" vertical="center"/>
    </xf>
    <xf numFmtId="165" fontId="3" fillId="0" borderId="0" xfId="0" applyNumberFormat="1" applyFont="1" applyBorder="1"/>
    <xf numFmtId="166" fontId="34" fillId="14" borderId="0" xfId="1" applyNumberFormat="1" applyFont="1" applyFill="1" applyBorder="1"/>
    <xf numFmtId="0" fontId="4" fillId="0" borderId="0" xfId="0" applyFont="1" applyBorder="1" applyAlignment="1">
      <alignment horizontal="center"/>
    </xf>
    <xf numFmtId="165" fontId="3" fillId="8" borderId="0" xfId="2" applyNumberFormat="1" applyFont="1" applyFill="1" applyBorder="1" applyAlignment="1">
      <alignment horizontal="center" vertical="center"/>
    </xf>
    <xf numFmtId="165" fontId="3" fillId="9" borderId="0" xfId="2" applyNumberFormat="1" applyFont="1" applyFill="1" applyBorder="1" applyAlignment="1">
      <alignment horizontal="center"/>
    </xf>
    <xf numFmtId="44" fontId="3" fillId="7" borderId="0" xfId="0" quotePrefix="1" applyNumberFormat="1" applyFont="1" applyFill="1" applyBorder="1" applyAlignment="1">
      <alignment horizontal="center"/>
    </xf>
    <xf numFmtId="165" fontId="3" fillId="8" borderId="0" xfId="0" applyNumberFormat="1" applyFont="1" applyFill="1" applyBorder="1"/>
    <xf numFmtId="44" fontId="3" fillId="7" borderId="0" xfId="0" applyNumberFormat="1" applyFont="1" applyFill="1" applyBorder="1" applyAlignment="1">
      <alignment horizontal="center"/>
    </xf>
    <xf numFmtId="165" fontId="3" fillId="8" borderId="0" xfId="1" applyNumberFormat="1" applyFont="1" applyFill="1" applyBorder="1"/>
    <xf numFmtId="165" fontId="3" fillId="7" borderId="0" xfId="0" applyNumberFormat="1" applyFont="1" applyFill="1" applyBorder="1"/>
    <xf numFmtId="165" fontId="3" fillId="7" borderId="0" xfId="2" applyNumberFormat="1" applyFont="1" applyFill="1" applyBorder="1" applyAlignment="1">
      <alignment horizontal="center"/>
    </xf>
    <xf numFmtId="165" fontId="3" fillId="7" borderId="0" xfId="1" applyNumberFormat="1" applyFont="1" applyFill="1" applyBorder="1"/>
    <xf numFmtId="0" fontId="3" fillId="7" borderId="32" xfId="0" applyFont="1" applyFill="1" applyBorder="1" applyAlignment="1">
      <alignment wrapText="1"/>
    </xf>
    <xf numFmtId="0" fontId="3" fillId="7" borderId="33" xfId="0" applyFont="1" applyFill="1" applyBorder="1"/>
    <xf numFmtId="0" fontId="3" fillId="7" borderId="34" xfId="0" applyFont="1" applyFill="1" applyBorder="1"/>
    <xf numFmtId="0" fontId="4" fillId="0" borderId="35" xfId="0" applyFont="1" applyBorder="1" applyAlignment="1">
      <alignment wrapText="1"/>
    </xf>
    <xf numFmtId="0" fontId="3" fillId="0" borderId="36" xfId="0" applyFont="1" applyBorder="1"/>
    <xf numFmtId="0" fontId="7" fillId="0" borderId="35" xfId="0" applyFont="1" applyBorder="1" applyAlignment="1">
      <alignment wrapText="1"/>
    </xf>
    <xf numFmtId="43" fontId="3" fillId="0" borderId="35" xfId="2" applyFont="1" applyBorder="1" applyAlignment="1">
      <alignment wrapText="1"/>
    </xf>
    <xf numFmtId="0" fontId="3" fillId="0" borderId="35" xfId="0" applyFont="1" applyBorder="1" applyAlignment="1">
      <alignment wrapText="1"/>
    </xf>
    <xf numFmtId="0" fontId="3" fillId="7" borderId="36" xfId="0" applyFont="1" applyFill="1" applyBorder="1"/>
    <xf numFmtId="0" fontId="23" fillId="0" borderId="35" xfId="0" applyFont="1" applyBorder="1" applyAlignment="1">
      <alignment vertical="center" wrapText="1" readingOrder="1"/>
    </xf>
    <xf numFmtId="0" fontId="23" fillId="0" borderId="35" xfId="0" applyFont="1" applyBorder="1" applyAlignment="1">
      <alignment wrapText="1"/>
    </xf>
    <xf numFmtId="0" fontId="3" fillId="7" borderId="35" xfId="0" applyFont="1" applyFill="1" applyBorder="1" applyAlignment="1">
      <alignment wrapText="1"/>
    </xf>
    <xf numFmtId="0" fontId="23" fillId="0" borderId="37" xfId="0" applyFont="1" applyBorder="1" applyAlignment="1">
      <alignment wrapText="1"/>
    </xf>
    <xf numFmtId="2" fontId="3" fillId="7" borderId="38" xfId="0" applyNumberFormat="1" applyFont="1" applyFill="1" applyBorder="1"/>
    <xf numFmtId="2" fontId="3" fillId="7" borderId="38" xfId="1" applyNumberFormat="1" applyFont="1" applyFill="1" applyBorder="1"/>
    <xf numFmtId="165" fontId="3" fillId="7" borderId="38" xfId="2" applyNumberFormat="1" applyFont="1" applyFill="1" applyBorder="1" applyAlignment="1">
      <alignment horizontal="center"/>
    </xf>
    <xf numFmtId="44" fontId="3" fillId="7" borderId="38" xfId="0" applyNumberFormat="1" applyFont="1" applyFill="1" applyBorder="1" applyAlignment="1">
      <alignment horizontal="center"/>
    </xf>
    <xf numFmtId="0" fontId="3" fillId="7" borderId="38" xfId="0" applyFont="1" applyFill="1" applyBorder="1"/>
    <xf numFmtId="0" fontId="3" fillId="7" borderId="39" xfId="0" applyFont="1" applyFill="1" applyBorder="1"/>
    <xf numFmtId="0" fontId="4" fillId="0" borderId="32" xfId="0" applyFont="1" applyBorder="1" applyAlignment="1">
      <alignment wrapText="1"/>
    </xf>
    <xf numFmtId="43" fontId="4" fillId="0" borderId="33" xfId="2" applyFont="1" applyBorder="1" applyAlignment="1">
      <alignment wrapText="1"/>
    </xf>
    <xf numFmtId="43" fontId="3" fillId="0" borderId="33" xfId="2" applyFont="1" applyBorder="1"/>
    <xf numFmtId="0" fontId="3" fillId="0" borderId="33" xfId="0" applyFont="1" applyBorder="1"/>
    <xf numFmtId="0" fontId="3" fillId="0" borderId="34" xfId="0" applyFont="1" applyBorder="1"/>
    <xf numFmtId="0" fontId="4" fillId="0" borderId="36" xfId="0" applyFont="1" applyBorder="1" applyAlignment="1">
      <alignment horizontal="center"/>
    </xf>
    <xf numFmtId="165" fontId="3" fillId="8" borderId="36" xfId="2" applyNumberFormat="1" applyFont="1" applyFill="1" applyBorder="1"/>
    <xf numFmtId="165" fontId="3" fillId="8" borderId="36" xfId="0" applyNumberFormat="1" applyFont="1" applyFill="1" applyBorder="1"/>
    <xf numFmtId="0" fontId="23" fillId="0" borderId="35" xfId="0" applyFont="1" applyBorder="1"/>
    <xf numFmtId="0" fontId="3" fillId="7" borderId="35" xfId="0" applyFont="1" applyFill="1" applyBorder="1"/>
    <xf numFmtId="0" fontId="23" fillId="0" borderId="37" xfId="0" applyFont="1" applyBorder="1"/>
    <xf numFmtId="2" fontId="3" fillId="8" borderId="38" xfId="0" applyNumberFormat="1" applyFont="1" applyFill="1" applyBorder="1"/>
    <xf numFmtId="2" fontId="3" fillId="8" borderId="38" xfId="1" applyNumberFormat="1" applyFont="1" applyFill="1" applyBorder="1"/>
    <xf numFmtId="165" fontId="3" fillId="9" borderId="38" xfId="2" applyNumberFormat="1" applyFont="1" applyFill="1" applyBorder="1" applyAlignment="1">
      <alignment horizontal="center"/>
    </xf>
    <xf numFmtId="0" fontId="3" fillId="8" borderId="39" xfId="0" applyFont="1" applyFill="1" applyBorder="1"/>
    <xf numFmtId="165" fontId="15" fillId="0" borderId="0" xfId="1" applyNumberFormat="1" applyFont="1" applyBorder="1" applyAlignment="1">
      <alignment horizontal="left" vertical="center"/>
    </xf>
    <xf numFmtId="0" fontId="26" fillId="7" borderId="0" xfId="0" applyFont="1" applyFill="1" applyBorder="1" applyAlignment="1">
      <alignment horizontal="left" vertical="center" wrapText="1"/>
    </xf>
    <xf numFmtId="2" fontId="26" fillId="8" borderId="0" xfId="0" applyNumberFormat="1" applyFont="1" applyFill="1" applyBorder="1" applyAlignment="1">
      <alignment horizontal="left" vertical="center" wrapText="1"/>
    </xf>
    <xf numFmtId="0" fontId="15" fillId="0" borderId="0" xfId="0" applyFont="1" applyBorder="1" applyAlignment="1">
      <alignment horizontal="left" vertical="center"/>
    </xf>
    <xf numFmtId="0" fontId="23" fillId="0" borderId="35" xfId="0" applyFont="1" applyBorder="1" applyAlignment="1">
      <alignment horizontal="left" vertical="center" wrapText="1" readingOrder="1"/>
    </xf>
    <xf numFmtId="165" fontId="3" fillId="8" borderId="0" xfId="2" applyNumberFormat="1" applyFont="1" applyFill="1" applyBorder="1" applyAlignment="1">
      <alignment horizontal="left" vertical="center"/>
    </xf>
    <xf numFmtId="0" fontId="4" fillId="0" borderId="35" xfId="0" applyFont="1" applyBorder="1" applyAlignment="1">
      <alignment horizontal="left" vertical="center" wrapText="1"/>
    </xf>
    <xf numFmtId="43" fontId="4" fillId="0" borderId="0" xfId="2" applyFont="1" applyBorder="1" applyAlignment="1">
      <alignment horizontal="left" vertical="center" wrapText="1"/>
    </xf>
    <xf numFmtId="43" fontId="3" fillId="0" borderId="0" xfId="2" applyFont="1" applyBorder="1" applyAlignment="1">
      <alignment horizontal="left" vertical="center"/>
    </xf>
    <xf numFmtId="0" fontId="3" fillId="0" borderId="0" xfId="0" applyFont="1" applyBorder="1" applyAlignment="1">
      <alignment horizontal="left" vertical="center"/>
    </xf>
    <xf numFmtId="0" fontId="7" fillId="0" borderId="35" xfId="0" applyFont="1" applyBorder="1" applyAlignment="1">
      <alignment horizontal="left" vertical="center" wrapText="1"/>
    </xf>
    <xf numFmtId="0" fontId="3" fillId="7" borderId="0" xfId="0" applyFont="1" applyFill="1" applyBorder="1" applyAlignment="1">
      <alignment horizontal="left" vertical="center"/>
    </xf>
    <xf numFmtId="43" fontId="3" fillId="0" borderId="35" xfId="2" applyFont="1" applyBorder="1" applyAlignment="1">
      <alignment horizontal="left" vertical="center" wrapText="1"/>
    </xf>
    <xf numFmtId="0" fontId="3" fillId="0" borderId="35" xfId="0" applyFont="1" applyBorder="1" applyAlignment="1">
      <alignment horizontal="left" vertical="center" wrapText="1"/>
    </xf>
    <xf numFmtId="165" fontId="3" fillId="0" borderId="0" xfId="0" applyNumberFormat="1" applyFont="1" applyBorder="1" applyAlignment="1">
      <alignment horizontal="left" vertical="center"/>
    </xf>
    <xf numFmtId="0" fontId="3" fillId="14" borderId="0" xfId="0" applyFont="1" applyFill="1" applyBorder="1" applyAlignment="1">
      <alignment horizontal="left" vertical="center"/>
    </xf>
    <xf numFmtId="165" fontId="3" fillId="9" borderId="0" xfId="2" applyNumberFormat="1" applyFont="1" applyFill="1" applyBorder="1" applyAlignment="1">
      <alignment horizontal="left" vertical="center"/>
    </xf>
    <xf numFmtId="44" fontId="3" fillId="7" borderId="0" xfId="0" quotePrefix="1" applyNumberFormat="1" applyFont="1" applyFill="1" applyBorder="1" applyAlignment="1">
      <alignment horizontal="left" vertical="center"/>
    </xf>
    <xf numFmtId="0" fontId="23" fillId="0" borderId="35" xfId="0" applyFont="1" applyBorder="1" applyAlignment="1">
      <alignment horizontal="left" vertical="center" wrapText="1"/>
    </xf>
    <xf numFmtId="165" fontId="3" fillId="8" borderId="0" xfId="0" applyNumberFormat="1" applyFont="1" applyFill="1" applyBorder="1" applyAlignment="1">
      <alignment horizontal="left" vertical="center"/>
    </xf>
    <xf numFmtId="0" fontId="3" fillId="7" borderId="35" xfId="0" applyFont="1" applyFill="1" applyBorder="1" applyAlignment="1">
      <alignment horizontal="left" vertical="center" wrapText="1"/>
    </xf>
    <xf numFmtId="44" fontId="3" fillId="7" borderId="0" xfId="0" applyNumberFormat="1" applyFont="1" applyFill="1" applyBorder="1" applyAlignment="1">
      <alignment horizontal="left" vertical="center"/>
    </xf>
  </cellXfs>
  <cellStyles count="3">
    <cellStyle name="Comma" xfId="2" builtinId="3"/>
    <cellStyle name="Normal" xfId="0" builtinId="0"/>
    <cellStyle name="Percent" xfId="1" builtinId="5"/>
  </cellStyles>
  <dxfs count="0"/>
  <tableStyles count="0" defaultTableStyle="TableStyleMedium2" defaultPivotStyle="PivotStyleLight16"/>
  <colors>
    <mruColors>
      <color rgb="FF0033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13" Type="http://schemas.microsoft.com/office/2017/06/relationships/rdArray" Target="richData/rdarray.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theme" Target="theme/theme1.xml"/><Relationship Id="rId12" Type="http://schemas.microsoft.com/office/2017/06/relationships/rdRichValueStructure" Target="richData/rdrichvaluestructure.xml"/><Relationship Id="rId17" Type="http://schemas.microsoft.com/office/2017/06/relationships/rdRichValueTypes" Target="richData/rdRichValueTypes.xml"/><Relationship Id="rId2" Type="http://schemas.openxmlformats.org/officeDocument/2006/relationships/worksheet" Target="worksheets/sheet2.xml"/><Relationship Id="rId16" Type="http://schemas.microsoft.com/office/2017/06/relationships/rdSupportingPropertyBag" Target="richData/rdsupportingpropertybag.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17/06/relationships/rdRichValue" Target="richData/rdrichvalue.xml"/><Relationship Id="rId5" Type="http://schemas.openxmlformats.org/officeDocument/2006/relationships/worksheet" Target="worksheets/sheet5.xml"/><Relationship Id="rId15" Type="http://schemas.microsoft.com/office/2017/06/relationships/rdSupportingPropertyBagStructure" Target="richData/rdsupportingpropertybagstructure.xml"/><Relationship Id="rId10"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sharedStrings" Target="sharedStrings.xml"/><Relationship Id="rId14" Type="http://schemas.microsoft.com/office/2017/06/relationships/richStyles" Target="richData/richStyles.xml"/></Relationships>
</file>

<file path=xl/drawings/drawing1.xml><?xml version="1.0" encoding="utf-8"?>
<xdr:wsDr xmlns:xdr="http://schemas.openxmlformats.org/drawingml/2006/spreadsheetDrawing" xmlns:a="http://schemas.openxmlformats.org/drawingml/2006/main">
  <xdr:oneCellAnchor>
    <xdr:from>
      <xdr:col>6</xdr:col>
      <xdr:colOff>723900</xdr:colOff>
      <xdr:row>60</xdr:row>
      <xdr:rowOff>45720</xdr:rowOff>
    </xdr:from>
    <xdr:ext cx="7566660" cy="655949"/>
    <xdr:sp macro="" textlink="">
      <xdr:nvSpPr>
        <xdr:cNvPr id="2" name="TextBox 1">
          <a:extLst>
            <a:ext uri="{FF2B5EF4-FFF2-40B4-BE49-F238E27FC236}">
              <a16:creationId xmlns:a16="http://schemas.microsoft.com/office/drawing/2014/main" id="{7DE5941C-CF96-0D3D-1351-B1CE2190AD7E}"/>
            </a:ext>
          </a:extLst>
        </xdr:cNvPr>
        <xdr:cNvSpPr txBox="1"/>
      </xdr:nvSpPr>
      <xdr:spPr>
        <a:xfrm>
          <a:off x="5951220" y="13060680"/>
          <a:ext cx="7566660" cy="655949"/>
        </a:xfrm>
        <a:prstGeom prst="rect">
          <a:avLst/>
        </a:prstGeom>
        <a:solidFill>
          <a:schemeClr val="accent4">
            <a:lumMod val="20000"/>
            <a:lumOff val="80000"/>
          </a:schemeClr>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AU" sz="1200"/>
            <a:t>Please explain how you categorize the risk categories and allocate the chosen assets into those risk categories. Ensure that all your workings are clearly shown in this sheet. provide  the relevant risk category code in row 59 of Column C to J .</a:t>
          </a:r>
          <a:r>
            <a:rPr lang="en-AU" sz="1200" baseline="0"/>
            <a:t> Also, complete the Column T,U, and V</a:t>
          </a:r>
          <a:endParaRPr lang="en-AU" sz="1200"/>
        </a:p>
      </xdr:txBody>
    </xdr:sp>
    <xdr:clientData/>
  </xdr:oneCellAnchor>
</xdr:wsDr>
</file>

<file path=xl/drawings/drawing2.xml><?xml version="1.0" encoding="utf-8"?>
<xdr:wsDr xmlns:xdr="http://schemas.openxmlformats.org/drawingml/2006/spreadsheetDrawing" xmlns:a="http://schemas.openxmlformats.org/drawingml/2006/main">
  <xdr:twoCellAnchor>
    <xdr:from>
      <xdr:col>15</xdr:col>
      <xdr:colOff>569888</xdr:colOff>
      <xdr:row>0</xdr:row>
      <xdr:rowOff>183026</xdr:rowOff>
    </xdr:from>
    <xdr:to>
      <xdr:col>24</xdr:col>
      <xdr:colOff>216877</xdr:colOff>
      <xdr:row>52</xdr:row>
      <xdr:rowOff>31750</xdr:rowOff>
    </xdr:to>
    <xdr:sp macro="" textlink="">
      <xdr:nvSpPr>
        <xdr:cNvPr id="2" name="TextBox 1">
          <a:extLst>
            <a:ext uri="{FF2B5EF4-FFF2-40B4-BE49-F238E27FC236}">
              <a16:creationId xmlns:a16="http://schemas.microsoft.com/office/drawing/2014/main" id="{F18240E7-EAD6-4DD9-A683-B658BD15F4C0}"/>
            </a:ext>
          </a:extLst>
        </xdr:cNvPr>
        <xdr:cNvSpPr txBox="1"/>
      </xdr:nvSpPr>
      <xdr:spPr>
        <a:xfrm>
          <a:off x="11900828" y="183026"/>
          <a:ext cx="4546649" cy="8832704"/>
        </a:xfrm>
        <a:prstGeom prst="rect">
          <a:avLst/>
        </a:prstGeom>
        <a:solidFill>
          <a:schemeClr val="accent2">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100" b="1"/>
            <a:t>LP Portfolio</a:t>
          </a:r>
          <a:r>
            <a:rPr lang="en-AU" sz="1100" b="1" baseline="0"/>
            <a:t> Mix </a:t>
          </a:r>
          <a:endParaRPr lang="en-AU" sz="1100" b="1"/>
        </a:p>
        <a:p>
          <a:r>
            <a:rPr lang="en-AU" sz="1100">
              <a:solidFill>
                <a:schemeClr val="dk1"/>
              </a:solidFill>
              <a:effectLst/>
              <a:latin typeface="+mn-lt"/>
              <a:ea typeface="+mn-ea"/>
              <a:cs typeface="+mn-cs"/>
            </a:rPr>
            <a:t>The objective is to </a:t>
          </a:r>
          <a:endParaRPr lang="en-AU">
            <a:effectLst/>
          </a:endParaRPr>
        </a:p>
        <a:p>
          <a:r>
            <a:rPr lang="en-AU" sz="1100" b="0" i="0" baseline="0">
              <a:solidFill>
                <a:schemeClr val="dk1"/>
              </a:solidFill>
              <a:effectLst/>
              <a:latin typeface="+mn-lt"/>
              <a:ea typeface="+mn-ea"/>
              <a:cs typeface="+mn-cs"/>
            </a:rPr>
            <a:t>achieve the maximum overall return, by maximizing return</a:t>
          </a:r>
          <a:endParaRPr lang="en-AU">
            <a:effectLst/>
          </a:endParaRPr>
        </a:p>
        <a:p>
          <a:r>
            <a:rPr lang="en-AU" sz="1100">
              <a:solidFill>
                <a:schemeClr val="dk1"/>
              </a:solidFill>
              <a:effectLst/>
              <a:latin typeface="+mn-lt"/>
              <a:ea typeface="+mn-ea"/>
              <a:cs typeface="+mn-cs"/>
            </a:rPr>
            <a:t>Maximizing Return R=∑(Return(i)​⋅Investment(i))</a:t>
          </a:r>
          <a:endParaRPr lang="en-AU">
            <a:effectLst/>
          </a:endParaRPr>
        </a:p>
        <a:p>
          <a:r>
            <a:rPr lang="en-AU" sz="1100">
              <a:solidFill>
                <a:schemeClr val="dk1"/>
              </a:solidFill>
              <a:effectLst/>
              <a:latin typeface="+mn-lt"/>
              <a:ea typeface="+mn-ea"/>
              <a:cs typeface="+mn-cs"/>
            </a:rPr>
            <a:t>Maximize R=0.046S11+0.008S12+0.003S21+0.012S22+0.004S31+0.011S32+0.012S41+0.014S42</a:t>
          </a:r>
          <a:endParaRPr lang="en-AU">
            <a:effectLst/>
          </a:endParaRPr>
        </a:p>
        <a:p>
          <a:endParaRPr lang="en-AU" sz="1100"/>
        </a:p>
        <a:p>
          <a:r>
            <a:rPr lang="en-AU" sz="1100"/>
            <a:t>Subject</a:t>
          </a:r>
          <a:r>
            <a:rPr lang="en-AU" sz="1100" baseline="0"/>
            <a:t> to:</a:t>
          </a:r>
        </a:p>
        <a:p>
          <a:endParaRPr lang="en-AU" sz="1100"/>
        </a:p>
        <a:p>
          <a:pPr lvl="0" rtl="0"/>
          <a:r>
            <a:rPr lang="en-US" sz="1100">
              <a:solidFill>
                <a:schemeClr val="dk1"/>
              </a:solidFill>
              <a:effectLst/>
              <a:latin typeface="+mn-lt"/>
              <a:ea typeface="+mn-ea"/>
              <a:cs typeface="+mn-cs"/>
            </a:rPr>
            <a:t>1.</a:t>
          </a:r>
          <a:r>
            <a:rPr lang="en-US" sz="1100" baseline="0">
              <a:solidFill>
                <a:schemeClr val="dk1"/>
              </a:solidFill>
              <a:effectLst/>
              <a:latin typeface="+mn-lt"/>
              <a:ea typeface="+mn-ea"/>
              <a:cs typeface="+mn-cs"/>
            </a:rPr>
            <a:t> </a:t>
          </a:r>
          <a:r>
            <a:rPr lang="en-US" sz="1100">
              <a:solidFill>
                <a:schemeClr val="dk1"/>
              </a:solidFill>
              <a:effectLst/>
              <a:latin typeface="+mn-lt"/>
              <a:ea typeface="+mn-ea"/>
              <a:cs typeface="+mn-cs"/>
            </a:rPr>
            <a:t>Investment in the high-risk assets shouldn’t exceed 15% of the portfolio</a:t>
          </a:r>
        </a:p>
        <a:p>
          <a:pPr lvl="0" rtl="0"/>
          <a:r>
            <a:rPr lang="en-AU"/>
            <a:t>R3 (High Risk ≤ 15%)</a:t>
          </a:r>
        </a:p>
        <a:p>
          <a:pPr lvl="0" rtl="0"/>
          <a:r>
            <a:rPr lang="en-AU"/>
            <a:t>S11+S32≤0.15</a:t>
          </a:r>
          <a:endParaRPr lang="en-AU" sz="1100">
            <a:solidFill>
              <a:schemeClr val="dk1"/>
            </a:solidFill>
            <a:effectLst/>
            <a:latin typeface="+mn-lt"/>
            <a:ea typeface="+mn-ea"/>
            <a:cs typeface="+mn-cs"/>
          </a:endParaRPr>
        </a:p>
        <a:p>
          <a:pPr lvl="0"/>
          <a:endParaRPr lang="en-AU" sz="1100">
            <a:solidFill>
              <a:schemeClr val="dk1"/>
            </a:solidFill>
            <a:effectLst/>
            <a:latin typeface="+mn-lt"/>
            <a:ea typeface="+mn-ea"/>
            <a:cs typeface="+mn-cs"/>
          </a:endParaRPr>
        </a:p>
        <a:p>
          <a:pPr lvl="0"/>
          <a:r>
            <a:rPr lang="en-AU" sz="1100">
              <a:solidFill>
                <a:schemeClr val="dk1"/>
              </a:solidFill>
              <a:effectLst/>
              <a:latin typeface="+mn-lt"/>
              <a:ea typeface="+mn-ea"/>
              <a:cs typeface="+mn-cs"/>
            </a:rPr>
            <a:t>2. </a:t>
          </a:r>
          <a:r>
            <a:rPr lang="en-AU"/>
            <a:t>The lowest-risk assets should receive the highest allocation of investments compared to all other risk categories</a:t>
          </a:r>
        </a:p>
        <a:p>
          <a:pPr lvl="0"/>
          <a:r>
            <a:rPr lang="en-AU"/>
            <a:t>R1 (Lowest Risk ≥ R2, R3)</a:t>
          </a:r>
        </a:p>
        <a:p>
          <a:pPr lvl="0"/>
          <a:r>
            <a:rPr lang="en-AU"/>
            <a:t>S31+S42≥S11+S32</a:t>
          </a:r>
        </a:p>
        <a:p>
          <a:pPr lvl="0"/>
          <a:r>
            <a:rPr lang="en-AU"/>
            <a:t>S31+S42≥S12+S21+S22+S41</a:t>
          </a:r>
        </a:p>
        <a:p>
          <a:pPr lvl="0"/>
          <a:endParaRPr lang="en-AU" sz="1100">
            <a:solidFill>
              <a:schemeClr val="dk1"/>
            </a:solidFill>
            <a:effectLst/>
            <a:latin typeface="+mn-lt"/>
            <a:ea typeface="+mn-ea"/>
            <a:cs typeface="+mn-cs"/>
          </a:endParaRPr>
        </a:p>
        <a:p>
          <a:pPr lvl="0"/>
          <a:r>
            <a:rPr lang="en-AU" sz="1100">
              <a:solidFill>
                <a:schemeClr val="dk1"/>
              </a:solidFill>
              <a:effectLst/>
              <a:latin typeface="+mn-lt"/>
              <a:ea typeface="+mn-ea"/>
              <a:cs typeface="+mn-cs"/>
            </a:rPr>
            <a:t>3. E</a:t>
          </a:r>
          <a:r>
            <a:rPr lang="en-AU"/>
            <a:t>ach sector must have a minimum of 15% invested, </a:t>
          </a:r>
          <a:r>
            <a:rPr lang="en-AU" sz="1100">
              <a:solidFill>
                <a:schemeClr val="dk1"/>
              </a:solidFill>
              <a:effectLst/>
              <a:latin typeface="+mn-lt"/>
              <a:ea typeface="+mn-ea"/>
              <a:cs typeface="+mn-cs"/>
            </a:rPr>
            <a:t>one sector that you choose (Technology) to have a minimum of 20% invested</a:t>
          </a:r>
          <a:endParaRPr lang="en-AU"/>
        </a:p>
        <a:p>
          <a:pPr marL="0" marR="0" lvl="0" indent="0" defTabSz="914400" eaLnBrk="1" fontAlgn="auto" latinLnBrk="0" hangingPunct="1">
            <a:lnSpc>
              <a:spcPct val="100000"/>
            </a:lnSpc>
            <a:spcBef>
              <a:spcPts val="0"/>
            </a:spcBef>
            <a:spcAft>
              <a:spcPts val="0"/>
            </a:spcAft>
            <a:buClrTx/>
            <a:buSzTx/>
            <a:buFontTx/>
            <a:buNone/>
            <a:tabLst/>
            <a:defRPr/>
          </a:pPr>
          <a:r>
            <a:rPr lang="en-AU"/>
            <a:t>S1, S3,</a:t>
          </a:r>
          <a:r>
            <a:rPr lang="en-AU" baseline="0"/>
            <a:t> S4 &gt;= 0.15, </a:t>
          </a:r>
          <a:r>
            <a:rPr lang="en-AU" sz="1100">
              <a:solidFill>
                <a:schemeClr val="dk1"/>
              </a:solidFill>
              <a:effectLst/>
              <a:latin typeface="+mn-lt"/>
              <a:ea typeface="+mn-ea"/>
              <a:cs typeface="+mn-cs"/>
            </a:rPr>
            <a:t>S2&gt;=0.20</a:t>
          </a:r>
          <a:endParaRPr lang="en-AU">
            <a:effectLst/>
          </a:endParaRPr>
        </a:p>
        <a:p>
          <a:pPr lvl="0"/>
          <a:endParaRPr lang="en-AU" baseline="0"/>
        </a:p>
        <a:p>
          <a:pPr lvl="0"/>
          <a:r>
            <a:rPr lang="en-AU" baseline="0"/>
            <a:t>S11+S12 &gt;=0.15</a:t>
          </a:r>
        </a:p>
        <a:p>
          <a:pPr lvl="0"/>
          <a:r>
            <a:rPr lang="en-AU" baseline="0"/>
            <a:t>S31+S32&gt;=0.15</a:t>
          </a:r>
        </a:p>
        <a:p>
          <a:pPr lvl="0"/>
          <a:r>
            <a:rPr lang="en-AU" baseline="0"/>
            <a:t>S41+S42&gt;=0.15</a:t>
          </a:r>
        </a:p>
        <a:p>
          <a:pPr marL="0" marR="0" lvl="0" indent="0" defTabSz="914400" eaLnBrk="1" fontAlgn="auto" latinLnBrk="0" hangingPunct="1">
            <a:lnSpc>
              <a:spcPct val="100000"/>
            </a:lnSpc>
            <a:spcBef>
              <a:spcPts val="0"/>
            </a:spcBef>
            <a:spcAft>
              <a:spcPts val="0"/>
            </a:spcAft>
            <a:buClrTx/>
            <a:buSzTx/>
            <a:buFontTx/>
            <a:buNone/>
            <a:tabLst/>
            <a:defRPr/>
          </a:pPr>
          <a:r>
            <a:rPr lang="en-AU" sz="1100">
              <a:solidFill>
                <a:schemeClr val="dk1"/>
              </a:solidFill>
              <a:effectLst/>
              <a:latin typeface="+mn-lt"/>
              <a:ea typeface="+mn-ea"/>
              <a:cs typeface="+mn-cs"/>
            </a:rPr>
            <a:t>S21+S22&gt;=0.20</a:t>
          </a:r>
          <a:endParaRPr lang="en-AU"/>
        </a:p>
        <a:p>
          <a:pPr lvl="0"/>
          <a:endParaRPr lang="en-AU"/>
        </a:p>
        <a:p>
          <a:pPr lvl="0"/>
          <a:r>
            <a:rPr lang="en-AU" sz="1100">
              <a:solidFill>
                <a:schemeClr val="dk1"/>
              </a:solidFill>
              <a:effectLst/>
              <a:latin typeface="+mn-lt"/>
              <a:ea typeface="+mn-ea"/>
              <a:cs typeface="+mn-cs"/>
            </a:rPr>
            <a:t>4. </a:t>
          </a:r>
          <a:r>
            <a:rPr lang="en-AU"/>
            <a:t>minimum investment in each asset should be 5%</a:t>
          </a:r>
        </a:p>
        <a:p>
          <a:pPr lvl="0"/>
          <a:r>
            <a:rPr lang="en-AU" sz="1100">
              <a:solidFill>
                <a:schemeClr val="dk1"/>
              </a:solidFill>
              <a:effectLst/>
              <a:latin typeface="+mn-lt"/>
              <a:ea typeface="+mn-ea"/>
              <a:cs typeface="+mn-cs"/>
            </a:rPr>
            <a:t>Sij &gt;=0.05, (i=1,2,</a:t>
          </a:r>
          <a:r>
            <a:rPr lang="en-AU" sz="1100" baseline="0">
              <a:solidFill>
                <a:schemeClr val="dk1"/>
              </a:solidFill>
              <a:effectLst/>
              <a:latin typeface="+mn-lt"/>
              <a:ea typeface="+mn-ea"/>
              <a:cs typeface="+mn-cs"/>
            </a:rPr>
            <a:t> j=1,2)</a:t>
          </a:r>
        </a:p>
        <a:p>
          <a:pPr lvl="0"/>
          <a:endParaRPr lang="en-AU" sz="1100" baseline="0">
            <a:solidFill>
              <a:schemeClr val="dk1"/>
            </a:solidFill>
            <a:effectLst/>
            <a:latin typeface="+mn-lt"/>
            <a:ea typeface="+mn-ea"/>
            <a:cs typeface="+mn-cs"/>
          </a:endParaRPr>
        </a:p>
        <a:p>
          <a:pPr lvl="0"/>
          <a:r>
            <a:rPr lang="en-AU" sz="1100">
              <a:solidFill>
                <a:schemeClr val="dk1"/>
              </a:solidFill>
              <a:effectLst/>
              <a:latin typeface="+mn-lt"/>
              <a:ea typeface="+mn-ea"/>
              <a:cs typeface="+mn-cs"/>
            </a:rPr>
            <a:t>S11 &gt;=0.05</a:t>
          </a:r>
        </a:p>
        <a:p>
          <a:pPr marL="0" marR="0" lvl="0" indent="0" defTabSz="914400" eaLnBrk="1" fontAlgn="auto" latinLnBrk="0" hangingPunct="1">
            <a:lnSpc>
              <a:spcPct val="100000"/>
            </a:lnSpc>
            <a:spcBef>
              <a:spcPts val="0"/>
            </a:spcBef>
            <a:spcAft>
              <a:spcPts val="0"/>
            </a:spcAft>
            <a:buClrTx/>
            <a:buSzTx/>
            <a:buFontTx/>
            <a:buNone/>
            <a:tabLst/>
            <a:defRPr/>
          </a:pPr>
          <a:r>
            <a:rPr lang="en-AU" sz="1100">
              <a:solidFill>
                <a:schemeClr val="dk1"/>
              </a:solidFill>
              <a:effectLst/>
              <a:latin typeface="+mn-lt"/>
              <a:ea typeface="+mn-ea"/>
              <a:cs typeface="+mn-cs"/>
            </a:rPr>
            <a:t>S12 &gt;=0.05</a:t>
          </a:r>
        </a:p>
        <a:p>
          <a:pPr marL="0" marR="0" lvl="0" indent="0" defTabSz="914400" eaLnBrk="1" fontAlgn="auto" latinLnBrk="0" hangingPunct="1">
            <a:lnSpc>
              <a:spcPct val="100000"/>
            </a:lnSpc>
            <a:spcBef>
              <a:spcPts val="0"/>
            </a:spcBef>
            <a:spcAft>
              <a:spcPts val="0"/>
            </a:spcAft>
            <a:buClrTx/>
            <a:buSzTx/>
            <a:buFontTx/>
            <a:buNone/>
            <a:tabLst/>
            <a:defRPr/>
          </a:pPr>
          <a:r>
            <a:rPr lang="en-AU" sz="1100">
              <a:solidFill>
                <a:schemeClr val="dk1"/>
              </a:solidFill>
              <a:effectLst/>
              <a:latin typeface="+mn-lt"/>
              <a:ea typeface="+mn-ea"/>
              <a:cs typeface="+mn-cs"/>
            </a:rPr>
            <a:t>S21 &gt;=0.05</a:t>
          </a:r>
        </a:p>
        <a:p>
          <a:pPr lvl="0"/>
          <a:r>
            <a:rPr lang="en-AU" sz="1100">
              <a:solidFill>
                <a:schemeClr val="dk1"/>
              </a:solidFill>
              <a:effectLst/>
              <a:latin typeface="+mn-lt"/>
              <a:ea typeface="+mn-ea"/>
              <a:cs typeface="+mn-cs"/>
            </a:rPr>
            <a:t>S22 &gt;=0.05</a:t>
          </a:r>
        </a:p>
        <a:p>
          <a:pPr lvl="0"/>
          <a:r>
            <a:rPr lang="en-AU" sz="1100">
              <a:solidFill>
                <a:schemeClr val="dk1"/>
              </a:solidFill>
              <a:effectLst/>
              <a:latin typeface="+mn-lt"/>
              <a:ea typeface="+mn-ea"/>
              <a:cs typeface="+mn-cs"/>
            </a:rPr>
            <a:t>S31 &gt;=0.05</a:t>
          </a:r>
        </a:p>
        <a:p>
          <a:pPr lvl="0"/>
          <a:r>
            <a:rPr lang="en-AU" sz="1100">
              <a:solidFill>
                <a:schemeClr val="dk1"/>
              </a:solidFill>
              <a:effectLst/>
              <a:latin typeface="+mn-lt"/>
              <a:ea typeface="+mn-ea"/>
              <a:cs typeface="+mn-cs"/>
            </a:rPr>
            <a:t>S32 &gt;=0.05</a:t>
          </a:r>
        </a:p>
        <a:p>
          <a:pPr lvl="0"/>
          <a:r>
            <a:rPr lang="en-AU" sz="1100">
              <a:solidFill>
                <a:schemeClr val="dk1"/>
              </a:solidFill>
              <a:effectLst/>
              <a:latin typeface="+mn-lt"/>
              <a:ea typeface="+mn-ea"/>
              <a:cs typeface="+mn-cs"/>
            </a:rPr>
            <a:t>S41 &gt;=0.05</a:t>
          </a:r>
        </a:p>
        <a:p>
          <a:pPr lvl="0"/>
          <a:r>
            <a:rPr lang="en-AU" sz="1100">
              <a:solidFill>
                <a:schemeClr val="dk1"/>
              </a:solidFill>
              <a:effectLst/>
              <a:latin typeface="+mn-lt"/>
              <a:ea typeface="+mn-ea"/>
              <a:cs typeface="+mn-cs"/>
            </a:rPr>
            <a:t>S42</a:t>
          </a:r>
          <a:r>
            <a:rPr lang="en-AU" sz="1100" baseline="0">
              <a:solidFill>
                <a:schemeClr val="dk1"/>
              </a:solidFill>
              <a:effectLst/>
              <a:latin typeface="+mn-lt"/>
              <a:ea typeface="+mn-ea"/>
              <a:cs typeface="+mn-cs"/>
            </a:rPr>
            <a:t> &gt;=0.05</a:t>
          </a:r>
        </a:p>
        <a:p>
          <a:pPr lvl="0"/>
          <a:endParaRPr lang="en-AU" sz="1100" baseline="0">
            <a:solidFill>
              <a:schemeClr val="dk1"/>
            </a:solidFill>
            <a:effectLst/>
            <a:latin typeface="+mn-lt"/>
            <a:ea typeface="+mn-ea"/>
            <a:cs typeface="+mn-cs"/>
          </a:endParaRPr>
        </a:p>
        <a:p>
          <a:pPr lvl="0"/>
          <a:r>
            <a:rPr lang="en-AU" sz="1100" baseline="0">
              <a:solidFill>
                <a:schemeClr val="dk1"/>
              </a:solidFill>
              <a:effectLst/>
              <a:latin typeface="+mn-lt"/>
              <a:ea typeface="+mn-ea"/>
              <a:cs typeface="+mn-cs"/>
            </a:rPr>
            <a:t>5. Any sector cannot exceed 40%</a:t>
          </a:r>
        </a:p>
        <a:p>
          <a:pPr lvl="0"/>
          <a:r>
            <a:rPr lang="en-AU" sz="1100" baseline="0">
              <a:solidFill>
                <a:schemeClr val="dk1"/>
              </a:solidFill>
              <a:effectLst/>
              <a:latin typeface="+mn-lt"/>
              <a:ea typeface="+mn-ea"/>
              <a:cs typeface="+mn-cs"/>
            </a:rPr>
            <a:t>S11+S12 &lt;=0.4</a:t>
          </a:r>
        </a:p>
        <a:p>
          <a:pPr lvl="0"/>
          <a:r>
            <a:rPr lang="en-AU" sz="1100" baseline="0">
              <a:solidFill>
                <a:schemeClr val="dk1"/>
              </a:solidFill>
              <a:effectLst/>
              <a:latin typeface="+mn-lt"/>
              <a:ea typeface="+mn-ea"/>
              <a:cs typeface="+mn-cs"/>
            </a:rPr>
            <a:t>S21+S22 &lt;=0.4</a:t>
          </a:r>
        </a:p>
        <a:p>
          <a:pPr lvl="0"/>
          <a:r>
            <a:rPr lang="en-AU" sz="1100" baseline="0">
              <a:solidFill>
                <a:schemeClr val="dk1"/>
              </a:solidFill>
              <a:effectLst/>
              <a:latin typeface="+mn-lt"/>
              <a:ea typeface="+mn-ea"/>
              <a:cs typeface="+mn-cs"/>
            </a:rPr>
            <a:t>S31+S32 &lt;=0.4</a:t>
          </a:r>
        </a:p>
        <a:p>
          <a:pPr lvl="0"/>
          <a:r>
            <a:rPr lang="en-AU" sz="1100" baseline="0">
              <a:solidFill>
                <a:schemeClr val="dk1"/>
              </a:solidFill>
              <a:effectLst/>
              <a:latin typeface="+mn-lt"/>
              <a:ea typeface="+mn-ea"/>
              <a:cs typeface="+mn-cs"/>
            </a:rPr>
            <a:t>S41+S42 &lt;=0.4</a:t>
          </a:r>
        </a:p>
        <a:p>
          <a:pPr lvl="0"/>
          <a:endParaRPr lang="en-AU" sz="1100">
            <a:solidFill>
              <a:schemeClr val="dk1"/>
            </a:solidFill>
            <a:effectLst/>
            <a:latin typeface="+mn-lt"/>
            <a:ea typeface="+mn-ea"/>
            <a:cs typeface="+mn-cs"/>
          </a:endParaRPr>
        </a:p>
        <a:p>
          <a:pPr lvl="0"/>
          <a:r>
            <a:rPr lang="en-AU" sz="1100">
              <a:solidFill>
                <a:schemeClr val="dk1"/>
              </a:solidFill>
              <a:effectLst/>
              <a:latin typeface="+mn-lt"/>
              <a:ea typeface="+mn-ea"/>
              <a:cs typeface="+mn-cs"/>
            </a:rPr>
            <a:t>6. Total investement = 100%</a:t>
          </a:r>
        </a:p>
        <a:p>
          <a:pPr lvl="0"/>
          <a:r>
            <a:rPr lang="en-AU" sz="1100">
              <a:solidFill>
                <a:schemeClr val="dk1"/>
              </a:solidFill>
              <a:effectLst/>
              <a:latin typeface="+mn-lt"/>
              <a:ea typeface="+mn-ea"/>
              <a:cs typeface="+mn-cs"/>
            </a:rPr>
            <a:t>S11+S12+S21+S22+S31+S32+S41+S42</a:t>
          </a:r>
          <a:r>
            <a:rPr lang="en-AU" sz="1100" baseline="0">
              <a:solidFill>
                <a:schemeClr val="dk1"/>
              </a:solidFill>
              <a:effectLst/>
              <a:latin typeface="+mn-lt"/>
              <a:ea typeface="+mn-ea"/>
              <a:cs typeface="+mn-cs"/>
            </a:rPr>
            <a:t> = 1</a:t>
          </a:r>
        </a:p>
        <a:p>
          <a:pPr lvl="0"/>
          <a:endParaRPr lang="en-AU" sz="1100">
            <a:solidFill>
              <a:schemeClr val="dk1"/>
            </a:solidFill>
            <a:effectLst/>
            <a:latin typeface="+mn-lt"/>
            <a:ea typeface="+mn-ea"/>
            <a:cs typeface="+mn-cs"/>
          </a:endParaRPr>
        </a:p>
        <a:p>
          <a:endParaRPr lang="en-AU" sz="1000"/>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15</xdr:col>
      <xdr:colOff>569888</xdr:colOff>
      <xdr:row>0</xdr:row>
      <xdr:rowOff>183026</xdr:rowOff>
    </xdr:from>
    <xdr:to>
      <xdr:col>24</xdr:col>
      <xdr:colOff>216877</xdr:colOff>
      <xdr:row>52</xdr:row>
      <xdr:rowOff>31750</xdr:rowOff>
    </xdr:to>
    <xdr:sp macro="" textlink="">
      <xdr:nvSpPr>
        <xdr:cNvPr id="2" name="TextBox 1">
          <a:extLst>
            <a:ext uri="{FF2B5EF4-FFF2-40B4-BE49-F238E27FC236}">
              <a16:creationId xmlns:a16="http://schemas.microsoft.com/office/drawing/2014/main" id="{7B943B69-20F1-4917-BBB9-3BA3136F113A}"/>
            </a:ext>
          </a:extLst>
        </xdr:cNvPr>
        <xdr:cNvSpPr txBox="1"/>
      </xdr:nvSpPr>
      <xdr:spPr>
        <a:xfrm>
          <a:off x="11900828" y="183026"/>
          <a:ext cx="4546649" cy="8832704"/>
        </a:xfrm>
        <a:prstGeom prst="rect">
          <a:avLst/>
        </a:prstGeom>
        <a:solidFill>
          <a:schemeClr val="accent2">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100" b="1"/>
            <a:t>ILP Portfolio</a:t>
          </a:r>
          <a:r>
            <a:rPr lang="en-AU" sz="1100" b="1" baseline="0"/>
            <a:t> Mix </a:t>
          </a:r>
          <a:endParaRPr lang="en-AU" sz="1100" b="1"/>
        </a:p>
        <a:p>
          <a:r>
            <a:rPr lang="en-AU" sz="1100">
              <a:solidFill>
                <a:schemeClr val="dk1"/>
              </a:solidFill>
              <a:effectLst/>
              <a:latin typeface="+mn-lt"/>
              <a:ea typeface="+mn-ea"/>
              <a:cs typeface="+mn-cs"/>
            </a:rPr>
            <a:t>The objective is to </a:t>
          </a:r>
          <a:endParaRPr lang="en-AU" sz="1100" b="0" i="0" u="none" strike="noStrike" baseline="0">
            <a:solidFill>
              <a:schemeClr val="dk1"/>
            </a:solidFill>
            <a:latin typeface="+mn-lt"/>
            <a:ea typeface="+mn-ea"/>
            <a:cs typeface="+mn-cs"/>
          </a:endParaRPr>
        </a:p>
        <a:p>
          <a:r>
            <a:rPr lang="en-AU" sz="1100" b="0" i="0" u="none" strike="noStrike" baseline="0">
              <a:solidFill>
                <a:schemeClr val="dk1"/>
              </a:solidFill>
              <a:latin typeface="+mn-lt"/>
              <a:ea typeface="+mn-ea"/>
              <a:cs typeface="+mn-cs"/>
            </a:rPr>
            <a:t>achieve the maximum overall return, by maximizing return</a:t>
          </a:r>
        </a:p>
        <a:p>
          <a:r>
            <a:rPr lang="en-AU"/>
            <a:t>Maximizing Return R=∑(Return(i)​⋅Investment(i))</a:t>
          </a:r>
        </a:p>
        <a:p>
          <a:endParaRPr lang="en-AU"/>
        </a:p>
        <a:p>
          <a:r>
            <a:rPr lang="en-AU"/>
            <a:t>Maximize R=0.046S11+0.008S12+0.003S21+0.012S22+0.004S31+0.011S32+0.012S41+0.014S42</a:t>
          </a:r>
          <a:endParaRPr lang="en-AU" sz="1100">
            <a:effectLst/>
          </a:endParaRPr>
        </a:p>
        <a:p>
          <a:endParaRPr lang="en-AU" sz="1100"/>
        </a:p>
        <a:p>
          <a:r>
            <a:rPr lang="en-AU" sz="1100"/>
            <a:t>Subject</a:t>
          </a:r>
          <a:r>
            <a:rPr lang="en-AU" sz="1100" baseline="0"/>
            <a:t> to:</a:t>
          </a:r>
        </a:p>
        <a:p>
          <a:endParaRPr lang="en-AU" sz="1100"/>
        </a:p>
        <a:p>
          <a:pPr lvl="0" rtl="0"/>
          <a:r>
            <a:rPr lang="en-US" sz="1100">
              <a:solidFill>
                <a:schemeClr val="dk1"/>
              </a:solidFill>
              <a:effectLst/>
              <a:latin typeface="+mn-lt"/>
              <a:ea typeface="+mn-ea"/>
              <a:cs typeface="+mn-cs"/>
            </a:rPr>
            <a:t>1.</a:t>
          </a:r>
          <a:r>
            <a:rPr lang="en-US" sz="1100" baseline="0">
              <a:solidFill>
                <a:schemeClr val="dk1"/>
              </a:solidFill>
              <a:effectLst/>
              <a:latin typeface="+mn-lt"/>
              <a:ea typeface="+mn-ea"/>
              <a:cs typeface="+mn-cs"/>
            </a:rPr>
            <a:t> </a:t>
          </a:r>
          <a:r>
            <a:rPr lang="en-AU" sz="1100">
              <a:solidFill>
                <a:schemeClr val="dk1"/>
              </a:solidFill>
              <a:effectLst/>
              <a:latin typeface="+mn-lt"/>
              <a:ea typeface="+mn-ea"/>
              <a:cs typeface="+mn-cs"/>
            </a:rPr>
            <a:t>Exactly</a:t>
          </a:r>
          <a:r>
            <a:rPr lang="en-AU" sz="1100" baseline="0">
              <a:solidFill>
                <a:schemeClr val="dk1"/>
              </a:solidFill>
              <a:effectLst/>
              <a:latin typeface="+mn-lt"/>
              <a:ea typeface="+mn-ea"/>
              <a:cs typeface="+mn-cs"/>
            </a:rPr>
            <a:t> 5 stocks must be chosen</a:t>
          </a:r>
        </a:p>
        <a:p>
          <a:pPr lvl="0" rtl="0"/>
          <a:endParaRPr lang="en-AU" sz="1100" baseline="0">
            <a:solidFill>
              <a:schemeClr val="dk1"/>
            </a:solidFill>
            <a:effectLst/>
            <a:latin typeface="+mn-lt"/>
            <a:ea typeface="+mn-ea"/>
            <a:cs typeface="+mn-cs"/>
          </a:endParaRPr>
        </a:p>
        <a:p>
          <a:pPr lvl="0" rtl="0"/>
          <a:r>
            <a:rPr lang="en-AU" sz="1100">
              <a:solidFill>
                <a:schemeClr val="dk1"/>
              </a:solidFill>
              <a:effectLst/>
              <a:latin typeface="+mn-lt"/>
              <a:ea typeface="+mn-ea"/>
              <a:cs typeface="+mn-cs"/>
            </a:rPr>
            <a:t>S11+S12+S21+S22+S31+S32+S41+S42</a:t>
          </a:r>
          <a:r>
            <a:rPr lang="en-AU" sz="1100" baseline="0">
              <a:solidFill>
                <a:schemeClr val="dk1"/>
              </a:solidFill>
              <a:effectLst/>
              <a:latin typeface="+mn-lt"/>
              <a:ea typeface="+mn-ea"/>
              <a:cs typeface="+mn-cs"/>
            </a:rPr>
            <a:t> = 5</a:t>
          </a:r>
          <a:endParaRPr lang="en-AU" sz="1100">
            <a:solidFill>
              <a:schemeClr val="dk1"/>
            </a:solidFill>
            <a:effectLst/>
            <a:latin typeface="+mn-lt"/>
            <a:ea typeface="+mn-ea"/>
            <a:cs typeface="+mn-cs"/>
          </a:endParaRPr>
        </a:p>
        <a:p>
          <a:pPr lvl="0"/>
          <a:endParaRPr lang="en-AU" sz="1100">
            <a:solidFill>
              <a:schemeClr val="dk1"/>
            </a:solidFill>
            <a:effectLst/>
            <a:latin typeface="+mn-lt"/>
            <a:ea typeface="+mn-ea"/>
            <a:cs typeface="+mn-cs"/>
          </a:endParaRPr>
        </a:p>
        <a:p>
          <a:pPr lvl="0"/>
          <a:r>
            <a:rPr lang="en-AU" sz="1100">
              <a:solidFill>
                <a:schemeClr val="dk1"/>
              </a:solidFill>
              <a:effectLst/>
              <a:latin typeface="+mn-lt"/>
              <a:ea typeface="+mn-ea"/>
              <a:cs typeface="+mn-cs"/>
            </a:rPr>
            <a:t>2. </a:t>
          </a:r>
          <a:r>
            <a:rPr lang="en-AU"/>
            <a:t>4 investement sector</a:t>
          </a:r>
          <a:r>
            <a:rPr lang="en-AU" baseline="0"/>
            <a:t> must be selected</a:t>
          </a:r>
        </a:p>
        <a:p>
          <a:pPr lvl="0"/>
          <a:endParaRPr lang="en-AU" baseline="0"/>
        </a:p>
        <a:p>
          <a:pPr lvl="0"/>
          <a:r>
            <a:rPr lang="en-AU" baseline="0"/>
            <a:t>S11+S12 &gt;=1</a:t>
          </a:r>
        </a:p>
        <a:p>
          <a:pPr lvl="0"/>
          <a:r>
            <a:rPr lang="en-AU" baseline="0"/>
            <a:t>S21+S22 &gt;=1</a:t>
          </a:r>
        </a:p>
        <a:p>
          <a:pPr lvl="0"/>
          <a:r>
            <a:rPr lang="en-AU" baseline="0"/>
            <a:t>S31+S32 &gt;=1</a:t>
          </a:r>
        </a:p>
        <a:p>
          <a:pPr lvl="0"/>
          <a:r>
            <a:rPr lang="en-AU" baseline="0"/>
            <a:t>S41+S42 &gt;=1</a:t>
          </a:r>
          <a:endParaRPr lang="en-AU"/>
        </a:p>
        <a:p>
          <a:pPr lvl="0"/>
          <a:endParaRPr lang="en-AU" sz="1100">
            <a:solidFill>
              <a:schemeClr val="dk1"/>
            </a:solidFill>
            <a:effectLst/>
            <a:latin typeface="+mn-lt"/>
            <a:ea typeface="+mn-ea"/>
            <a:cs typeface="+mn-cs"/>
          </a:endParaRPr>
        </a:p>
        <a:p>
          <a:pPr lvl="0"/>
          <a:r>
            <a:rPr lang="en-AU" sz="1100">
              <a:solidFill>
                <a:schemeClr val="dk1"/>
              </a:solidFill>
              <a:effectLst/>
              <a:latin typeface="+mn-lt"/>
              <a:ea typeface="+mn-ea"/>
              <a:cs typeface="+mn-cs"/>
            </a:rPr>
            <a:t>3. At most 1 stock can be in the riskiest group</a:t>
          </a:r>
          <a:endParaRPr lang="en-AU">
            <a:effectLst/>
          </a:endParaRPr>
        </a:p>
        <a:p>
          <a:pPr lvl="0"/>
          <a:endParaRPr lang="en-AU" baseline="0"/>
        </a:p>
        <a:p>
          <a:pPr lvl="0"/>
          <a:r>
            <a:rPr lang="en-AU" baseline="0"/>
            <a:t>S11+S32 &lt;=1</a:t>
          </a:r>
        </a:p>
        <a:p>
          <a:pPr lvl="0"/>
          <a:endParaRPr lang="en-AU" baseline="0"/>
        </a:p>
        <a:p>
          <a:pPr lvl="0"/>
          <a:r>
            <a:rPr lang="en-AU" baseline="0"/>
            <a:t>4. </a:t>
          </a:r>
          <a:r>
            <a:rPr lang="en-AU"/>
            <a:t>At least 2 must be in the least risky group</a:t>
          </a:r>
        </a:p>
        <a:p>
          <a:pPr lvl="0"/>
          <a:r>
            <a:rPr lang="en-AU" baseline="0"/>
            <a:t>S31+S42 &gt;=2</a:t>
          </a:r>
        </a:p>
        <a:p>
          <a:pPr lvl="0"/>
          <a:endParaRPr lang="en-AU"/>
        </a:p>
        <a:p>
          <a:pPr lvl="0"/>
          <a:r>
            <a:rPr lang="en-AU" sz="1100">
              <a:solidFill>
                <a:schemeClr val="dk1"/>
              </a:solidFill>
              <a:effectLst/>
              <a:latin typeface="+mn-lt"/>
              <a:ea typeface="+mn-ea"/>
              <a:cs typeface="+mn-cs"/>
            </a:rPr>
            <a:t>5. </a:t>
          </a:r>
          <a:r>
            <a:rPr lang="en-AU"/>
            <a:t>an asset from</a:t>
          </a:r>
          <a:r>
            <a:rPr lang="en-AU" baseline="0"/>
            <a:t> R3 can be selected if an asset from R2 is selected</a:t>
          </a:r>
        </a:p>
        <a:p>
          <a:pPr lvl="0"/>
          <a:r>
            <a:rPr lang="en-AU" sz="1100" baseline="0">
              <a:solidFill>
                <a:schemeClr val="dk1"/>
              </a:solidFill>
              <a:effectLst/>
              <a:latin typeface="+mn-lt"/>
              <a:ea typeface="+mn-ea"/>
              <a:cs typeface="+mn-cs"/>
            </a:rPr>
            <a:t>S11+S32-S12-S21-S22-S41 &lt;= 0</a:t>
          </a:r>
        </a:p>
        <a:p>
          <a:pPr lvl="0"/>
          <a:endParaRPr lang="en-AU" sz="1100" baseline="0">
            <a:solidFill>
              <a:schemeClr val="dk1"/>
            </a:solidFill>
            <a:effectLst/>
            <a:latin typeface="+mn-lt"/>
            <a:ea typeface="+mn-ea"/>
            <a:cs typeface="+mn-cs"/>
          </a:endParaRPr>
        </a:p>
        <a:p>
          <a:pPr lvl="0"/>
          <a:r>
            <a:rPr lang="en-AU" sz="1100" baseline="0">
              <a:solidFill>
                <a:schemeClr val="dk1"/>
              </a:solidFill>
              <a:effectLst/>
              <a:latin typeface="+mn-lt"/>
              <a:ea typeface="+mn-ea"/>
              <a:cs typeface="+mn-cs"/>
            </a:rPr>
            <a:t>6. Least and moderate risk groups should comprise at least 75% of the portfolio</a:t>
          </a:r>
        </a:p>
        <a:p>
          <a:pPr lvl="0"/>
          <a:r>
            <a:rPr lang="en-AU" sz="1100" baseline="0">
              <a:solidFill>
                <a:schemeClr val="dk1"/>
              </a:solidFill>
              <a:effectLst/>
              <a:latin typeface="+mn-lt"/>
              <a:ea typeface="+mn-ea"/>
              <a:cs typeface="+mn-cs"/>
            </a:rPr>
            <a:t>S12+S21+S22+S31+S41+S42 &gt;=0.75</a:t>
          </a:r>
        </a:p>
        <a:p>
          <a:pPr lvl="0"/>
          <a:endParaRPr lang="en-AU" sz="1100" baseline="0">
            <a:solidFill>
              <a:schemeClr val="dk1"/>
            </a:solidFill>
            <a:effectLst/>
            <a:latin typeface="+mn-lt"/>
            <a:ea typeface="+mn-ea"/>
            <a:cs typeface="+mn-cs"/>
          </a:endParaRPr>
        </a:p>
        <a:p>
          <a:pPr lvl="0"/>
          <a:endParaRPr lang="en-AU" sz="1100">
            <a:solidFill>
              <a:schemeClr val="dk1"/>
            </a:solidFill>
            <a:effectLst/>
            <a:latin typeface="+mn-lt"/>
            <a:ea typeface="+mn-ea"/>
            <a:cs typeface="+mn-cs"/>
          </a:endParaRPr>
        </a:p>
        <a:p>
          <a:pPr lvl="0"/>
          <a:endParaRPr lang="en-AU" sz="1100">
            <a:solidFill>
              <a:schemeClr val="dk1"/>
            </a:solidFill>
            <a:effectLst/>
            <a:latin typeface="+mn-lt"/>
            <a:ea typeface="+mn-ea"/>
            <a:cs typeface="+mn-cs"/>
          </a:endParaRPr>
        </a:p>
        <a:p>
          <a:endParaRPr lang="en-AU" sz="1000"/>
        </a:p>
      </xdr:txBody>
    </xdr:sp>
    <xdr:clientData/>
  </xdr:twoCellAnchor>
</xdr:wsDr>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array.xml><?xml version="1.0" encoding="utf-8"?>
<arrayData xmlns="http://schemas.microsoft.com/office/spreadsheetml/2017/richdata2" count="9">
  <a r="1" c="49">
    <v t="i">0</v>
    <v t="i">31</v>
    <v t="i">59</v>
    <v t="i">90</v>
    <v t="i">120</v>
    <v t="i">151</v>
    <v t="i">181</v>
    <v t="i">212</v>
    <v t="i">243</v>
    <v t="i">273</v>
    <v t="i">304</v>
    <v t="i">334</v>
    <v t="i">365</v>
    <v t="i">396</v>
    <v t="i">424</v>
    <v t="i">455</v>
    <v t="i">485</v>
    <v t="i">516</v>
    <v t="i">546</v>
    <v t="i">577</v>
    <v t="i">608</v>
    <v t="i">638</v>
    <v t="i">669</v>
    <v t="i">699</v>
    <v t="i">730</v>
    <v t="i">761</v>
    <v t="i">789</v>
    <v t="i">820</v>
    <v t="i">850</v>
    <v t="i">881</v>
    <v t="i">911</v>
    <v t="i">942</v>
    <v t="i">973</v>
    <v t="i">1003</v>
    <v t="i">1034</v>
    <v t="i">1064</v>
    <v t="i">1095</v>
    <v t="i">1126</v>
    <v t="i">1155</v>
    <v t="i">1186</v>
    <v t="i">1216</v>
    <v t="i">1247</v>
    <v t="i">1277</v>
    <v t="i">1308</v>
    <v t="i">1339</v>
    <v t="i">1369</v>
    <v t="i">1400</v>
    <v t="i">1430</v>
    <v t="i">1461</v>
  </a>
  <a r="1" c="49">
    <v>42.84</v>
    <v>44.35</v>
    <v>41.33</v>
    <v>47.21</v>
    <v>46.11</v>
    <v>58.72</v>
    <v>57.98</v>
    <v>63.07</v>
    <v>54.61</v>
    <v>53.28</v>
    <v>62.48</v>
    <v>62.44</v>
    <v>45.1</v>
    <v>46.73</v>
    <v>48.99</v>
    <v>47.48</v>
    <v>42.13</v>
    <v>42.25</v>
    <v>49.54</v>
    <v>54.48</v>
    <v>50.19</v>
    <v>55.82</v>
    <v>59.44</v>
    <v>55.26</v>
    <v>66.849999999999994</v>
    <v>61.01</v>
    <v>63.87</v>
    <v>61.44</v>
    <v>59.35</v>
    <v>65.64</v>
    <v>68.790000000000006</v>
    <v>73.319999999999993</v>
    <v>83.39</v>
    <v>74.540000000000006</v>
    <v>88.41</v>
    <v>95.83</v>
    <v>101.56</v>
    <v>103.82</v>
    <v>103.75</v>
    <v>111.41</v>
    <v>120.12</v>
    <v>143.26</v>
    <v>143.76</v>
    <v>150.69999999999999</v>
    <v>178.25</v>
    <v>194.83</v>
    <v>251.89</v>
    <v>250.12</v>
    <v>278.39999999999998</v>
  </a>
  <a r="1" c="49">
    <v>0.95</v>
    <v>0.93500000000000005</v>
    <v>0.92</v>
    <v>1.0449999999999999</v>
    <v>1.01</v>
    <v>0.93</v>
    <v>0.88</v>
    <v>0.98499999999999999</v>
    <v>0.97499999999999998</v>
    <v>1.29</v>
    <v>1.2450000000000001</v>
    <v>1.19</v>
    <v>1.0649999999999999</v>
    <v>0.86</v>
    <v>0.94</v>
    <v>0.95</v>
    <v>0.83499999999999996</v>
    <v>0.72</v>
    <v>0.84499999999999997</v>
    <v>0.74</v>
    <v>0.66</v>
    <v>0.75</v>
    <v>0.745</v>
    <v>0.72499999999999998</v>
    <v>0.72</v>
    <v>0.65500000000000003</v>
    <v>0.56000000000000005</v>
    <v>0.61499999999999999</v>
    <v>0.66</v>
    <v>0.57999999999999996</v>
    <v>0.66500000000000004</v>
    <v>0.70499999999999996</v>
    <v>0.66500000000000004</v>
    <v>0.61</v>
    <v>0.65500000000000003</v>
    <v>0.67</v>
    <v>0.70499999999999996</v>
    <v>1.0349999999999999</v>
    <v>1.35</v>
    <v>1.34</v>
    <v>1.41</v>
    <v>1.605</v>
    <v>1.52</v>
    <v>1.7549999999999999</v>
    <v>1.7250000000000001</v>
    <v>1.87</v>
    <v>2.2000000000000002</v>
    <v>2.19</v>
    <v>2.27</v>
  </a>
  <a r="1" c="49">
    <v>197.44</v>
    <v>211.41</v>
    <v>210.97</v>
    <v>222.5</v>
    <v>227.04</v>
    <v>251.67</v>
    <v>245.34</v>
    <v>233.2</v>
    <v>220.4</v>
    <v>220.44</v>
    <v>217.8</v>
    <v>216.12</v>
    <v>192.55</v>
    <v>222.9</v>
    <v>225.33</v>
    <v>231.74</v>
    <v>222.97</v>
    <v>198.7</v>
    <v>214.23</v>
    <v>214.3</v>
    <v>194.54</v>
    <v>199.71</v>
    <v>214.04</v>
    <v>204.12</v>
    <v>212.45</v>
    <v>222.22</v>
    <v>236.69</v>
    <v>246.64</v>
    <v>243.41</v>
    <v>229.07</v>
    <v>239.18</v>
    <v>271.49</v>
    <v>255.32</v>
    <v>240.84</v>
    <v>273.04000000000002</v>
    <v>298.67</v>
    <v>304.48</v>
    <v>350.17</v>
    <v>337.52</v>
    <v>325.10000000000002</v>
    <v>322.56</v>
    <v>332.15</v>
    <v>345.01</v>
    <v>300.37</v>
    <v>282.08999999999997</v>
    <v>283.22000000000003</v>
    <v>304.24</v>
    <v>289.88</v>
    <v>319.63</v>
  </a>
  <a r="1" c="49">
    <v>129.88999999999999</v>
    <v>118.43</v>
    <v>126.53</v>
    <v>141.56</v>
    <v>132.65</v>
    <v>137.1</v>
    <v>140.28</v>
    <v>151.82</v>
    <v>139</v>
    <v>149.51</v>
    <v>144.84</v>
    <v>141.44</v>
    <v>112.91</v>
    <v>93.73</v>
    <v>102.75</v>
    <v>96.35</v>
    <v>89.29</v>
    <v>76.959999999999994</v>
    <v>92.99</v>
    <v>87.75</v>
    <v>73.510000000000005</v>
    <v>78.069999999999993</v>
    <v>70.64</v>
    <v>70.27</v>
    <v>76.8</v>
    <v>77.7</v>
    <v>89.42</v>
    <v>93.34</v>
    <v>109.95</v>
    <v>118.93</v>
    <v>122.21</v>
    <v>125.1</v>
    <v>112.43</v>
    <v>106.69</v>
    <v>103.05</v>
    <v>112.3</v>
    <v>110.79</v>
    <v>127.31</v>
    <v>133.32</v>
    <v>122.08</v>
    <v>135</v>
    <v>136.4</v>
    <v>138.18</v>
    <v>142.84</v>
    <v>149.44</v>
    <v>149.5</v>
    <v>173.85</v>
    <v>168.56</v>
    <v>183.27</v>
  </a>
  <a r="1" c="49">
    <v>3.12</v>
    <v>3.08</v>
    <v>3.4</v>
    <v>3.39</v>
    <v>3.52</v>
    <v>3.76</v>
    <v>3.78</v>
    <v>3.84</v>
    <v>3.93</v>
    <v>3.82</v>
    <v>4.07</v>
    <v>4.18</v>
    <v>3.92</v>
    <v>3.96</v>
    <v>3.96</v>
    <v>4.04</v>
    <v>3.88</v>
    <v>3.85</v>
    <v>3.89</v>
    <v>3.97</v>
    <v>3.85</v>
    <v>3.92</v>
    <v>3.98</v>
    <v>3.99</v>
    <v>4.08</v>
    <v>4.16</v>
    <v>4.22</v>
    <v>4.37</v>
    <v>4.3600000000000003</v>
    <v>4.3</v>
    <v>4.26</v>
    <v>4.01</v>
    <v>3.85</v>
    <v>3.81</v>
    <v>3.82</v>
    <v>3.96</v>
    <v>4.04</v>
    <v>3.82</v>
    <v>3.86</v>
    <v>3.67</v>
    <v>3.47</v>
    <v>3.62</v>
    <v>3.94</v>
    <v>3.93</v>
    <v>3.88</v>
    <v>3.82</v>
    <v>3.94</v>
    <v>4.01</v>
    <v>3.95</v>
  </a>
  <a r="1" c="49">
    <v>83.51</v>
    <v>81.56</v>
    <v>86.1</v>
    <v>89.04</v>
    <v>99.72</v>
    <v>99.87</v>
    <v>99.65</v>
    <v>100.12</v>
    <v>104.33</v>
    <v>104.68</v>
    <v>93.18</v>
    <v>101</v>
    <v>93.74</v>
    <v>93.46</v>
    <v>105.77</v>
    <v>103.88</v>
    <v>104.36</v>
    <v>90.38</v>
    <v>100.77</v>
    <v>97.47</v>
    <v>90.7</v>
    <v>104.68</v>
    <v>107.86</v>
    <v>102.6</v>
    <v>110.06</v>
    <v>100.69</v>
    <v>98.32</v>
    <v>99.36</v>
    <v>96.78</v>
    <v>100.27</v>
    <v>105.71</v>
    <v>102.18</v>
    <v>99.97</v>
    <v>96.56</v>
    <v>104.66</v>
    <v>111.8</v>
    <v>117.53</v>
    <v>116.41</v>
    <v>120.34</v>
    <v>114.54</v>
    <v>119.54</v>
    <v>127.38</v>
    <v>137.49</v>
    <v>139.5</v>
    <v>135.38999999999999</v>
    <v>142.75</v>
    <v>158.58000000000001</v>
    <v>153.25</v>
    <v>160.56</v>
  </a>
  <a r="1" c="49">
    <v>10.0009</v>
    <v>9.8620000000000001</v>
    <v>9.8223000000000003</v>
    <v>10.4275</v>
    <v>11.0327</v>
    <v>11.0228</v>
    <v>11.449400000000001</v>
    <v>12.460100000000001</v>
    <v>12.539899999999999</v>
    <v>11.7013</v>
    <v>10.8027</v>
    <v>11.052300000000001</v>
    <v>11.022399999999999</v>
    <v>10.752800000000001</v>
    <v>11.1022</v>
    <v>11.441700000000001</v>
    <v>11.331899999999999</v>
    <v>10.9625</v>
    <v>11.1721</v>
    <v>10.8826</v>
    <v>10.013999999999999</v>
    <v>11.3918</v>
    <v>11.901</v>
    <v>12.020799999999999</v>
    <v>12.51</v>
    <v>12.829499999999999</v>
    <v>12.0906</v>
    <v>12.460100000000001</v>
    <v>13.278700000000001</v>
    <v>13.468400000000001</v>
    <v>14.2073</v>
    <v>13.6082</v>
    <v>13.947699999999999</v>
    <v>13.358599999999999</v>
    <v>13.947699999999999</v>
    <v>13.8279</v>
    <v>14.167299999999999</v>
    <v>15.275600000000001</v>
    <v>16.3538</v>
    <v>16.593399999999999</v>
    <v>15.884600000000001</v>
    <v>17.382200000000001</v>
    <v>17.781500000000001</v>
    <v>17.6418</v>
    <v>18.0611</v>
    <v>17.891400000000001</v>
    <v>19.668500000000002</v>
    <v>18.979600000000001</v>
    <v>20.776700000000002</v>
  </a>
  <a r="1" c="49">
    <v>1.2849999999999999</v>
    <v>1.1299999999999999</v>
    <v>1.375</v>
    <v>1.47</v>
    <v>1.5249999999999999</v>
    <v>1.78</v>
    <v>2.0099999999999998</v>
    <v>1.95</v>
    <v>1.9450000000000001</v>
    <v>1.95</v>
    <v>2.04</v>
    <v>2.15</v>
    <v>1.9</v>
    <v>1.7849999999999999</v>
    <v>1.83</v>
    <v>1.7</v>
    <v>1.72</v>
    <v>1.65</v>
    <v>1.58</v>
    <v>1.53</v>
    <v>1.52</v>
    <v>1.9</v>
    <v>1.7450000000000001</v>
    <v>1.75</v>
    <v>1.66</v>
    <v>1.4550000000000001</v>
    <v>1.4650000000000001</v>
    <v>1.4</v>
    <v>1.5049999999999999</v>
    <v>1.4750000000000001</v>
    <v>1.63</v>
    <v>1.645</v>
    <v>1.5</v>
    <v>1.44</v>
    <v>1.5249999999999999</v>
    <v>1.75</v>
    <v>1.8</v>
    <v>2.2400000000000002</v>
    <v>2.21</v>
    <v>2.4700000000000002</v>
    <v>2.75</v>
    <v>2.87</v>
    <v>2.75</v>
    <v>2.66</v>
    <v>3</v>
    <v>2.98</v>
    <v>3.12</v>
    <v>3.05</v>
    <v>2.77</v>
  </a>
</arrayData>
</file>

<file path=xl/richData/rdrichvalue.xml><?xml version="1.0" encoding="utf-8"?>
<rvData xmlns="http://schemas.microsoft.com/office/spreadsheetml/2017/richdata" count="420">
  <rv s="0">
    <fb>44197</fb>
    <v>0</v>
  </rv>
  <rv s="0">
    <fb>42.84</fb>
    <v>1</v>
  </rv>
  <rv s="0">
    <fb>197.44</fb>
    <v>1</v>
  </rv>
  <rv s="0">
    <fb>129.88999999999999</fb>
    <v>1</v>
  </rv>
  <rv s="0">
    <fb>1.2849999999999999</fb>
    <v>1</v>
  </rv>
  <rv s="0">
    <fb>3.12</fb>
    <v>1</v>
  </rv>
  <rv s="0">
    <fb>0.95</fb>
    <v>1</v>
  </rv>
  <rv s="0">
    <fb>83.51</fb>
    <v>1</v>
  </rv>
  <rv s="0">
    <fb>10.0009</fb>
    <v>1</v>
  </rv>
  <rv s="0">
    <fb>44228</fb>
    <v>0</v>
  </rv>
  <rv s="0">
    <fb>44.35</fb>
    <v>1</v>
  </rv>
  <rv s="0">
    <fb>211.41</fb>
    <v>1</v>
  </rv>
  <rv s="0">
    <fb>118.43</fb>
    <v>1</v>
  </rv>
  <rv s="0">
    <fb>1.1299999999999999</fb>
    <v>1</v>
  </rv>
  <rv s="0">
    <fb>3.08</fb>
    <v>1</v>
  </rv>
  <rv s="0">
    <fb>0.93500000000000005</fb>
    <v>1</v>
  </rv>
  <rv s="0">
    <fb>81.56</fb>
    <v>1</v>
  </rv>
  <rv s="0">
    <fb>9.8620000000000001</fb>
    <v>1</v>
  </rv>
  <rv s="0">
    <fb>44256</fb>
    <v>0</v>
  </rv>
  <rv s="0">
    <fb>41.33</fb>
    <v>1</v>
  </rv>
  <rv s="0">
    <fb>210.97</fb>
    <v>1</v>
  </rv>
  <rv s="0">
    <fb>126.53</fb>
    <v>1</v>
  </rv>
  <rv s="0">
    <fb>1.375</fb>
    <v>1</v>
  </rv>
  <rv s="0">
    <fb>3.4</fb>
    <v>1</v>
  </rv>
  <rv s="0">
    <fb>0.92</fb>
    <v>1</v>
  </rv>
  <rv s="0">
    <fb>86.1</fb>
    <v>1</v>
  </rv>
  <rv s="0">
    <fb>9.8223000000000003</fb>
    <v>1</v>
  </rv>
  <rv s="0">
    <fb>44287</fb>
    <v>0</v>
  </rv>
  <rv s="0">
    <fb>47.21</fb>
    <v>1</v>
  </rv>
  <rv s="0">
    <fb>222.5</fb>
    <v>1</v>
  </rv>
  <rv s="0">
    <fb>141.56</fb>
    <v>1</v>
  </rv>
  <rv s="0">
    <fb>1.47</fb>
    <v>1</v>
  </rv>
  <rv s="0">
    <fb>3.39</fb>
    <v>1</v>
  </rv>
  <rv s="0">
    <fb>1.0449999999999999</fb>
    <v>1</v>
  </rv>
  <rv s="0">
    <fb>89.04</fb>
    <v>1</v>
  </rv>
  <rv s="0">
    <fb>10.4275</fb>
    <v>1</v>
  </rv>
  <rv s="0">
    <fb>44317</fb>
    <v>0</v>
  </rv>
  <rv s="0">
    <fb>46.11</fb>
    <v>1</v>
  </rv>
  <rv s="0">
    <fb>227.04</fb>
    <v>1</v>
  </rv>
  <rv s="0">
    <fb>132.65</fb>
    <v>1</v>
  </rv>
  <rv s="0">
    <fb>1.5249999999999999</fb>
    <v>1</v>
  </rv>
  <rv s="0">
    <fb>3.52</fb>
    <v>1</v>
  </rv>
  <rv s="0">
    <fb>1.01</fb>
    <v>1</v>
  </rv>
  <rv s="0">
    <fb>99.72</fb>
    <v>1</v>
  </rv>
  <rv s="0">
    <fb>11.0327</fb>
    <v>1</v>
  </rv>
  <rv s="0">
    <fb>44348</fb>
    <v>0</v>
  </rv>
  <rv s="0">
    <fb>58.72</fb>
    <v>1</v>
  </rv>
  <rv s="0">
    <fb>251.67</fb>
    <v>1</v>
  </rv>
  <rv s="0">
    <fb>137.1</fb>
    <v>1</v>
  </rv>
  <rv s="0">
    <fb>1.78</fb>
    <v>1</v>
  </rv>
  <rv s="0">
    <fb>3.76</fb>
    <v>1</v>
  </rv>
  <rv s="0">
    <fb>0.93</fb>
    <v>1</v>
  </rv>
  <rv s="0">
    <fb>99.87</fb>
    <v>1</v>
  </rv>
  <rv s="0">
    <fb>11.0228</fb>
    <v>1</v>
  </rv>
  <rv s="0">
    <fb>44378</fb>
    <v>0</v>
  </rv>
  <rv s="0">
    <fb>57.98</fb>
    <v>1</v>
  </rv>
  <rv s="0">
    <fb>245.34</fb>
    <v>1</v>
  </rv>
  <rv s="0">
    <fb>140.28</fb>
    <v>1</v>
  </rv>
  <rv s="0">
    <fb>2.0099999999999998</fb>
    <v>1</v>
  </rv>
  <rv s="0">
    <fb>3.78</fb>
    <v>1</v>
  </rv>
  <rv s="0">
    <fb>0.88</fb>
    <v>1</v>
  </rv>
  <rv s="0">
    <fb>99.65</fb>
    <v>1</v>
  </rv>
  <rv s="0">
    <fb>11.449400000000001</fb>
    <v>1</v>
  </rv>
  <rv s="0">
    <fb>44409</fb>
    <v>0</v>
  </rv>
  <rv s="0">
    <fb>63.07</fb>
    <v>1</v>
  </rv>
  <rv s="0">
    <fb>233.2</fb>
    <v>1</v>
  </rv>
  <rv s="0">
    <fb>151.82</fb>
    <v>1</v>
  </rv>
  <rv s="0">
    <fb>1.95</fb>
    <v>1</v>
  </rv>
  <rv s="0">
    <fb>3.84</fb>
    <v>1</v>
  </rv>
  <rv s="0">
    <fb>0.98499999999999999</fb>
    <v>1</v>
  </rv>
  <rv s="0">
    <fb>100.12</fb>
    <v>1</v>
  </rv>
  <rv s="0">
    <fb>12.460100000000001</fb>
    <v>1</v>
  </rv>
  <rv s="0">
    <fb>44440</fb>
    <v>0</v>
  </rv>
  <rv s="0">
    <fb>54.61</fb>
    <v>1</v>
  </rv>
  <rv s="0">
    <fb>220.4</fb>
    <v>1</v>
  </rv>
  <rv s="0">
    <fb>139</fb>
    <v>1</v>
  </rv>
  <rv s="0">
    <fb>1.9450000000000001</fb>
    <v>1</v>
  </rv>
  <rv s="0">
    <fb>3.93</fb>
    <v>1</v>
  </rv>
  <rv s="0">
    <fb>0.97499999999999998</fb>
    <v>1</v>
  </rv>
  <rv s="0">
    <fb>104.33</fb>
    <v>1</v>
  </rv>
  <rv s="0">
    <fb>12.539899999999999</fb>
    <v>1</v>
  </rv>
  <rv s="0">
    <fb>44470</fb>
    <v>0</v>
  </rv>
  <rv s="0">
    <fb>53.28</fb>
    <v>1</v>
  </rv>
  <rv s="0">
    <fb>220.44</fb>
    <v>1</v>
  </rv>
  <rv s="0">
    <fb>149.51</fb>
    <v>1</v>
  </rv>
  <rv s="0">
    <fb>3.82</fb>
    <v>1</v>
  </rv>
  <rv s="0">
    <fb>1.29</fb>
    <v>1</v>
  </rv>
  <rv s="0">
    <fb>104.68</fb>
    <v>1</v>
  </rv>
  <rv s="0">
    <fb>11.7013</fb>
    <v>1</v>
  </rv>
  <rv s="0">
    <fb>44501</fb>
    <v>0</v>
  </rv>
  <rv s="0">
    <fb>62.48</fb>
    <v>1</v>
  </rv>
  <rv s="0">
    <fb>217.8</fb>
    <v>1</v>
  </rv>
  <rv s="0">
    <fb>144.84</fb>
    <v>1</v>
  </rv>
  <rv s="0">
    <fb>2.04</fb>
    <v>1</v>
  </rv>
  <rv s="0">
    <fb>4.07</fb>
    <v>1</v>
  </rv>
  <rv s="0">
    <fb>1.2450000000000001</fb>
    <v>1</v>
  </rv>
  <rv s="0">
    <fb>93.18</fb>
    <v>1</v>
  </rv>
  <rv s="0">
    <fb>10.8027</fb>
    <v>1</v>
  </rv>
  <rv s="0">
    <fb>44531</fb>
    <v>0</v>
  </rv>
  <rv s="0">
    <fb>62.44</fb>
    <v>1</v>
  </rv>
  <rv s="0">
    <fb>216.12</fb>
    <v>1</v>
  </rv>
  <rv s="0">
    <fb>141.44</fb>
    <v>1</v>
  </rv>
  <rv s="0">
    <fb>2.15</fb>
    <v>1</v>
  </rv>
  <rv s="0">
    <fb>4.18</fb>
    <v>1</v>
  </rv>
  <rv s="0">
    <fb>1.19</fb>
    <v>1</v>
  </rv>
  <rv s="0">
    <fb>101</fb>
    <v>1</v>
  </rv>
  <rv s="0">
    <fb>11.052300000000001</fb>
    <v>1</v>
  </rv>
  <rv s="0">
    <fb>44562</fb>
    <v>0</v>
  </rv>
  <rv s="0">
    <fb>45.1</fb>
    <v>1</v>
  </rv>
  <rv s="0">
    <fb>192.55</fb>
    <v>1</v>
  </rv>
  <rv s="0">
    <fb>112.91</fb>
    <v>1</v>
  </rv>
  <rv s="0">
    <fb>1.9</fb>
    <v>1</v>
  </rv>
  <rv s="0">
    <fb>3.92</fb>
    <v>1</v>
  </rv>
  <rv s="0">
    <fb>1.0649999999999999</fb>
    <v>1</v>
  </rv>
  <rv s="0">
    <fb>93.74</fb>
    <v>1</v>
  </rv>
  <rv s="0">
    <fb>11.022399999999999</fb>
    <v>1</v>
  </rv>
  <rv s="0">
    <fb>44593</fb>
    <v>0</v>
  </rv>
  <rv s="0">
    <fb>46.73</fb>
    <v>1</v>
  </rv>
  <rv s="0">
    <fb>222.9</fb>
    <v>1</v>
  </rv>
  <rv s="0">
    <fb>93.73</fb>
    <v>1</v>
  </rv>
  <rv s="0">
    <fb>1.7849999999999999</fb>
    <v>1</v>
  </rv>
  <rv s="0">
    <fb>3.96</fb>
    <v>1</v>
  </rv>
  <rv s="0">
    <fb>0.86</fb>
    <v>1</v>
  </rv>
  <rv s="0">
    <fb>93.46</fb>
    <v>1</v>
  </rv>
  <rv s="0">
    <fb>10.752800000000001</fb>
    <v>1</v>
  </rv>
  <rv s="0">
    <fb>44621</fb>
    <v>0</v>
  </rv>
  <rv s="0">
    <fb>48.99</fb>
    <v>1</v>
  </rv>
  <rv s="0">
    <fb>225.33</fb>
    <v>1</v>
  </rv>
  <rv s="0">
    <fb>102.75</fb>
    <v>1</v>
  </rv>
  <rv s="0">
    <fb>1.83</fb>
    <v>1</v>
  </rv>
  <rv s="0">
    <fb>0.94</fb>
    <v>1</v>
  </rv>
  <rv s="0">
    <fb>105.77</fb>
    <v>1</v>
  </rv>
  <rv s="0">
    <fb>11.1022</fb>
    <v>1</v>
  </rv>
  <rv s="0">
    <fb>44652</fb>
    <v>0</v>
  </rv>
  <rv s="0">
    <fb>47.48</fb>
    <v>1</v>
  </rv>
  <rv s="0">
    <fb>231.74</fb>
    <v>1</v>
  </rv>
  <rv s="0">
    <fb>96.35</fb>
    <v>1</v>
  </rv>
  <rv s="0">
    <fb>1.7</fb>
    <v>1</v>
  </rv>
  <rv s="0">
    <fb>4.04</fb>
    <v>1</v>
  </rv>
  <rv s="0">
    <fb>103.88</fb>
    <v>1</v>
  </rv>
  <rv s="0">
    <fb>11.441700000000001</fb>
    <v>1</v>
  </rv>
  <rv s="0">
    <fb>44682</fb>
    <v>0</v>
  </rv>
  <rv s="0">
    <fb>42.13</fb>
    <v>1</v>
  </rv>
  <rv s="0">
    <fb>222.97</fb>
    <v>1</v>
  </rv>
  <rv s="0">
    <fb>89.29</fb>
    <v>1</v>
  </rv>
  <rv s="0">
    <fb>1.72</fb>
    <v>1</v>
  </rv>
  <rv s="0">
    <fb>3.88</fb>
    <v>1</v>
  </rv>
  <rv s="0">
    <fb>0.83499999999999996</fb>
    <v>1</v>
  </rv>
  <rv s="0">
    <fb>104.36</fb>
    <v>1</v>
  </rv>
  <rv s="0">
    <fb>11.331899999999999</fb>
    <v>1</v>
  </rv>
  <rv s="0">
    <fb>44713</fb>
    <v>0</v>
  </rv>
  <rv s="0">
    <fb>42.25</fb>
    <v>1</v>
  </rv>
  <rv s="0">
    <fb>198.7</fb>
    <v>1</v>
  </rv>
  <rv s="0">
    <fb>76.959999999999994</fb>
    <v>1</v>
  </rv>
  <rv s="0">
    <fb>1.65</fb>
    <v>1</v>
  </rv>
  <rv s="0">
    <fb>3.85</fb>
    <v>1</v>
  </rv>
  <rv s="0">
    <fb>0.72</fb>
    <v>1</v>
  </rv>
  <rv s="0">
    <fb>90.38</fb>
    <v>1</v>
  </rv>
  <rv s="0">
    <fb>10.9625</fb>
    <v>1</v>
  </rv>
  <rv s="0">
    <fb>44743</fb>
    <v>0</v>
  </rv>
  <rv s="0">
    <fb>49.54</fb>
    <v>1</v>
  </rv>
  <rv s="0">
    <fb>214.23</fb>
    <v>1</v>
  </rv>
  <rv s="0">
    <fb>92.99</fb>
    <v>1</v>
  </rv>
  <rv s="0">
    <fb>1.58</fb>
    <v>1</v>
  </rv>
  <rv s="0">
    <fb>3.89</fb>
    <v>1</v>
  </rv>
  <rv s="0">
    <fb>0.84499999999999997</fb>
    <v>1</v>
  </rv>
  <rv s="0">
    <fb>100.77</fb>
    <v>1</v>
  </rv>
  <rv s="0">
    <fb>11.1721</fb>
    <v>1</v>
  </rv>
  <rv s="0">
    <fb>44774</fb>
    <v>0</v>
  </rv>
  <rv s="0">
    <fb>54.48</fb>
    <v>1</v>
  </rv>
  <rv s="0">
    <fb>214.3</fb>
    <v>1</v>
  </rv>
  <rv s="0">
    <fb>87.75</fb>
    <v>1</v>
  </rv>
  <rv s="0">
    <fb>1.53</fb>
    <v>1</v>
  </rv>
  <rv s="0">
    <fb>3.97</fb>
    <v>1</v>
  </rv>
  <rv s="0">
    <fb>0.74</fb>
    <v>1</v>
  </rv>
  <rv s="0">
    <fb>97.47</fb>
    <v>1</v>
  </rv>
  <rv s="0">
    <fb>10.8826</fb>
    <v>1</v>
  </rv>
  <rv s="0">
    <fb>44805</fb>
    <v>0</v>
  </rv>
  <rv s="0">
    <fb>50.19</fb>
    <v>1</v>
  </rv>
  <rv s="0">
    <fb>194.54</fb>
    <v>1</v>
  </rv>
  <rv s="0">
    <fb>73.510000000000005</fb>
    <v>1</v>
  </rv>
  <rv s="0">
    <fb>1.52</fb>
    <v>1</v>
  </rv>
  <rv s="0">
    <fb>0.66</fb>
    <v>1</v>
  </rv>
  <rv s="0">
    <fb>90.7</fb>
    <v>1</v>
  </rv>
  <rv s="0">
    <fb>10.013999999999999</fb>
    <v>1</v>
  </rv>
  <rv s="0">
    <fb>44835</fb>
    <v>0</v>
  </rv>
  <rv s="0">
    <fb>55.82</fb>
    <v>1</v>
  </rv>
  <rv s="0">
    <fb>199.71</fb>
    <v>1</v>
  </rv>
  <rv s="0">
    <fb>78.069999999999993</fb>
    <v>1</v>
  </rv>
  <rv s="0">
    <fb>0.75</fb>
    <v>1</v>
  </rv>
  <rv s="0">
    <fb>11.3918</fb>
    <v>1</v>
  </rv>
  <rv s="0">
    <fb>44866</fb>
    <v>0</v>
  </rv>
  <rv s="0">
    <fb>59.44</fb>
    <v>1</v>
  </rv>
  <rv s="0">
    <fb>214.04</fb>
    <v>1</v>
  </rv>
  <rv s="0">
    <fb>70.64</fb>
    <v>1</v>
  </rv>
  <rv s="0">
    <fb>1.7450000000000001</fb>
    <v>1</v>
  </rv>
  <rv s="0">
    <fb>3.98</fb>
    <v>1</v>
  </rv>
  <rv s="0">
    <fb>0.745</fb>
    <v>1</v>
  </rv>
  <rv s="0">
    <fb>107.86</fb>
    <v>1</v>
  </rv>
  <rv s="0">
    <fb>11.901</fb>
    <v>1</v>
  </rv>
  <rv s="0">
    <fb>44896</fb>
    <v>0</v>
  </rv>
  <rv s="0">
    <fb>55.26</fb>
    <v>1</v>
  </rv>
  <rv s="0">
    <fb>204.12</fb>
    <v>1</v>
  </rv>
  <rv s="0">
    <fb>70.27</fb>
    <v>1</v>
  </rv>
  <rv s="0">
    <fb>1.75</fb>
    <v>1</v>
  </rv>
  <rv s="0">
    <fb>3.99</fb>
    <v>1</v>
  </rv>
  <rv s="0">
    <fb>0.72499999999999998</fb>
    <v>1</v>
  </rv>
  <rv s="0">
    <fb>102.6</fb>
    <v>1</v>
  </rv>
  <rv s="0">
    <fb>12.020799999999999</fb>
    <v>1</v>
  </rv>
  <rv s="0">
    <fb>44927</fb>
    <v>0</v>
  </rv>
  <rv s="0">
    <fb>66.849999999999994</fb>
    <v>1</v>
  </rv>
  <rv s="0">
    <fb>212.45</fb>
    <v>1</v>
  </rv>
  <rv s="0">
    <fb>76.8</fb>
    <v>1</v>
  </rv>
  <rv s="0">
    <fb>1.66</fb>
    <v>1</v>
  </rv>
  <rv s="0">
    <fb>4.08</fb>
    <v>1</v>
  </rv>
  <rv s="0">
    <fb>110.06</fb>
    <v>1</v>
  </rv>
  <rv s="0">
    <fb>12.51</fb>
    <v>1</v>
  </rv>
  <rv s="0">
    <fb>44958</fb>
    <v>0</v>
  </rv>
  <rv s="0">
    <fb>61.01</fb>
    <v>1</v>
  </rv>
  <rv s="0">
    <fb>222.22</fb>
    <v>1</v>
  </rv>
  <rv s="0">
    <fb>77.7</fb>
    <v>1</v>
  </rv>
  <rv s="0">
    <fb>1.4550000000000001</fb>
    <v>1</v>
  </rv>
  <rv s="0">
    <fb>4.16</fb>
    <v>1</v>
  </rv>
  <rv s="0">
    <fb>0.65500000000000003</fb>
    <v>1</v>
  </rv>
  <rv s="0">
    <fb>100.69</fb>
    <v>1</v>
  </rv>
  <rv s="0">
    <fb>12.829499999999999</fb>
    <v>1</v>
  </rv>
  <rv s="0">
    <fb>44986</fb>
    <v>0</v>
  </rv>
  <rv s="0">
    <fb>63.87</fb>
    <v>1</v>
  </rv>
  <rv s="0">
    <fb>236.69</fb>
    <v>1</v>
  </rv>
  <rv s="0">
    <fb>89.42</fb>
    <v>1</v>
  </rv>
  <rv s="0">
    <fb>1.4650000000000001</fb>
    <v>1</v>
  </rv>
  <rv s="0">
    <fb>4.22</fb>
    <v>1</v>
  </rv>
  <rv s="0">
    <fb>0.56000000000000005</fb>
    <v>1</v>
  </rv>
  <rv s="0">
    <fb>98.32</fb>
    <v>1</v>
  </rv>
  <rv s="0">
    <fb>12.0906</fb>
    <v>1</v>
  </rv>
  <rv s="0">
    <fb>45017</fb>
    <v>0</v>
  </rv>
  <rv s="0">
    <fb>61.44</fb>
    <v>1</v>
  </rv>
  <rv s="0">
    <fb>246.64</fb>
    <v>1</v>
  </rv>
  <rv s="0">
    <fb>93.34</fb>
    <v>1</v>
  </rv>
  <rv s="0">
    <fb>1.4</fb>
    <v>1</v>
  </rv>
  <rv s="0">
    <fb>4.37</fb>
    <v>1</v>
  </rv>
  <rv s="0">
    <fb>0.61499999999999999</fb>
    <v>1</v>
  </rv>
  <rv s="0">
    <fb>99.36</fb>
    <v>1</v>
  </rv>
  <rv s="0">
    <fb>45047</fb>
    <v>0</v>
  </rv>
  <rv s="0">
    <fb>59.35</fb>
    <v>1</v>
  </rv>
  <rv s="0">
    <fb>243.41</fb>
    <v>1</v>
  </rv>
  <rv s="0">
    <fb>109.95</fb>
    <v>1</v>
  </rv>
  <rv s="0">
    <fb>1.5049999999999999</fb>
    <v>1</v>
  </rv>
  <rv s="0">
    <fb>4.3600000000000003</fb>
    <v>1</v>
  </rv>
  <rv s="0">
    <fb>96.78</fb>
    <v>1</v>
  </rv>
  <rv s="0">
    <fb>13.278700000000001</fb>
    <v>1</v>
  </rv>
  <rv s="0">
    <fb>45078</fb>
    <v>0</v>
  </rv>
  <rv s="0">
    <fb>65.64</fb>
    <v>1</v>
  </rv>
  <rv s="0">
    <fb>229.07</fb>
    <v>1</v>
  </rv>
  <rv s="0">
    <fb>118.93</fb>
    <v>1</v>
  </rv>
  <rv s="0">
    <fb>1.4750000000000001</fb>
    <v>1</v>
  </rv>
  <rv s="0">
    <fb>4.3</fb>
    <v>1</v>
  </rv>
  <rv s="0">
    <fb>0.57999999999999996</fb>
    <v>1</v>
  </rv>
  <rv s="0">
    <fb>100.27</fb>
    <v>1</v>
  </rv>
  <rv s="0">
    <fb>13.468400000000001</fb>
    <v>1</v>
  </rv>
  <rv s="0">
    <fb>45108</fb>
    <v>0</v>
  </rv>
  <rv s="0">
    <fb>68.790000000000006</fb>
    <v>1</v>
  </rv>
  <rv s="0">
    <fb>239.18</fb>
    <v>1</v>
  </rv>
  <rv s="0">
    <fb>122.21</fb>
    <v>1</v>
  </rv>
  <rv s="0">
    <fb>1.63</fb>
    <v>1</v>
  </rv>
  <rv s="0">
    <fb>4.26</fb>
    <v>1</v>
  </rv>
  <rv s="0">
    <fb>0.66500000000000004</fb>
    <v>1</v>
  </rv>
  <rv s="0">
    <fb>105.71</fb>
    <v>1</v>
  </rv>
  <rv s="0">
    <fb>14.2073</fb>
    <v>1</v>
  </rv>
  <rv s="0">
    <fb>45139</fb>
    <v>0</v>
  </rv>
  <rv s="0">
    <fb>73.319999999999993</fb>
    <v>1</v>
  </rv>
  <rv s="0">
    <fb>271.49</fb>
    <v>1</v>
  </rv>
  <rv s="0">
    <fb>125.1</fb>
    <v>1</v>
  </rv>
  <rv s="0">
    <fb>1.645</fb>
    <v>1</v>
  </rv>
  <rv s="0">
    <fb>4.01</fb>
    <v>1</v>
  </rv>
  <rv s="0">
    <fb>0.70499999999999996</fb>
    <v>1</v>
  </rv>
  <rv s="0">
    <fb>102.18</fb>
    <v>1</v>
  </rv>
  <rv s="0">
    <fb>13.6082</fb>
    <v>1</v>
  </rv>
  <rv s="0">
    <fb>45170</fb>
    <v>0</v>
  </rv>
  <rv s="0">
    <fb>83.39</fb>
    <v>1</v>
  </rv>
  <rv s="0">
    <fb>255.32</fb>
    <v>1</v>
  </rv>
  <rv s="0">
    <fb>112.43</fb>
    <v>1</v>
  </rv>
  <rv s="0">
    <fb>1.5</fb>
    <v>1</v>
  </rv>
  <rv s="0">
    <fb>99.97</fb>
    <v>1</v>
  </rv>
  <rv s="0">
    <fb>13.947699999999999</fb>
    <v>1</v>
  </rv>
  <rv s="0">
    <fb>45200</fb>
    <v>0</v>
  </rv>
  <rv s="0">
    <fb>74.540000000000006</fb>
    <v>1</v>
  </rv>
  <rv s="0">
    <fb>240.84</fb>
    <v>1</v>
  </rv>
  <rv s="0">
    <fb>106.69</fb>
    <v>1</v>
  </rv>
  <rv s="0">
    <fb>1.44</fb>
    <v>1</v>
  </rv>
  <rv s="0">
    <fb>3.81</fb>
    <v>1</v>
  </rv>
  <rv s="0">
    <fb>0.61</fb>
    <v>1</v>
  </rv>
  <rv s="0">
    <fb>96.56</fb>
    <v>1</v>
  </rv>
  <rv s="0">
    <fb>13.358599999999999</fb>
    <v>1</v>
  </rv>
  <rv s="0">
    <fb>45231</fb>
    <v>0</v>
  </rv>
  <rv s="0">
    <fb>88.41</fb>
    <v>1</v>
  </rv>
  <rv s="0">
    <fb>273.04000000000002</fb>
    <v>1</v>
  </rv>
  <rv s="0">
    <fb>103.05</fb>
    <v>1</v>
  </rv>
  <rv s="0">
    <fb>104.66</fb>
    <v>1</v>
  </rv>
  <rv s="0">
    <fb>45261</fb>
    <v>0</v>
  </rv>
  <rv s="0">
    <fb>95.83</fb>
    <v>1</v>
  </rv>
  <rv s="0">
    <fb>298.67</fb>
    <v>1</v>
  </rv>
  <rv s="0">
    <fb>112.3</fb>
    <v>1</v>
  </rv>
  <rv s="0">
    <fb>0.67</fb>
    <v>1</v>
  </rv>
  <rv s="0">
    <fb>111.8</fb>
    <v>1</v>
  </rv>
  <rv s="0">
    <fb>13.8279</fb>
    <v>1</v>
  </rv>
  <rv s="0">
    <fb>45292</fb>
    <v>0</v>
  </rv>
  <rv s="0">
    <fb>101.56</fb>
    <v>1</v>
  </rv>
  <rv s="0">
    <fb>304.48</fb>
    <v>1</v>
  </rv>
  <rv s="0">
    <fb>110.79</fb>
    <v>1</v>
  </rv>
  <rv s="0">
    <fb>1.8</fb>
    <v>1</v>
  </rv>
  <rv s="0">
    <fb>117.53</fb>
    <v>1</v>
  </rv>
  <rv s="0">
    <fb>14.167299999999999</fb>
    <v>1</v>
  </rv>
  <rv s="0">
    <fb>45323</fb>
    <v>0</v>
  </rv>
  <rv s="0">
    <fb>103.82</fb>
    <v>1</v>
  </rv>
  <rv s="0">
    <fb>350.17</fb>
    <v>1</v>
  </rv>
  <rv s="0">
    <fb>127.31</fb>
    <v>1</v>
  </rv>
  <rv s="0">
    <fb>2.2400000000000002</fb>
    <v>1</v>
  </rv>
  <rv s="0">
    <fb>1.0349999999999999</fb>
    <v>1</v>
  </rv>
  <rv s="0">
    <fb>116.41</fb>
    <v>1</v>
  </rv>
  <rv s="0">
    <fb>15.275600000000001</fb>
    <v>1</v>
  </rv>
  <rv s="0">
    <fb>45352</fb>
    <v>0</v>
  </rv>
  <rv s="0">
    <fb>103.75</fb>
    <v>1</v>
  </rv>
  <rv s="0">
    <fb>337.52</fb>
    <v>1</v>
  </rv>
  <rv s="0">
    <fb>133.32</fb>
    <v>1</v>
  </rv>
  <rv s="0">
    <fb>2.21</fb>
    <v>1</v>
  </rv>
  <rv s="0">
    <fb>3.86</fb>
    <v>1</v>
  </rv>
  <rv s="0">
    <fb>1.35</fb>
    <v>1</v>
  </rv>
  <rv s="0">
    <fb>120.34</fb>
    <v>1</v>
  </rv>
  <rv s="0">
    <fb>16.3538</fb>
    <v>1</v>
  </rv>
  <rv s="0">
    <fb>45383</fb>
    <v>0</v>
  </rv>
  <rv s="0">
    <fb>111.41</fb>
    <v>1</v>
  </rv>
  <rv s="0">
    <fb>325.10000000000002</fb>
    <v>1</v>
  </rv>
  <rv s="0">
    <fb>122.08</fb>
    <v>1</v>
  </rv>
  <rv s="0">
    <fb>2.4700000000000002</fb>
    <v>1</v>
  </rv>
  <rv s="0">
    <fb>3.67</fb>
    <v>1</v>
  </rv>
  <rv s="0">
    <fb>1.34</fb>
    <v>1</v>
  </rv>
  <rv s="0">
    <fb>114.54</fb>
    <v>1</v>
  </rv>
  <rv s="0">
    <fb>16.593399999999999</fb>
    <v>1</v>
  </rv>
  <rv s="0">
    <fb>45413</fb>
    <v>0</v>
  </rv>
  <rv s="0">
    <fb>120.12</fb>
    <v>1</v>
  </rv>
  <rv s="0">
    <fb>322.56</fb>
    <v>1</v>
  </rv>
  <rv s="0">
    <fb>135</fb>
    <v>1</v>
  </rv>
  <rv s="0">
    <fb>2.75</fb>
    <v>1</v>
  </rv>
  <rv s="0">
    <fb>3.47</fb>
    <v>1</v>
  </rv>
  <rv s="0">
    <fb>1.41</fb>
    <v>1</v>
  </rv>
  <rv s="0">
    <fb>119.54</fb>
    <v>1</v>
  </rv>
  <rv s="0">
    <fb>15.884600000000001</fb>
    <v>1</v>
  </rv>
  <rv s="0">
    <fb>45444</fb>
    <v>0</v>
  </rv>
  <rv s="0">
    <fb>143.26</fb>
    <v>1</v>
  </rv>
  <rv s="0">
    <fb>332.15</fb>
    <v>1</v>
  </rv>
  <rv s="0">
    <fb>136.4</fb>
    <v>1</v>
  </rv>
  <rv s="0">
    <fb>2.87</fb>
    <v>1</v>
  </rv>
  <rv s="0">
    <fb>3.62</fb>
    <v>1</v>
  </rv>
  <rv s="0">
    <fb>1.605</fb>
    <v>1</v>
  </rv>
  <rv s="0">
    <fb>127.38</fb>
    <v>1</v>
  </rv>
  <rv s="0">
    <fb>17.382200000000001</fb>
    <v>1</v>
  </rv>
  <rv s="0">
    <fb>45474</fb>
    <v>0</v>
  </rv>
  <rv s="0">
    <fb>143.76</fb>
    <v>1</v>
  </rv>
  <rv s="0">
    <fb>345.01</fb>
    <v>1</v>
  </rv>
  <rv s="0">
    <fb>138.18</fb>
    <v>1</v>
  </rv>
  <rv s="0">
    <fb>3.94</fb>
    <v>1</v>
  </rv>
  <rv s="0">
    <fb>137.49</fb>
    <v>1</v>
  </rv>
  <rv s="0">
    <fb>17.781500000000001</fb>
    <v>1</v>
  </rv>
  <rv s="0">
    <fb>45505</fb>
    <v>0</v>
  </rv>
  <rv s="0">
    <fb>150.69999999999999</fb>
    <v>1</v>
  </rv>
  <rv s="0">
    <fb>300.37</fb>
    <v>1</v>
  </rv>
  <rv s="0">
    <fb>142.84</fb>
    <v>1</v>
  </rv>
  <rv s="0">
    <fb>2.66</fb>
    <v>1</v>
  </rv>
  <rv s="0">
    <fb>1.7549999999999999</fb>
    <v>1</v>
  </rv>
  <rv s="0">
    <fb>139.5</fb>
    <v>1</v>
  </rv>
  <rv s="0">
    <fb>17.6418</fb>
    <v>1</v>
  </rv>
  <rv s="0">
    <fb>45536</fb>
    <v>0</v>
  </rv>
  <rv s="0">
    <fb>178.25</fb>
    <v>1</v>
  </rv>
  <rv s="0">
    <fb>282.08999999999997</fb>
    <v>1</v>
  </rv>
  <rv s="0">
    <fb>149.44</fb>
    <v>1</v>
  </rv>
  <rv s="0">
    <fb>3</fb>
    <v>1</v>
  </rv>
  <rv s="0">
    <fb>1.7250000000000001</fb>
    <v>1</v>
  </rv>
  <rv s="0">
    <fb>135.38999999999999</fb>
    <v>1</v>
  </rv>
  <rv s="0">
    <fb>18.0611</fb>
    <v>1</v>
  </rv>
  <rv s="0">
    <fb>45566</fb>
    <v>0</v>
  </rv>
  <rv s="0">
    <fb>194.83</fb>
    <v>1</v>
  </rv>
  <rv s="0">
    <fb>283.22000000000003</fb>
    <v>1</v>
  </rv>
  <rv s="0">
    <fb>149.5</fb>
    <v>1</v>
  </rv>
  <rv s="0">
    <fb>2.98</fb>
    <v>1</v>
  </rv>
  <rv s="0">
    <fb>1.87</fb>
    <v>1</v>
  </rv>
  <rv s="0">
    <fb>142.75</fb>
    <v>1</v>
  </rv>
  <rv s="0">
    <fb>17.891400000000001</fb>
    <v>1</v>
  </rv>
  <rv s="0">
    <fb>45597</fb>
    <v>0</v>
  </rv>
  <rv s="0">
    <fb>251.89</fb>
    <v>1</v>
  </rv>
  <rv s="0">
    <fb>304.24</fb>
    <v>1</v>
  </rv>
  <rv s="0">
    <fb>173.85</fb>
    <v>1</v>
  </rv>
  <rv s="0">
    <fb>2.2000000000000002</fb>
    <v>1</v>
  </rv>
  <rv s="0">
    <fb>158.58000000000001</fb>
    <v>1</v>
  </rv>
  <rv s="0">
    <fb>19.668500000000002</fb>
    <v>1</v>
  </rv>
  <rv s="0">
    <fb>45627</fb>
    <v>0</v>
  </rv>
  <rv s="0">
    <fb>250.12</fb>
    <v>1</v>
  </rv>
  <rv s="0">
    <fb>289.88</fb>
    <v>1</v>
  </rv>
  <rv s="0">
    <fb>168.56</fb>
    <v>1</v>
  </rv>
  <rv s="0">
    <fb>3.05</fb>
    <v>1</v>
  </rv>
  <rv s="0">
    <fb>2.19</fb>
    <v>1</v>
  </rv>
  <rv s="0">
    <fb>153.25</fb>
    <v>1</v>
  </rv>
  <rv s="0">
    <fb>18.979600000000001</fb>
    <v>1</v>
  </rv>
  <rv s="0">
    <fb>45658</fb>
    <v>0</v>
  </rv>
  <rv s="0">
    <fb>278.39999999999998</fb>
    <v>1</v>
  </rv>
  <rv s="0">
    <fb>319.63</fb>
    <v>1</v>
  </rv>
  <rv s="0">
    <fb>183.27</fb>
    <v>1</v>
  </rv>
  <rv s="0">
    <fb>2.77</fb>
    <v>1</v>
  </rv>
  <rv s="0">
    <fb>3.95</fb>
    <v>1</v>
  </rv>
  <rv s="0">
    <fb>2.27</fb>
    <v>1</v>
  </rv>
  <rv s="0">
    <fb>160.56</fb>
    <v>1</v>
  </rv>
  <rv s="0">
    <fb>20.776700000000002</fb>
    <v>1</v>
  </rv>
  <rv s="1">
    <v>2</v>
    <v>XASX:PME</v>
    <v>Monthly</v>
    <v>44197</v>
    <v>45688</v>
    <v>0</v>
    <v>1</v>
    <v>638738784000000000,638791682581781277,0</v>
    <v>0</v>
    <v>aa8m6h</v>
    <v>XASX:PME</v>
    <v>1</v>
  </rv>
  <rv s="1">
    <v>2</v>
    <v>XASX:SLC</v>
    <v>Monthly</v>
    <v>44197</v>
    <v>45688</v>
    <v>0</v>
    <v>1</v>
    <v>638738784000000000,638791687137016999,0</v>
    <v>0</v>
    <v>aa9ftc</v>
    <v>XASX:SLC</v>
    <v>2</v>
  </rv>
  <rv s="1">
    <v>2</v>
    <v>XASX:COH</v>
    <v>Monthly</v>
    <v>44197</v>
    <v>45688</v>
    <v>0</v>
    <v>1</v>
    <v>638738784000000000,638791752192065423,0</v>
    <v>0</v>
    <v>aa5lgh</v>
    <v>XASX:COH</v>
    <v>3</v>
  </rv>
  <rv s="1">
    <v>2</v>
    <v>XASX:XRO</v>
    <v>Monthly</v>
    <v>44197</v>
    <v>45688</v>
    <v>0</v>
    <v>1</v>
    <v>638738784000000000,638791683640616048,0</v>
    <v>0</v>
    <v>aaaq7w</v>
    <v>XASX:XRO</v>
    <v>4</v>
  </rv>
  <rv s="1">
    <v>2</v>
    <v>XASX:TLS</v>
    <v>Monthly</v>
    <v>44197</v>
    <v>45688</v>
    <v>0</v>
    <v>1</v>
    <v>638738784000000000,638791685827876454,0</v>
    <v>0</v>
    <v>aa9vc7</v>
    <v>XASX:TLS</v>
    <v>5</v>
  </rv>
  <rv s="1">
    <v>2</v>
    <v>XASX:CBA</v>
    <v>Monthly</v>
    <v>44197</v>
    <v>45688</v>
    <v>0</v>
    <v>1</v>
    <v>638738784000000000,638791687405267224,0</v>
    <v>0</v>
    <v>aa5cec</v>
    <v>XASX:CBA</v>
    <v>6</v>
  </rv>
  <rv s="1">
    <v>2</v>
    <v>XASX:SUN</v>
    <v>Monthly</v>
    <v>44197</v>
    <v>45688</v>
    <v>0</v>
    <v>1</v>
    <v>638738784000000000,638791712469236536,0</v>
    <v>0</v>
    <v>aa9nnm</v>
    <v>XASX:SUN</v>
    <v>7</v>
  </rv>
  <rv s="1">
    <v>2</v>
    <v>XASX:RUL</v>
    <v>Monthly</v>
    <v>44197</v>
    <v>45688</v>
    <v>0</v>
    <v>1</v>
    <v>638738784000000000,638791764312770134,0</v>
    <v>0</v>
    <v>aa96im</v>
    <v>XASX:RUL</v>
    <v>8</v>
  </rv>
</rvData>
</file>

<file path=xl/richData/rdrichvaluestructure.xml><?xml version="1.0" encoding="utf-8"?>
<rvStructures xmlns="http://schemas.microsoft.com/office/spreadsheetml/2017/richdata" count="2">
  <s t="_formattednumber">
    <k n="_Format" t="spb"/>
  </s>
  <s t="_stockhistorycache">
    <k n="_Format" t="spb"/>
    <k n="Symbol" t="s"/>
    <k n="Interval" t="s"/>
    <k n="StartDate" t="i"/>
    <k n="EndDate" t="i"/>
    <k n="f1904" t="b"/>
    <k n="fdcompat" t="b"/>
    <k n="etag" t="s"/>
    <k n="Date" t="a"/>
    <k n="EntityId" t="s"/>
    <k n="Instrument" t="s"/>
    <k n="Close" t="a"/>
  </s>
</rvStructures>
</file>

<file path=xl/richData/rdsupportingpropertybag.xml><?xml version="1.0" encoding="utf-8"?>
<supportingPropertyBags xmlns="http://schemas.microsoft.com/office/spreadsheetml/2017/richdata2">
  <spbData count="3">
    <spb s="0">
      <v>1</v>
    </spb>
    <spb s="0">
      <v>2</v>
    </spb>
    <spb s="1">
      <v>1</v>
      <v>2</v>
    </spb>
  </spbData>
</supportingPropertyBags>
</file>

<file path=xl/richData/rdsupportingpropertybagstructure.xml><?xml version="1.0" encoding="utf-8"?>
<spbStructures xmlns="http://schemas.microsoft.com/office/spreadsheetml/2017/richdata2" count="2">
  <s>
    <k n="_Self" t="i"/>
  </s>
  <s>
    <k n="Date" t="i"/>
    <k n="Close" t="i"/>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2">
    <x:dxf>
      <x:numFmt numFmtId="19" formatCode="d/mm/yyyy"/>
    </x:dxf>
    <x:dxf>
      <x:numFmt numFmtId="0" formatCode="General"/>
    </x:dxf>
  </dxfs>
  <richProperties>
    <rPr n="NumberFormat" t="s"/>
  </richProperties>
  <richStyles>
    <rSty dxfid="0"/>
    <rSty dxfid="1">
      <rpv i="0">_-[$$-en-AU]* #,##0.00_-;-[$$-en-AU]* #,##0.00_-;_-[$$-en-AU]* "-"??_-;_-@_-</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0189CE-5790-4F42-991A-178A2091CDD5}">
  <sheetPr>
    <tabColor rgb="FF00B0F0"/>
  </sheetPr>
  <dimension ref="A1:AN57"/>
  <sheetViews>
    <sheetView topLeftCell="S3" zoomScale="78" zoomScaleNormal="80" workbookViewId="0">
      <selection activeCell="AV3" sqref="AV1:AX1048576"/>
    </sheetView>
  </sheetViews>
  <sheetFormatPr defaultRowHeight="14.4" x14ac:dyDescent="0.3"/>
  <cols>
    <col min="2" max="2" width="14.77734375" customWidth="1"/>
    <col min="3" max="3" width="12.109375" customWidth="1"/>
    <col min="4" max="4" width="13.109375" style="8" customWidth="1"/>
    <col min="5" max="5" width="2.21875" style="19" customWidth="1"/>
    <col min="6" max="6" width="14.33203125" style="19" customWidth="1"/>
    <col min="7" max="7" width="9.21875" style="19" customWidth="1"/>
    <col min="8" max="8" width="9.5546875" style="19" customWidth="1"/>
    <col min="9" max="9" width="1.88671875" style="19" customWidth="1"/>
    <col min="10" max="10" width="12.44140625" style="19" customWidth="1"/>
    <col min="11" max="11" width="8.77734375" style="19" customWidth="1"/>
    <col min="12" max="12" width="10.6640625" style="19" customWidth="1"/>
    <col min="13" max="13" width="2.109375" style="19" customWidth="1"/>
    <col min="14" max="14" width="11.44140625" style="19" customWidth="1"/>
    <col min="15" max="16" width="9" bestFit="1" customWidth="1"/>
    <col min="17" max="17" width="2.44140625" customWidth="1"/>
    <col min="18" max="18" width="9.5546875" bestFit="1" customWidth="1"/>
    <col min="19" max="19" width="9" bestFit="1" customWidth="1"/>
    <col min="20" max="20" width="9.77734375" customWidth="1"/>
    <col min="21" max="21" width="2.21875" style="19" customWidth="1"/>
    <col min="22" max="22" width="11.44140625" style="19" customWidth="1"/>
    <col min="23" max="24" width="9.21875" style="19" customWidth="1"/>
    <col min="25" max="25" width="1.88671875" style="19" customWidth="1"/>
    <col min="26" max="26" width="12.44140625" style="19" customWidth="1"/>
    <col min="27" max="27" width="8.77734375" style="19" customWidth="1"/>
    <col min="28" max="28" width="10.6640625" style="19" customWidth="1"/>
    <col min="29" max="29" width="2.109375" style="19" customWidth="1"/>
    <col min="30" max="30" width="11.44140625" style="19" customWidth="1"/>
    <col min="31" max="31" width="9" bestFit="1" customWidth="1"/>
    <col min="33" max="33" width="2.44140625" customWidth="1"/>
    <col min="34" max="34" width="9.109375" bestFit="1" customWidth="1"/>
    <col min="36" max="36" width="28.21875" customWidth="1"/>
    <col min="37" max="37" width="33.88671875" customWidth="1"/>
    <col min="38" max="38" width="25.109375" customWidth="1"/>
    <col min="39" max="39" width="24.33203125" customWidth="1"/>
    <col min="40" max="40" width="12.33203125" customWidth="1"/>
  </cols>
  <sheetData>
    <row r="1" spans="1:40" x14ac:dyDescent="0.3">
      <c r="R1" s="91"/>
    </row>
    <row r="2" spans="1:40" x14ac:dyDescent="0.3">
      <c r="B2" t="s">
        <v>58</v>
      </c>
      <c r="R2" s="91"/>
    </row>
    <row r="3" spans="1:40" ht="18" x14ac:dyDescent="0.3">
      <c r="B3" t="s">
        <v>59</v>
      </c>
      <c r="D3" s="51" t="s">
        <v>60</v>
      </c>
    </row>
    <row r="4" spans="1:40" ht="27.6" customHeight="1" x14ac:dyDescent="0.3">
      <c r="B4" s="107" t="s">
        <v>61</v>
      </c>
      <c r="C4" s="107"/>
      <c r="D4" s="107"/>
      <c r="E4" s="22"/>
      <c r="F4" s="104" t="s">
        <v>102</v>
      </c>
      <c r="G4" s="104"/>
      <c r="H4" s="104"/>
      <c r="I4" s="26"/>
      <c r="J4" s="105" t="s">
        <v>64</v>
      </c>
      <c r="K4" s="105"/>
      <c r="L4" s="105"/>
      <c r="M4" s="22"/>
      <c r="N4" s="104" t="s">
        <v>109</v>
      </c>
      <c r="O4" s="104"/>
      <c r="P4" s="104"/>
      <c r="Q4" s="22"/>
      <c r="R4" s="105" t="s">
        <v>65</v>
      </c>
      <c r="S4" s="105"/>
      <c r="T4" s="105"/>
      <c r="U4" s="22"/>
      <c r="V4" s="104" t="s">
        <v>85</v>
      </c>
      <c r="W4" s="104"/>
      <c r="X4" s="104"/>
      <c r="Y4" s="26"/>
      <c r="Z4" s="105" t="s">
        <v>66</v>
      </c>
      <c r="AA4" s="105"/>
      <c r="AB4" s="105"/>
      <c r="AC4" s="22"/>
      <c r="AD4" s="104" t="s">
        <v>86</v>
      </c>
      <c r="AE4" s="104"/>
      <c r="AF4" s="104"/>
      <c r="AG4" s="22"/>
    </row>
    <row r="5" spans="1:40" ht="62.4" x14ac:dyDescent="0.3">
      <c r="B5" s="87" t="str" cm="1">
        <f t="array" aca="1" ref="B5:C54" ca="1">_xlfn.STOCKHISTORY("XASX:PME","01-01-2021","01-01-2025",2,1,0,1)</f>
        <v>Date</v>
      </c>
      <c r="C5" s="88" t="str">
        <f ca="1"/>
        <v>Close</v>
      </c>
      <c r="D5" s="86" t="s">
        <v>21</v>
      </c>
      <c r="E5" s="23"/>
      <c r="F5" s="9" t="str" cm="1">
        <f t="array" aca="1" ref="F5:G54" ca="1">_xlfn.STOCKHISTORY("XASX:COH","01-01-2021","01-01-2025",2,1,0,1)</f>
        <v>Date</v>
      </c>
      <c r="G5" s="6" t="str">
        <f ca="1"/>
        <v>Close</v>
      </c>
      <c r="H5" s="86" t="s">
        <v>21</v>
      </c>
      <c r="I5" s="23"/>
      <c r="J5" s="6" t="str" cm="1">
        <f t="array" aca="1" ref="J5:K54" ca="1">_xlfn.STOCKHISTORY("XASX:XRO","01-01-2021","01-01-2025",2,1,0,1)</f>
        <v>Date</v>
      </c>
      <c r="K5" s="6" t="str">
        <f ca="1"/>
        <v>Close</v>
      </c>
      <c r="L5" s="86" t="s">
        <v>21</v>
      </c>
      <c r="M5" s="23"/>
      <c r="N5" s="9" t="str" cm="1">
        <f t="array" aca="1" ref="N5:O54" ca="1">_xlfn.STOCKHISTORY("XASX:RUL","01-01-2021","01-01-2025",2,1,0,1)</f>
        <v>Date</v>
      </c>
      <c r="O5" s="6" t="str">
        <f ca="1"/>
        <v>Close</v>
      </c>
      <c r="P5" s="86" t="s">
        <v>21</v>
      </c>
      <c r="Q5" s="23"/>
      <c r="R5" s="9" t="str" cm="1">
        <f t="array" aca="1" ref="R5:S54" ca="1">_xlfn.STOCKHISTORY("XASX:TLS","01-01-2021","01-01-2025",2,1,0,1)</f>
        <v>Date</v>
      </c>
      <c r="S5" s="6" t="str">
        <f ca="1"/>
        <v>Close</v>
      </c>
      <c r="T5" s="86" t="s">
        <v>21</v>
      </c>
      <c r="U5" s="23"/>
      <c r="V5" s="9" t="str" cm="1">
        <f t="array" aca="1" ref="V5:W54" ca="1">_xlfn.STOCKHISTORY("XASX:SLC","01-01-2021","01-01-2025",2,1,0,1)</f>
        <v>Date</v>
      </c>
      <c r="W5" s="6" t="str">
        <f ca="1"/>
        <v>Close</v>
      </c>
      <c r="X5" s="86" t="s">
        <v>21</v>
      </c>
      <c r="Y5" s="23"/>
      <c r="Z5" s="9" t="str" cm="1">
        <f t="array" aca="1" ref="Z5:AA54" ca="1">_xlfn.STOCKHISTORY("XASX:CBA","01-01-2021","01-01-2025",2,1,0,1)</f>
        <v>Date</v>
      </c>
      <c r="AA5" s="6" t="str">
        <f ca="1"/>
        <v>Close</v>
      </c>
      <c r="AB5" s="86" t="s">
        <v>21</v>
      </c>
      <c r="AC5" s="23"/>
      <c r="AD5" s="9" t="str" cm="1">
        <f t="array" aca="1" ref="AD5:AE54" ca="1">_xlfn.STOCKHISTORY("XASX:SUN","01-01-2021","01-01-2025",2,1,0,1)</f>
        <v>Date</v>
      </c>
      <c r="AE5" s="6" t="str">
        <f ca="1"/>
        <v>Close</v>
      </c>
      <c r="AF5" s="86" t="s">
        <v>21</v>
      </c>
      <c r="AG5" s="23"/>
      <c r="AJ5" s="13" t="s">
        <v>1</v>
      </c>
      <c r="AK5" s="13" t="s">
        <v>2</v>
      </c>
      <c r="AL5" s="20" t="s">
        <v>3</v>
      </c>
      <c r="AM5" s="21" t="s">
        <v>29</v>
      </c>
      <c r="AN5" s="24" t="s">
        <v>26</v>
      </c>
    </row>
    <row r="6" spans="1:40" ht="15.6" x14ac:dyDescent="0.3">
      <c r="A6">
        <v>0</v>
      </c>
      <c r="B6" s="25" vm="1">
        <f ca="1"/>
        <v>44197</v>
      </c>
      <c r="C6" s="25" vm="2">
        <f ca="1"/>
        <v>42.84</v>
      </c>
      <c r="D6" s="10"/>
      <c r="E6" s="22"/>
      <c r="F6" s="25" vm="1">
        <f ca="1"/>
        <v>44197</v>
      </c>
      <c r="G6" s="25" vm="3">
        <f ca="1"/>
        <v>197.44</v>
      </c>
      <c r="H6" s="10"/>
      <c r="I6" s="22"/>
      <c r="J6" s="25" vm="1">
        <f ca="1"/>
        <v>44197</v>
      </c>
      <c r="K6" s="25" vm="4">
        <f ca="1"/>
        <v>129.88999999999999</v>
      </c>
      <c r="L6" s="10"/>
      <c r="M6" s="22"/>
      <c r="N6" s="25" vm="1">
        <f ca="1"/>
        <v>44197</v>
      </c>
      <c r="O6" s="25" vm="5">
        <f ca="1"/>
        <v>1.2849999999999999</v>
      </c>
      <c r="P6" s="10"/>
      <c r="Q6" s="22"/>
      <c r="R6" s="25" vm="1">
        <f ca="1"/>
        <v>44197</v>
      </c>
      <c r="S6" s="25" vm="6">
        <f ca="1"/>
        <v>3.12</v>
      </c>
      <c r="T6" s="10"/>
      <c r="U6" s="22"/>
      <c r="V6" s="25" vm="1">
        <f ca="1"/>
        <v>44197</v>
      </c>
      <c r="W6" s="25" vm="7">
        <f ca="1"/>
        <v>0.95</v>
      </c>
      <c r="X6" s="10"/>
      <c r="Y6" s="22"/>
      <c r="Z6" s="25" vm="1">
        <f ca="1"/>
        <v>44197</v>
      </c>
      <c r="AA6" s="25" vm="8">
        <f ca="1"/>
        <v>83.51</v>
      </c>
      <c r="AB6" s="10"/>
      <c r="AC6" s="22"/>
      <c r="AD6" s="25" vm="1">
        <f ca="1"/>
        <v>44197</v>
      </c>
      <c r="AE6" s="25" vm="9">
        <f ca="1"/>
        <v>10.0009</v>
      </c>
      <c r="AF6" s="10"/>
      <c r="AG6" s="22"/>
      <c r="AJ6" s="11" t="s">
        <v>74</v>
      </c>
      <c r="AK6" s="84" t="s">
        <v>75</v>
      </c>
      <c r="AL6" s="110" t="s">
        <v>9</v>
      </c>
      <c r="AM6" s="114" t="s">
        <v>43</v>
      </c>
      <c r="AN6" s="60" t="s">
        <v>35</v>
      </c>
    </row>
    <row r="7" spans="1:40" ht="15.6" x14ac:dyDescent="0.3">
      <c r="A7">
        <v>1</v>
      </c>
      <c r="B7" s="25" vm="10">
        <f ca="1"/>
        <v>44228</v>
      </c>
      <c r="C7" s="25" vm="11">
        <f ca="1"/>
        <v>44.35</v>
      </c>
      <c r="D7" s="10">
        <f ca="1">(C7-C6)/C6</f>
        <v>3.5247432306255787E-2</v>
      </c>
      <c r="E7" s="22"/>
      <c r="F7" s="25" vm="10">
        <f ca="1"/>
        <v>44228</v>
      </c>
      <c r="G7" s="25" vm="12">
        <f ca="1"/>
        <v>211.41</v>
      </c>
      <c r="H7" s="10">
        <f ca="1">(G7-G6)/G7</f>
        <v>6.6080128659949861E-2</v>
      </c>
      <c r="I7" s="22"/>
      <c r="J7" s="25" vm="10">
        <f ca="1"/>
        <v>44228</v>
      </c>
      <c r="K7" s="25" vm="13">
        <f ca="1"/>
        <v>118.43</v>
      </c>
      <c r="L7" s="10">
        <f ca="1">(K7-K6)/K7</f>
        <v>-9.6766022122772771E-2</v>
      </c>
      <c r="M7" s="22"/>
      <c r="N7" s="25" vm="10">
        <f ca="1"/>
        <v>44228</v>
      </c>
      <c r="O7" s="25" vm="14">
        <f ca="1"/>
        <v>1.1299999999999999</v>
      </c>
      <c r="P7" s="10">
        <f ca="1">(O7-O6)/O7</f>
        <v>-0.1371681415929204</v>
      </c>
      <c r="Q7" s="22"/>
      <c r="R7" s="25" vm="10">
        <f ca="1"/>
        <v>44228</v>
      </c>
      <c r="S7" s="25" vm="15">
        <f ca="1"/>
        <v>3.08</v>
      </c>
      <c r="T7" s="10">
        <f ca="1">(S7-S6)/S7</f>
        <v>-1.2987012987012998E-2</v>
      </c>
      <c r="U7" s="22"/>
      <c r="V7" s="25" vm="10">
        <f ca="1"/>
        <v>44228</v>
      </c>
      <c r="W7" s="25" vm="16">
        <f ca="1"/>
        <v>0.93500000000000005</v>
      </c>
      <c r="X7" s="10">
        <f ca="1">(W7-W6)/W7</f>
        <v>-1.6042780748662996E-2</v>
      </c>
      <c r="Y7" s="22"/>
      <c r="Z7" s="25" vm="10">
        <f ca="1"/>
        <v>44228</v>
      </c>
      <c r="AA7" s="25" vm="17">
        <f ca="1"/>
        <v>81.56</v>
      </c>
      <c r="AB7" s="10">
        <f ca="1">(AA7-AA6)/AA7</f>
        <v>-2.3908778813143731E-2</v>
      </c>
      <c r="AC7" s="22"/>
      <c r="AD7" s="25" vm="10">
        <f ca="1"/>
        <v>44228</v>
      </c>
      <c r="AE7" s="25" vm="18">
        <f ca="1"/>
        <v>9.8620000000000001</v>
      </c>
      <c r="AF7" s="10">
        <f ca="1">(AE7-AE6)/AE7</f>
        <v>-1.4084364226323217E-2</v>
      </c>
      <c r="AG7" s="22"/>
      <c r="AJ7" s="11" t="s">
        <v>103</v>
      </c>
      <c r="AK7" s="98" t="s">
        <v>104</v>
      </c>
      <c r="AL7" s="110"/>
      <c r="AM7" s="114"/>
      <c r="AN7" s="60" t="s">
        <v>36</v>
      </c>
    </row>
    <row r="8" spans="1:40" ht="15.6" x14ac:dyDescent="0.3">
      <c r="A8">
        <v>2</v>
      </c>
      <c r="B8" s="25" vm="19">
        <f ca="1"/>
        <v>44256</v>
      </c>
      <c r="C8" s="25" vm="20">
        <f ca="1"/>
        <v>41.33</v>
      </c>
      <c r="D8" s="10">
        <f t="shared" ref="D8:D54" ca="1" si="0">(C8-C7)/C7</f>
        <v>-6.809470124013535E-2</v>
      </c>
      <c r="E8" s="22"/>
      <c r="F8" s="25" vm="19">
        <f ca="1"/>
        <v>44256</v>
      </c>
      <c r="G8" s="25" vm="21">
        <f ca="1"/>
        <v>210.97</v>
      </c>
      <c r="H8" s="10">
        <f t="shared" ref="H8:H54" ca="1" si="1">(G8-G7)/G8</f>
        <v>-2.0856045883300835E-3</v>
      </c>
      <c r="I8" s="22"/>
      <c r="J8" s="25" vm="19">
        <f ca="1"/>
        <v>44256</v>
      </c>
      <c r="K8" s="25" vm="22">
        <f ca="1"/>
        <v>126.53</v>
      </c>
      <c r="L8" s="10">
        <f t="shared" ref="L8:L54" ca="1" si="2">(K8-K7)/K8</f>
        <v>6.4016438789219907E-2</v>
      </c>
      <c r="M8" s="22"/>
      <c r="N8" s="25" vm="19">
        <f ca="1"/>
        <v>44256</v>
      </c>
      <c r="O8" s="25" vm="23">
        <f ca="1"/>
        <v>1.375</v>
      </c>
      <c r="P8" s="10">
        <f t="shared" ref="P8:P54" ca="1" si="3">(O8-O7)/O8</f>
        <v>0.17818181818181825</v>
      </c>
      <c r="Q8" s="22"/>
      <c r="R8" s="25" vm="19">
        <f ca="1"/>
        <v>44256</v>
      </c>
      <c r="S8" s="25" vm="24">
        <f ca="1"/>
        <v>3.4</v>
      </c>
      <c r="T8" s="10">
        <f t="shared" ref="T8:T54" ca="1" si="4">(S8-S7)/S8</f>
        <v>9.4117647058823486E-2</v>
      </c>
      <c r="U8" s="22"/>
      <c r="V8" s="25" vm="19">
        <f ca="1"/>
        <v>44256</v>
      </c>
      <c r="W8" s="25" vm="25">
        <f ca="1"/>
        <v>0.92</v>
      </c>
      <c r="X8" s="10">
        <f t="shared" ref="X8:X54" ca="1" si="5">(W8-W7)/W8</f>
        <v>-1.630434782608697E-2</v>
      </c>
      <c r="Y8" s="22"/>
      <c r="Z8" s="25" vm="19">
        <f ca="1"/>
        <v>44256</v>
      </c>
      <c r="AA8" s="25" vm="26">
        <f ca="1"/>
        <v>86.1</v>
      </c>
      <c r="AB8" s="10">
        <f t="shared" ref="AB8:AB54" ca="1" si="6">(AA8-AA7)/AA8</f>
        <v>5.2729384436701422E-2</v>
      </c>
      <c r="AC8" s="22"/>
      <c r="AD8" s="25" vm="19">
        <f ca="1"/>
        <v>44256</v>
      </c>
      <c r="AE8" s="25" vm="27">
        <f ca="1"/>
        <v>9.8223000000000003</v>
      </c>
      <c r="AF8" s="10">
        <f t="shared" ref="AF8:AF54" ca="1" si="7">(AE8-AE7)/AE8</f>
        <v>-4.0418231982325779E-3</v>
      </c>
      <c r="AG8" s="22"/>
      <c r="AJ8" s="12" t="s">
        <v>76</v>
      </c>
      <c r="AK8" s="85" t="s">
        <v>77</v>
      </c>
      <c r="AL8" s="111" t="s">
        <v>10</v>
      </c>
      <c r="AM8" s="106" t="s">
        <v>44</v>
      </c>
      <c r="AN8" s="61" t="s">
        <v>37</v>
      </c>
    </row>
    <row r="9" spans="1:40" ht="15.6" x14ac:dyDescent="0.3">
      <c r="A9">
        <v>3</v>
      </c>
      <c r="B9" s="25" vm="28">
        <f ca="1"/>
        <v>44287</v>
      </c>
      <c r="C9" s="25" vm="29">
        <f ca="1"/>
        <v>47.21</v>
      </c>
      <c r="D9" s="10">
        <f t="shared" ca="1" si="0"/>
        <v>0.142269537865957</v>
      </c>
      <c r="E9" s="22"/>
      <c r="F9" s="25" vm="28">
        <f ca="1"/>
        <v>44287</v>
      </c>
      <c r="G9" s="25" vm="30">
        <f ca="1"/>
        <v>222.5</v>
      </c>
      <c r="H9" s="10">
        <f t="shared" ca="1" si="1"/>
        <v>5.1820224719101131E-2</v>
      </c>
      <c r="I9" s="22"/>
      <c r="J9" s="25" vm="28">
        <f ca="1"/>
        <v>44287</v>
      </c>
      <c r="K9" s="25" vm="31">
        <f ca="1"/>
        <v>141.56</v>
      </c>
      <c r="L9" s="10">
        <f t="shared" ca="1" si="2"/>
        <v>0.10617406046905906</v>
      </c>
      <c r="M9" s="22"/>
      <c r="N9" s="25" vm="28">
        <f ca="1"/>
        <v>44287</v>
      </c>
      <c r="O9" s="25" vm="32">
        <f ca="1"/>
        <v>1.47</v>
      </c>
      <c r="P9" s="10">
        <f t="shared" ca="1" si="3"/>
        <v>6.4625850340136043E-2</v>
      </c>
      <c r="Q9" s="22"/>
      <c r="R9" s="25" vm="28">
        <f ca="1"/>
        <v>44287</v>
      </c>
      <c r="S9" s="25" vm="33">
        <f ca="1"/>
        <v>3.39</v>
      </c>
      <c r="T9" s="10">
        <f t="shared" ca="1" si="4"/>
        <v>-2.9498525073745683E-3</v>
      </c>
      <c r="U9" s="22"/>
      <c r="V9" s="25" vm="28">
        <f ca="1"/>
        <v>44287</v>
      </c>
      <c r="W9" s="25" vm="34">
        <f ca="1"/>
        <v>1.0449999999999999</v>
      </c>
      <c r="X9" s="10">
        <f t="shared" ca="1" si="5"/>
        <v>0.11961722488038268</v>
      </c>
      <c r="Y9" s="22"/>
      <c r="Z9" s="25" vm="28">
        <f ca="1"/>
        <v>44287</v>
      </c>
      <c r="AA9" s="25" vm="35">
        <f ca="1"/>
        <v>89.04</v>
      </c>
      <c r="AB9" s="10">
        <f t="shared" ca="1" si="6"/>
        <v>3.3018867924528433E-2</v>
      </c>
      <c r="AC9" s="22"/>
      <c r="AD9" s="25" vm="28">
        <f ca="1"/>
        <v>44287</v>
      </c>
      <c r="AE9" s="25" vm="36">
        <f ca="1"/>
        <v>10.4275</v>
      </c>
      <c r="AF9" s="10">
        <f t="shared" ca="1" si="7"/>
        <v>5.803883960680891E-2</v>
      </c>
      <c r="AG9" s="22"/>
      <c r="AJ9" s="12" t="s">
        <v>107</v>
      </c>
      <c r="AK9" s="98" t="s">
        <v>108</v>
      </c>
      <c r="AL9" s="111"/>
      <c r="AM9" s="106"/>
      <c r="AN9" s="61" t="s">
        <v>38</v>
      </c>
    </row>
    <row r="10" spans="1:40" ht="15.6" x14ac:dyDescent="0.3">
      <c r="A10">
        <v>4</v>
      </c>
      <c r="B10" s="25" vm="37">
        <f ca="1"/>
        <v>44317</v>
      </c>
      <c r="C10" s="25" vm="38">
        <f ca="1"/>
        <v>46.11</v>
      </c>
      <c r="D10" s="10">
        <f t="shared" ca="1" si="0"/>
        <v>-2.3300148273670863E-2</v>
      </c>
      <c r="E10" s="22"/>
      <c r="F10" s="25" vm="37">
        <f ca="1"/>
        <v>44317</v>
      </c>
      <c r="G10" s="25" vm="39">
        <f ca="1"/>
        <v>227.04</v>
      </c>
      <c r="H10" s="10">
        <f t="shared" ca="1" si="1"/>
        <v>1.9996476391825193E-2</v>
      </c>
      <c r="I10" s="22"/>
      <c r="J10" s="25" vm="37">
        <f ca="1"/>
        <v>44317</v>
      </c>
      <c r="K10" s="25" vm="40">
        <f ca="1"/>
        <v>132.65</v>
      </c>
      <c r="L10" s="10">
        <f t="shared" ca="1" si="2"/>
        <v>-6.7169242367131524E-2</v>
      </c>
      <c r="M10" s="22"/>
      <c r="N10" s="25" vm="37">
        <f ca="1"/>
        <v>44317</v>
      </c>
      <c r="O10" s="25" vm="41">
        <f ca="1"/>
        <v>1.5249999999999999</v>
      </c>
      <c r="P10" s="10">
        <f t="shared" ca="1" si="3"/>
        <v>3.6065573770491764E-2</v>
      </c>
      <c r="Q10" s="22"/>
      <c r="R10" s="25" vm="37">
        <f ca="1"/>
        <v>44317</v>
      </c>
      <c r="S10" s="25" vm="42">
        <f ca="1"/>
        <v>3.52</v>
      </c>
      <c r="T10" s="10">
        <f t="shared" ca="1" si="4"/>
        <v>3.6931818181818149E-2</v>
      </c>
      <c r="U10" s="22"/>
      <c r="V10" s="25" vm="37">
        <f ca="1"/>
        <v>44317</v>
      </c>
      <c r="W10" s="25" vm="43">
        <f ca="1"/>
        <v>1.01</v>
      </c>
      <c r="X10" s="10">
        <f t="shared" ca="1" si="5"/>
        <v>-3.4653465346534573E-2</v>
      </c>
      <c r="Y10" s="22"/>
      <c r="Z10" s="25" vm="37">
        <f ca="1"/>
        <v>44317</v>
      </c>
      <c r="AA10" s="25" vm="44">
        <f ca="1"/>
        <v>99.72</v>
      </c>
      <c r="AB10" s="10">
        <f t="shared" ca="1" si="6"/>
        <v>0.10709987966305648</v>
      </c>
      <c r="AC10" s="22"/>
      <c r="AD10" s="25" vm="37">
        <f ca="1"/>
        <v>44317</v>
      </c>
      <c r="AE10" s="25" vm="45">
        <f ca="1"/>
        <v>11.0327</v>
      </c>
      <c r="AF10" s="10">
        <f t="shared" ca="1" si="7"/>
        <v>5.4855112529117983E-2</v>
      </c>
      <c r="AG10" s="22"/>
      <c r="AJ10" s="11" t="s">
        <v>78</v>
      </c>
      <c r="AK10" s="84" t="s">
        <v>79</v>
      </c>
      <c r="AL10" s="112" t="s">
        <v>22</v>
      </c>
      <c r="AM10" s="108" t="s">
        <v>45</v>
      </c>
      <c r="AN10" s="62" t="s">
        <v>39</v>
      </c>
    </row>
    <row r="11" spans="1:40" ht="15.6" x14ac:dyDescent="0.3">
      <c r="A11">
        <v>5</v>
      </c>
      <c r="B11" s="25" vm="46">
        <f ca="1"/>
        <v>44348</v>
      </c>
      <c r="C11" s="25" vm="47">
        <f ca="1"/>
        <v>58.72</v>
      </c>
      <c r="D11" s="10">
        <f t="shared" ca="1" si="0"/>
        <v>0.27347646931251357</v>
      </c>
      <c r="E11" s="22"/>
      <c r="F11" s="25" vm="46">
        <f ca="1"/>
        <v>44348</v>
      </c>
      <c r="G11" s="25" vm="48">
        <f ca="1"/>
        <v>251.67</v>
      </c>
      <c r="H11" s="10">
        <f t="shared" ca="1" si="1"/>
        <v>9.7866253427106906E-2</v>
      </c>
      <c r="I11" s="22"/>
      <c r="J11" s="25" vm="46">
        <f ca="1"/>
        <v>44348</v>
      </c>
      <c r="K11" s="25" vm="49">
        <f ca="1"/>
        <v>137.1</v>
      </c>
      <c r="L11" s="10">
        <f t="shared" ca="1" si="2"/>
        <v>3.245805981035732E-2</v>
      </c>
      <c r="M11" s="22"/>
      <c r="N11" s="25" vm="46">
        <f ca="1"/>
        <v>44348</v>
      </c>
      <c r="O11" s="25" vm="50">
        <f ca="1"/>
        <v>1.78</v>
      </c>
      <c r="P11" s="10">
        <f t="shared" ca="1" si="3"/>
        <v>0.14325842696629221</v>
      </c>
      <c r="Q11" s="22"/>
      <c r="R11" s="25" vm="46">
        <f ca="1"/>
        <v>44348</v>
      </c>
      <c r="S11" s="25" vm="51">
        <f ca="1"/>
        <v>3.76</v>
      </c>
      <c r="T11" s="10">
        <f t="shared" ca="1" si="4"/>
        <v>6.3829787234042493E-2</v>
      </c>
      <c r="U11" s="22"/>
      <c r="V11" s="25" vm="46">
        <f ca="1"/>
        <v>44348</v>
      </c>
      <c r="W11" s="25" vm="52">
        <f ca="1"/>
        <v>0.93</v>
      </c>
      <c r="X11" s="10">
        <f t="shared" ca="1" si="5"/>
        <v>-8.6021505376344037E-2</v>
      </c>
      <c r="Y11" s="22"/>
      <c r="Z11" s="25" vm="46">
        <f ca="1"/>
        <v>44348</v>
      </c>
      <c r="AA11" s="25" vm="53">
        <f ca="1"/>
        <v>99.87</v>
      </c>
      <c r="AB11" s="10">
        <f t="shared" ca="1" si="6"/>
        <v>1.5019525382998465E-3</v>
      </c>
      <c r="AC11" s="22"/>
      <c r="AD11" s="25" vm="46">
        <f ca="1"/>
        <v>44348</v>
      </c>
      <c r="AE11" s="25" vm="54">
        <f ca="1"/>
        <v>11.0228</v>
      </c>
      <c r="AF11" s="10">
        <f t="shared" ca="1" si="7"/>
        <v>-8.9813840403527414E-4</v>
      </c>
      <c r="AG11" s="22"/>
      <c r="AJ11" s="11" t="s">
        <v>94</v>
      </c>
      <c r="AK11" s="98" t="s">
        <v>96</v>
      </c>
      <c r="AL11" s="112"/>
      <c r="AM11" s="108"/>
      <c r="AN11" s="62" t="s">
        <v>40</v>
      </c>
    </row>
    <row r="12" spans="1:40" ht="15.6" x14ac:dyDescent="0.3">
      <c r="A12">
        <v>6</v>
      </c>
      <c r="B12" s="25" vm="55">
        <f ca="1"/>
        <v>44378</v>
      </c>
      <c r="C12" s="25" vm="56">
        <f ca="1"/>
        <v>57.98</v>
      </c>
      <c r="D12" s="10">
        <f t="shared" ca="1" si="0"/>
        <v>-1.2602179836512295E-2</v>
      </c>
      <c r="E12" s="22"/>
      <c r="F12" s="25" vm="55">
        <f ca="1"/>
        <v>44378</v>
      </c>
      <c r="G12" s="25" vm="57">
        <f ca="1"/>
        <v>245.34</v>
      </c>
      <c r="H12" s="10">
        <f t="shared" ca="1" si="1"/>
        <v>-2.5800929322572691E-2</v>
      </c>
      <c r="I12" s="22"/>
      <c r="J12" s="25" vm="55">
        <f ca="1"/>
        <v>44378</v>
      </c>
      <c r="K12" s="25" vm="58">
        <f ca="1"/>
        <v>140.28</v>
      </c>
      <c r="L12" s="10">
        <f t="shared" ca="1" si="2"/>
        <v>2.2668947818648467E-2</v>
      </c>
      <c r="M12" s="22"/>
      <c r="N12" s="25" vm="55">
        <f ca="1"/>
        <v>44378</v>
      </c>
      <c r="O12" s="25" vm="59">
        <f ca="1"/>
        <v>2.0099999999999998</v>
      </c>
      <c r="P12" s="10">
        <f t="shared" ca="1" si="3"/>
        <v>0.11442786069651731</v>
      </c>
      <c r="Q12" s="22"/>
      <c r="R12" s="25" vm="55">
        <f ca="1"/>
        <v>44378</v>
      </c>
      <c r="S12" s="25" vm="60">
        <f ca="1"/>
        <v>3.78</v>
      </c>
      <c r="T12" s="10">
        <f t="shared" ca="1" si="4"/>
        <v>5.2910052910052959E-3</v>
      </c>
      <c r="U12" s="22"/>
      <c r="V12" s="25" vm="55">
        <f ca="1"/>
        <v>44378</v>
      </c>
      <c r="W12" s="25" vm="61">
        <f ca="1"/>
        <v>0.88</v>
      </c>
      <c r="X12" s="10">
        <f t="shared" ca="1" si="5"/>
        <v>-5.6818181818181872E-2</v>
      </c>
      <c r="Y12" s="22"/>
      <c r="Z12" s="25" vm="55">
        <f ca="1"/>
        <v>44378</v>
      </c>
      <c r="AA12" s="25" vm="62">
        <f ca="1"/>
        <v>99.65</v>
      </c>
      <c r="AB12" s="10">
        <f t="shared" ca="1" si="6"/>
        <v>-2.2077270446562857E-3</v>
      </c>
      <c r="AC12" s="22"/>
      <c r="AD12" s="25" vm="55">
        <f ca="1"/>
        <v>44378</v>
      </c>
      <c r="AE12" s="25" vm="63">
        <f ca="1"/>
        <v>11.449400000000001</v>
      </c>
      <c r="AF12" s="10">
        <f t="shared" ca="1" si="7"/>
        <v>3.725959438922568E-2</v>
      </c>
      <c r="AG12" s="22"/>
      <c r="AJ12" s="12" t="s">
        <v>68</v>
      </c>
      <c r="AK12" s="85" t="s">
        <v>80</v>
      </c>
      <c r="AL12" s="113" t="s">
        <v>20</v>
      </c>
      <c r="AM12" s="109" t="s">
        <v>46</v>
      </c>
      <c r="AN12" s="63" t="s">
        <v>41</v>
      </c>
    </row>
    <row r="13" spans="1:40" ht="15.6" x14ac:dyDescent="0.3">
      <c r="A13">
        <v>7</v>
      </c>
      <c r="B13" s="25" vm="64">
        <f ca="1"/>
        <v>44409</v>
      </c>
      <c r="C13" s="25" vm="65">
        <f ca="1"/>
        <v>63.07</v>
      </c>
      <c r="D13" s="10">
        <f t="shared" ca="1" si="0"/>
        <v>8.7788892721628209E-2</v>
      </c>
      <c r="E13" s="22"/>
      <c r="F13" s="25" vm="64">
        <f ca="1"/>
        <v>44409</v>
      </c>
      <c r="G13" s="25" vm="66">
        <f ca="1"/>
        <v>233.2</v>
      </c>
      <c r="H13" s="10">
        <f t="shared" ca="1" si="1"/>
        <v>-5.2058319039451184E-2</v>
      </c>
      <c r="I13" s="22"/>
      <c r="J13" s="25" vm="64">
        <f ca="1"/>
        <v>44409</v>
      </c>
      <c r="K13" s="25" vm="67">
        <f ca="1"/>
        <v>151.82</v>
      </c>
      <c r="L13" s="10">
        <f t="shared" ca="1" si="2"/>
        <v>7.6011065735739639E-2</v>
      </c>
      <c r="M13" s="22"/>
      <c r="N13" s="25" vm="64">
        <f ca="1"/>
        <v>44409</v>
      </c>
      <c r="O13" s="25" vm="68">
        <f ca="1"/>
        <v>1.95</v>
      </c>
      <c r="P13" s="10">
        <f t="shared" ca="1" si="3"/>
        <v>-3.0769230769230684E-2</v>
      </c>
      <c r="Q13" s="22"/>
      <c r="R13" s="25" vm="64">
        <f ca="1"/>
        <v>44409</v>
      </c>
      <c r="S13" s="25" vm="69">
        <f ca="1"/>
        <v>3.84</v>
      </c>
      <c r="T13" s="10">
        <f t="shared" ca="1" si="4"/>
        <v>1.5625000000000014E-2</v>
      </c>
      <c r="U13" s="22"/>
      <c r="V13" s="25" vm="64">
        <f ca="1"/>
        <v>44409</v>
      </c>
      <c r="W13" s="25" vm="70">
        <f ca="1"/>
        <v>0.98499999999999999</v>
      </c>
      <c r="X13" s="10">
        <f t="shared" ca="1" si="5"/>
        <v>0.10659898477157359</v>
      </c>
      <c r="Y13" s="22"/>
      <c r="Z13" s="25" vm="64">
        <f ca="1"/>
        <v>44409</v>
      </c>
      <c r="AA13" s="25" vm="71">
        <f ca="1"/>
        <v>100.12</v>
      </c>
      <c r="AB13" s="10">
        <f t="shared" ca="1" si="6"/>
        <v>4.6943667598881231E-3</v>
      </c>
      <c r="AC13" s="22"/>
      <c r="AD13" s="25" vm="64">
        <f ca="1"/>
        <v>44409</v>
      </c>
      <c r="AE13" s="25" vm="72">
        <f ca="1"/>
        <v>12.460100000000001</v>
      </c>
      <c r="AF13" s="10">
        <f t="shared" ca="1" si="7"/>
        <v>8.1114918820876222E-2</v>
      </c>
      <c r="AG13" s="22"/>
      <c r="AJ13" s="12" t="s">
        <v>95</v>
      </c>
      <c r="AK13" s="98" t="s">
        <v>97</v>
      </c>
      <c r="AL13" s="113"/>
      <c r="AM13" s="109"/>
      <c r="AN13" s="63" t="s">
        <v>42</v>
      </c>
    </row>
    <row r="14" spans="1:40" x14ac:dyDescent="0.3">
      <c r="A14">
        <v>8</v>
      </c>
      <c r="B14" s="25" vm="73">
        <f ca="1"/>
        <v>44440</v>
      </c>
      <c r="C14" s="25" vm="74">
        <f ca="1"/>
        <v>54.61</v>
      </c>
      <c r="D14" s="10">
        <f t="shared" ca="1" si="0"/>
        <v>-0.13413667353733949</v>
      </c>
      <c r="E14" s="22"/>
      <c r="F14" s="25" vm="73">
        <f ca="1"/>
        <v>44440</v>
      </c>
      <c r="G14" s="25" vm="75">
        <f ca="1"/>
        <v>220.4</v>
      </c>
      <c r="H14" s="10">
        <f t="shared" ca="1" si="1"/>
        <v>-5.8076225045371972E-2</v>
      </c>
      <c r="I14" s="22"/>
      <c r="J14" s="25" vm="73">
        <f ca="1"/>
        <v>44440</v>
      </c>
      <c r="K14" s="25" vm="76">
        <f ca="1"/>
        <v>139</v>
      </c>
      <c r="L14" s="10">
        <f t="shared" ca="1" si="2"/>
        <v>-9.2230215827338077E-2</v>
      </c>
      <c r="M14" s="22"/>
      <c r="N14" s="25" vm="73">
        <f ca="1"/>
        <v>44440</v>
      </c>
      <c r="O14" s="25" vm="77">
        <f ca="1"/>
        <v>1.9450000000000001</v>
      </c>
      <c r="P14" s="10">
        <f t="shared" ca="1" si="3"/>
        <v>-2.5706940874035441E-3</v>
      </c>
      <c r="Q14" s="22"/>
      <c r="R14" s="25" vm="73">
        <f ca="1"/>
        <v>44440</v>
      </c>
      <c r="S14" s="25" vm="78">
        <f ca="1"/>
        <v>3.93</v>
      </c>
      <c r="T14" s="10">
        <f t="shared" ca="1" si="4"/>
        <v>2.2900763358778702E-2</v>
      </c>
      <c r="U14" s="22"/>
      <c r="V14" s="25" vm="73">
        <f ca="1"/>
        <v>44440</v>
      </c>
      <c r="W14" s="25" vm="79">
        <f ca="1"/>
        <v>0.97499999999999998</v>
      </c>
      <c r="X14" s="10">
        <f t="shared" ca="1" si="5"/>
        <v>-1.0256410256410265E-2</v>
      </c>
      <c r="Y14" s="22"/>
      <c r="Z14" s="25" vm="73">
        <f ca="1"/>
        <v>44440</v>
      </c>
      <c r="AA14" s="25" vm="80">
        <f ca="1"/>
        <v>104.33</v>
      </c>
      <c r="AB14" s="10">
        <f t="shared" ca="1" si="6"/>
        <v>4.0352726924182819E-2</v>
      </c>
      <c r="AC14" s="22"/>
      <c r="AD14" s="25" vm="73">
        <f ca="1"/>
        <v>44440</v>
      </c>
      <c r="AE14" s="25" vm="81">
        <f ca="1"/>
        <v>12.539899999999999</v>
      </c>
      <c r="AF14" s="10">
        <f t="shared" ca="1" si="7"/>
        <v>6.3636871107424116E-3</v>
      </c>
      <c r="AG14" s="22"/>
    </row>
    <row r="15" spans="1:40" x14ac:dyDescent="0.3">
      <c r="A15">
        <v>9</v>
      </c>
      <c r="B15" s="25" vm="82">
        <f ca="1"/>
        <v>44470</v>
      </c>
      <c r="C15" s="25" vm="83">
        <f ca="1"/>
        <v>53.28</v>
      </c>
      <c r="D15" s="10">
        <f t="shared" ca="1" si="0"/>
        <v>-2.4354513825306689E-2</v>
      </c>
      <c r="E15" s="22"/>
      <c r="F15" s="25" vm="82">
        <f ca="1"/>
        <v>44470</v>
      </c>
      <c r="G15" s="25" vm="84">
        <f ca="1"/>
        <v>220.44</v>
      </c>
      <c r="H15" s="10">
        <f t="shared" ca="1" si="1"/>
        <v>1.8145527127559445E-4</v>
      </c>
      <c r="I15" s="22"/>
      <c r="J15" s="25" vm="82">
        <f ca="1"/>
        <v>44470</v>
      </c>
      <c r="K15" s="25" vm="85">
        <f ca="1"/>
        <v>149.51</v>
      </c>
      <c r="L15" s="10">
        <f t="shared" ca="1" si="2"/>
        <v>7.0296301250752397E-2</v>
      </c>
      <c r="M15" s="22"/>
      <c r="N15" s="25" vm="82">
        <f ca="1"/>
        <v>44470</v>
      </c>
      <c r="O15" s="25" vm="68">
        <f ca="1"/>
        <v>1.95</v>
      </c>
      <c r="P15" s="10">
        <f t="shared" ca="1" si="3"/>
        <v>2.5641025641025095E-3</v>
      </c>
      <c r="Q15" s="22"/>
      <c r="R15" s="25" vm="82">
        <f ca="1"/>
        <v>44470</v>
      </c>
      <c r="S15" s="25" vm="86">
        <f ca="1"/>
        <v>3.82</v>
      </c>
      <c r="T15" s="10">
        <f t="shared" ca="1" si="4"/>
        <v>-2.8795811518324693E-2</v>
      </c>
      <c r="U15" s="22"/>
      <c r="V15" s="25" vm="82">
        <f ca="1"/>
        <v>44470</v>
      </c>
      <c r="W15" s="25" vm="87">
        <f ca="1"/>
        <v>1.29</v>
      </c>
      <c r="X15" s="10">
        <f t="shared" ca="1" si="5"/>
        <v>0.24418604651162795</v>
      </c>
      <c r="Y15" s="22"/>
      <c r="Z15" s="25" vm="82">
        <f ca="1"/>
        <v>44470</v>
      </c>
      <c r="AA15" s="25" vm="88">
        <f ca="1"/>
        <v>104.68</v>
      </c>
      <c r="AB15" s="10">
        <f t="shared" ca="1" si="6"/>
        <v>3.343523118074212E-3</v>
      </c>
      <c r="AC15" s="22"/>
      <c r="AD15" s="25" vm="82">
        <f ca="1"/>
        <v>44470</v>
      </c>
      <c r="AE15" s="25" vm="89">
        <f ca="1"/>
        <v>11.7013</v>
      </c>
      <c r="AF15" s="10">
        <f t="shared" ca="1" si="7"/>
        <v>-7.1667250647363928E-2</v>
      </c>
      <c r="AG15" s="22"/>
    </row>
    <row r="16" spans="1:40" x14ac:dyDescent="0.3">
      <c r="A16">
        <v>10</v>
      </c>
      <c r="B16" s="25" vm="90">
        <f ca="1"/>
        <v>44501</v>
      </c>
      <c r="C16" s="25" vm="91">
        <f ca="1"/>
        <v>62.48</v>
      </c>
      <c r="D16" s="10">
        <f t="shared" ca="1" si="0"/>
        <v>0.17267267267267258</v>
      </c>
      <c r="E16" s="22"/>
      <c r="F16" s="25" vm="90">
        <f ca="1"/>
        <v>44501</v>
      </c>
      <c r="G16" s="25" vm="92">
        <f ca="1"/>
        <v>217.8</v>
      </c>
      <c r="H16" s="10">
        <f t="shared" ca="1" si="1"/>
        <v>-1.2121212121212059E-2</v>
      </c>
      <c r="I16" s="22"/>
      <c r="J16" s="25" vm="90">
        <f ca="1"/>
        <v>44501</v>
      </c>
      <c r="K16" s="25" vm="93">
        <f ca="1"/>
        <v>144.84</v>
      </c>
      <c r="L16" s="10">
        <f t="shared" ca="1" si="2"/>
        <v>-3.2242474454570472E-2</v>
      </c>
      <c r="M16" s="22"/>
      <c r="N16" s="25" vm="90">
        <f ca="1"/>
        <v>44501</v>
      </c>
      <c r="O16" s="25" vm="94">
        <f ca="1"/>
        <v>2.04</v>
      </c>
      <c r="P16" s="10">
        <f t="shared" ca="1" si="3"/>
        <v>4.4117647058823567E-2</v>
      </c>
      <c r="Q16" s="22"/>
      <c r="R16" s="25" vm="90">
        <f ca="1"/>
        <v>44501</v>
      </c>
      <c r="S16" s="25" vm="95">
        <f ca="1"/>
        <v>4.07</v>
      </c>
      <c r="T16" s="10">
        <f t="shared" ca="1" si="4"/>
        <v>6.1425061425061531E-2</v>
      </c>
      <c r="U16" s="22"/>
      <c r="V16" s="25" vm="90">
        <f ca="1"/>
        <v>44501</v>
      </c>
      <c r="W16" s="25" vm="96">
        <f ca="1"/>
        <v>1.2450000000000001</v>
      </c>
      <c r="X16" s="10">
        <f t="shared" ca="1" si="5"/>
        <v>-3.6144578313252955E-2</v>
      </c>
      <c r="Y16" s="22"/>
      <c r="Z16" s="25" vm="90">
        <f ca="1"/>
        <v>44501</v>
      </c>
      <c r="AA16" s="25" vm="97">
        <f ca="1"/>
        <v>93.18</v>
      </c>
      <c r="AB16" s="10">
        <f t="shared" ca="1" si="6"/>
        <v>-0.12341704228375187</v>
      </c>
      <c r="AC16" s="22"/>
      <c r="AD16" s="25" vm="90">
        <f ca="1"/>
        <v>44501</v>
      </c>
      <c r="AE16" s="25" vm="98">
        <f ca="1"/>
        <v>10.8027</v>
      </c>
      <c r="AF16" s="10">
        <f t="shared" ca="1" si="7"/>
        <v>-8.3182907976709533E-2</v>
      </c>
      <c r="AG16" s="22"/>
    </row>
    <row r="17" spans="1:37" x14ac:dyDescent="0.3">
      <c r="A17">
        <v>11</v>
      </c>
      <c r="B17" s="25" vm="99">
        <f ca="1"/>
        <v>44531</v>
      </c>
      <c r="C17" s="25" vm="100">
        <f ca="1"/>
        <v>62.44</v>
      </c>
      <c r="D17" s="10">
        <f t="shared" ca="1" si="0"/>
        <v>-6.4020486555696466E-4</v>
      </c>
      <c r="E17" s="22"/>
      <c r="F17" s="25" vm="99">
        <f ca="1"/>
        <v>44531</v>
      </c>
      <c r="G17" s="25" vm="101">
        <f ca="1"/>
        <v>216.12</v>
      </c>
      <c r="H17" s="10">
        <f t="shared" ca="1" si="1"/>
        <v>-7.7734591893392872E-3</v>
      </c>
      <c r="I17" s="22"/>
      <c r="J17" s="25" vm="99">
        <f ca="1"/>
        <v>44531</v>
      </c>
      <c r="K17" s="25" vm="102">
        <f ca="1"/>
        <v>141.44</v>
      </c>
      <c r="L17" s="10">
        <f t="shared" ca="1" si="2"/>
        <v>-2.4038461538461578E-2</v>
      </c>
      <c r="M17" s="22"/>
      <c r="N17" s="25" vm="99">
        <f ca="1"/>
        <v>44531</v>
      </c>
      <c r="O17" s="25" vm="103">
        <f ca="1"/>
        <v>2.15</v>
      </c>
      <c r="P17" s="10">
        <f t="shared" ca="1" si="3"/>
        <v>5.1162790697674362E-2</v>
      </c>
      <c r="Q17" s="22"/>
      <c r="R17" s="25" vm="99">
        <f ca="1"/>
        <v>44531</v>
      </c>
      <c r="S17" s="25" vm="104">
        <f ca="1"/>
        <v>4.18</v>
      </c>
      <c r="T17" s="10">
        <f t="shared" ca="1" si="4"/>
        <v>2.6315789473684077E-2</v>
      </c>
      <c r="U17" s="22"/>
      <c r="V17" s="25" vm="99">
        <f ca="1"/>
        <v>44531</v>
      </c>
      <c r="W17" s="25" vm="105">
        <f ca="1"/>
        <v>1.19</v>
      </c>
      <c r="X17" s="10">
        <f t="shared" ca="1" si="5"/>
        <v>-4.6218487394958117E-2</v>
      </c>
      <c r="Y17" s="22"/>
      <c r="Z17" s="25" vm="99">
        <f ca="1"/>
        <v>44531</v>
      </c>
      <c r="AA17" s="25" vm="106">
        <f ca="1"/>
        <v>101</v>
      </c>
      <c r="AB17" s="10">
        <f t="shared" ca="1" si="6"/>
        <v>7.7425742574257356E-2</v>
      </c>
      <c r="AC17" s="22"/>
      <c r="AD17" s="25" vm="99">
        <f ca="1"/>
        <v>44531</v>
      </c>
      <c r="AE17" s="25" vm="107">
        <f ca="1"/>
        <v>11.052300000000001</v>
      </c>
      <c r="AF17" s="10">
        <f t="shared" ca="1" si="7"/>
        <v>2.2583534648896692E-2</v>
      </c>
      <c r="AG17" s="22"/>
    </row>
    <row r="18" spans="1:37" x14ac:dyDescent="0.3">
      <c r="A18">
        <v>12</v>
      </c>
      <c r="B18" s="25" vm="108">
        <f ca="1"/>
        <v>44562</v>
      </c>
      <c r="C18" s="25" vm="109">
        <f ca="1"/>
        <v>45.1</v>
      </c>
      <c r="D18" s="10">
        <f t="shared" ca="1" si="0"/>
        <v>-0.27770659833440098</v>
      </c>
      <c r="E18" s="22"/>
      <c r="F18" s="25" vm="108">
        <f ca="1"/>
        <v>44562</v>
      </c>
      <c r="G18" s="25" vm="110">
        <f ca="1"/>
        <v>192.55</v>
      </c>
      <c r="H18" s="10">
        <f t="shared" ca="1" si="1"/>
        <v>-0.1224097636977408</v>
      </c>
      <c r="I18" s="22"/>
      <c r="J18" s="25" vm="108">
        <f ca="1"/>
        <v>44562</v>
      </c>
      <c r="K18" s="25" vm="111">
        <f ca="1"/>
        <v>112.91</v>
      </c>
      <c r="L18" s="10">
        <f t="shared" ca="1" si="2"/>
        <v>-0.25267912496678774</v>
      </c>
      <c r="M18" s="22"/>
      <c r="N18" s="25" vm="108">
        <f ca="1"/>
        <v>44562</v>
      </c>
      <c r="O18" s="25" vm="112">
        <f ca="1"/>
        <v>1.9</v>
      </c>
      <c r="P18" s="10">
        <f t="shared" ca="1" si="3"/>
        <v>-0.13157894736842105</v>
      </c>
      <c r="Q18" s="22"/>
      <c r="R18" s="25" vm="108">
        <f ca="1"/>
        <v>44562</v>
      </c>
      <c r="S18" s="25" vm="113">
        <f ca="1"/>
        <v>3.92</v>
      </c>
      <c r="T18" s="10">
        <f t="shared" ca="1" si="4"/>
        <v>-6.6326530612244847E-2</v>
      </c>
      <c r="U18" s="22"/>
      <c r="V18" s="25" vm="108">
        <f ca="1"/>
        <v>44562</v>
      </c>
      <c r="W18" s="25" vm="114">
        <f ca="1"/>
        <v>1.0649999999999999</v>
      </c>
      <c r="X18" s="10">
        <f t="shared" ca="1" si="5"/>
        <v>-0.11737089201877934</v>
      </c>
      <c r="Y18" s="22"/>
      <c r="Z18" s="25" vm="108">
        <f ca="1"/>
        <v>44562</v>
      </c>
      <c r="AA18" s="25" vm="115">
        <f ca="1"/>
        <v>93.74</v>
      </c>
      <c r="AB18" s="10">
        <f t="shared" ca="1" si="6"/>
        <v>-7.7448261147855829E-2</v>
      </c>
      <c r="AC18" s="22"/>
      <c r="AD18" s="25" vm="108">
        <f ca="1"/>
        <v>44562</v>
      </c>
      <c r="AE18" s="25" vm="116">
        <f ca="1"/>
        <v>11.022399999999999</v>
      </c>
      <c r="AF18" s="10">
        <f t="shared" ca="1" si="7"/>
        <v>-2.7126578603572154E-3</v>
      </c>
      <c r="AG18" s="22"/>
    </row>
    <row r="19" spans="1:37" x14ac:dyDescent="0.3">
      <c r="A19">
        <v>13</v>
      </c>
      <c r="B19" s="25" vm="117">
        <f ca="1"/>
        <v>44593</v>
      </c>
      <c r="C19" s="25" vm="118">
        <f ca="1"/>
        <v>46.73</v>
      </c>
      <c r="D19" s="10">
        <f t="shared" ca="1" si="0"/>
        <v>3.6141906873614085E-2</v>
      </c>
      <c r="E19" s="22"/>
      <c r="F19" s="25" vm="117">
        <f ca="1"/>
        <v>44593</v>
      </c>
      <c r="G19" s="25" vm="119">
        <f ca="1"/>
        <v>222.9</v>
      </c>
      <c r="H19" s="10">
        <f t="shared" ca="1" si="1"/>
        <v>0.13615971287572901</v>
      </c>
      <c r="I19" s="22"/>
      <c r="J19" s="25" vm="117">
        <f ca="1"/>
        <v>44593</v>
      </c>
      <c r="K19" s="25" vm="120">
        <f ca="1"/>
        <v>93.73</v>
      </c>
      <c r="L19" s="10">
        <f t="shared" ca="1" si="2"/>
        <v>-0.20463032113517543</v>
      </c>
      <c r="M19" s="22"/>
      <c r="N19" s="25" vm="117">
        <f ca="1"/>
        <v>44593</v>
      </c>
      <c r="O19" s="25" vm="121">
        <f ca="1"/>
        <v>1.7849999999999999</v>
      </c>
      <c r="P19" s="10">
        <f t="shared" ca="1" si="3"/>
        <v>-6.4425770308123242E-2</v>
      </c>
      <c r="Q19" s="22"/>
      <c r="R19" s="25" vm="117">
        <f ca="1"/>
        <v>44593</v>
      </c>
      <c r="S19" s="25" vm="122">
        <f ca="1"/>
        <v>3.96</v>
      </c>
      <c r="T19" s="10">
        <f t="shared" ca="1" si="4"/>
        <v>1.0101010101010111E-2</v>
      </c>
      <c r="U19" s="22"/>
      <c r="V19" s="25" vm="117">
        <f ca="1"/>
        <v>44593</v>
      </c>
      <c r="W19" s="25" vm="123">
        <f ca="1"/>
        <v>0.86</v>
      </c>
      <c r="X19" s="10">
        <f t="shared" ca="1" si="5"/>
        <v>-0.23837209302325577</v>
      </c>
      <c r="Y19" s="22"/>
      <c r="Z19" s="25" vm="117">
        <f ca="1"/>
        <v>44593</v>
      </c>
      <c r="AA19" s="25" vm="124">
        <f ca="1"/>
        <v>93.46</v>
      </c>
      <c r="AB19" s="10">
        <f t="shared" ca="1" si="6"/>
        <v>-2.9959340894500446E-3</v>
      </c>
      <c r="AC19" s="22"/>
      <c r="AD19" s="25" vm="117">
        <f ca="1"/>
        <v>44593</v>
      </c>
      <c r="AE19" s="25" vm="125">
        <f ca="1"/>
        <v>10.752800000000001</v>
      </c>
      <c r="AF19" s="10">
        <f t="shared" ca="1" si="7"/>
        <v>-2.5072539245591725E-2</v>
      </c>
      <c r="AG19" s="22"/>
    </row>
    <row r="20" spans="1:37" x14ac:dyDescent="0.3">
      <c r="A20">
        <v>14</v>
      </c>
      <c r="B20" s="25" vm="126">
        <f ca="1"/>
        <v>44621</v>
      </c>
      <c r="C20" s="25" vm="127">
        <f ca="1"/>
        <v>48.99</v>
      </c>
      <c r="D20" s="10">
        <f t="shared" ca="1" si="0"/>
        <v>4.8362936015407774E-2</v>
      </c>
      <c r="E20" s="22"/>
      <c r="F20" s="25" vm="126">
        <f ca="1"/>
        <v>44621</v>
      </c>
      <c r="G20" s="25" vm="128">
        <f ca="1"/>
        <v>225.33</v>
      </c>
      <c r="H20" s="10">
        <f t="shared" ca="1" si="1"/>
        <v>1.0784183197976331E-2</v>
      </c>
      <c r="I20" s="22"/>
      <c r="J20" s="25" vm="126">
        <f ca="1"/>
        <v>44621</v>
      </c>
      <c r="K20" s="25" vm="129">
        <f ca="1"/>
        <v>102.75</v>
      </c>
      <c r="L20" s="10">
        <f t="shared" ca="1" si="2"/>
        <v>8.7785888077858837E-2</v>
      </c>
      <c r="M20" s="22"/>
      <c r="N20" s="25" vm="126">
        <f ca="1"/>
        <v>44621</v>
      </c>
      <c r="O20" s="25" vm="130">
        <f ca="1"/>
        <v>1.83</v>
      </c>
      <c r="P20" s="10">
        <f t="shared" ca="1" si="3"/>
        <v>2.4590163934426312E-2</v>
      </c>
      <c r="Q20" s="22"/>
      <c r="R20" s="25" vm="126">
        <f ca="1"/>
        <v>44621</v>
      </c>
      <c r="S20" s="25" vm="122">
        <f ca="1"/>
        <v>3.96</v>
      </c>
      <c r="T20" s="10">
        <f t="shared" ca="1" si="4"/>
        <v>0</v>
      </c>
      <c r="U20" s="22"/>
      <c r="V20" s="25" vm="126">
        <f ca="1"/>
        <v>44621</v>
      </c>
      <c r="W20" s="25" vm="131">
        <f ca="1"/>
        <v>0.94</v>
      </c>
      <c r="X20" s="10">
        <f t="shared" ca="1" si="5"/>
        <v>8.5106382978723361E-2</v>
      </c>
      <c r="Y20" s="22"/>
      <c r="Z20" s="25" vm="126">
        <f ca="1"/>
        <v>44621</v>
      </c>
      <c r="AA20" s="25" vm="132">
        <f ca="1"/>
        <v>105.77</v>
      </c>
      <c r="AB20" s="10">
        <f t="shared" ca="1" si="6"/>
        <v>0.11638460811194103</v>
      </c>
      <c r="AC20" s="22"/>
      <c r="AD20" s="25" vm="126">
        <f ca="1"/>
        <v>44621</v>
      </c>
      <c r="AE20" s="25" vm="133">
        <f ca="1"/>
        <v>11.1022</v>
      </c>
      <c r="AF20" s="10">
        <f t="shared" ca="1" si="7"/>
        <v>3.1471239934427346E-2</v>
      </c>
      <c r="AG20" s="22"/>
    </row>
    <row r="21" spans="1:37" x14ac:dyDescent="0.3">
      <c r="A21">
        <v>15</v>
      </c>
      <c r="B21" s="25" vm="134">
        <f ca="1"/>
        <v>44652</v>
      </c>
      <c r="C21" s="25" vm="135">
        <f ca="1"/>
        <v>47.48</v>
      </c>
      <c r="D21" s="10">
        <f t="shared" ca="1" si="0"/>
        <v>-3.0822616860583896E-2</v>
      </c>
      <c r="E21" s="22"/>
      <c r="F21" s="25" vm="134">
        <f ca="1"/>
        <v>44652</v>
      </c>
      <c r="G21" s="25" vm="136">
        <f ca="1"/>
        <v>231.74</v>
      </c>
      <c r="H21" s="10">
        <f t="shared" ca="1" si="1"/>
        <v>2.7660308966945699E-2</v>
      </c>
      <c r="I21" s="22"/>
      <c r="J21" s="25" vm="134">
        <f ca="1"/>
        <v>44652</v>
      </c>
      <c r="K21" s="25" vm="137">
        <f ca="1"/>
        <v>96.35</v>
      </c>
      <c r="L21" s="10">
        <f t="shared" ca="1" si="2"/>
        <v>-6.642449403217443E-2</v>
      </c>
      <c r="M21" s="22"/>
      <c r="N21" s="25" vm="134">
        <f ca="1"/>
        <v>44652</v>
      </c>
      <c r="O21" s="25" vm="138">
        <f ca="1"/>
        <v>1.7</v>
      </c>
      <c r="P21" s="10">
        <f t="shared" ca="1" si="3"/>
        <v>-7.6470588235294193E-2</v>
      </c>
      <c r="Q21" s="22"/>
      <c r="R21" s="25" vm="134">
        <f ca="1"/>
        <v>44652</v>
      </c>
      <c r="S21" s="25" vm="139">
        <f ca="1"/>
        <v>4.04</v>
      </c>
      <c r="T21" s="10">
        <f t="shared" ca="1" si="4"/>
        <v>1.980198019801982E-2</v>
      </c>
      <c r="U21" s="22"/>
      <c r="V21" s="25" vm="134">
        <f ca="1"/>
        <v>44652</v>
      </c>
      <c r="W21" s="25" vm="7">
        <f ca="1"/>
        <v>0.95</v>
      </c>
      <c r="X21" s="10">
        <f t="shared" ca="1" si="5"/>
        <v>1.0526315789473694E-2</v>
      </c>
      <c r="Y21" s="22"/>
      <c r="Z21" s="25" vm="134">
        <f ca="1"/>
        <v>44652</v>
      </c>
      <c r="AA21" s="25" vm="140">
        <f ca="1"/>
        <v>103.88</v>
      </c>
      <c r="AB21" s="10">
        <f t="shared" ca="1" si="6"/>
        <v>-1.8194070080862539E-2</v>
      </c>
      <c r="AC21" s="22"/>
      <c r="AD21" s="25" vm="134">
        <f ca="1"/>
        <v>44652</v>
      </c>
      <c r="AE21" s="25" vm="141">
        <f ca="1"/>
        <v>11.441700000000001</v>
      </c>
      <c r="AF21" s="10">
        <f t="shared" ca="1" si="7"/>
        <v>2.9672164101488503E-2</v>
      </c>
      <c r="AG21" s="22"/>
    </row>
    <row r="22" spans="1:37" x14ac:dyDescent="0.3">
      <c r="A22">
        <v>16</v>
      </c>
      <c r="B22" s="25" vm="142">
        <f ca="1"/>
        <v>44682</v>
      </c>
      <c r="C22" s="25" vm="143">
        <f ca="1"/>
        <v>42.13</v>
      </c>
      <c r="D22" s="10">
        <f t="shared" ca="1" si="0"/>
        <v>-0.11267902274641943</v>
      </c>
      <c r="E22" s="22"/>
      <c r="F22" s="25" vm="142">
        <f ca="1"/>
        <v>44682</v>
      </c>
      <c r="G22" s="25" vm="144">
        <f ca="1"/>
        <v>222.97</v>
      </c>
      <c r="H22" s="10">
        <f t="shared" ca="1" si="1"/>
        <v>-3.9332645647396559E-2</v>
      </c>
      <c r="I22" s="22"/>
      <c r="J22" s="25" vm="142">
        <f ca="1"/>
        <v>44682</v>
      </c>
      <c r="K22" s="25" vm="145">
        <f ca="1"/>
        <v>89.29</v>
      </c>
      <c r="L22" s="10">
        <f t="shared" ca="1" si="2"/>
        <v>-7.9068204726173E-2</v>
      </c>
      <c r="M22" s="22"/>
      <c r="N22" s="25" vm="142">
        <f ca="1"/>
        <v>44682</v>
      </c>
      <c r="O22" s="25" vm="146">
        <f ca="1"/>
        <v>1.72</v>
      </c>
      <c r="P22" s="10">
        <f t="shared" ca="1" si="3"/>
        <v>1.1627906976744196E-2</v>
      </c>
      <c r="Q22" s="22"/>
      <c r="R22" s="25" vm="142">
        <f ca="1"/>
        <v>44682</v>
      </c>
      <c r="S22" s="25" vm="147">
        <f ca="1"/>
        <v>3.88</v>
      </c>
      <c r="T22" s="10">
        <f t="shared" ca="1" si="4"/>
        <v>-4.1237113402061897E-2</v>
      </c>
      <c r="U22" s="22"/>
      <c r="V22" s="25" vm="142">
        <f ca="1"/>
        <v>44682</v>
      </c>
      <c r="W22" s="25" vm="148">
        <f ca="1"/>
        <v>0.83499999999999996</v>
      </c>
      <c r="X22" s="10">
        <f t="shared" ca="1" si="5"/>
        <v>-0.1377245508982036</v>
      </c>
      <c r="Y22" s="22"/>
      <c r="Z22" s="25" vm="142">
        <f ca="1"/>
        <v>44682</v>
      </c>
      <c r="AA22" s="25" vm="149">
        <f ca="1"/>
        <v>104.36</v>
      </c>
      <c r="AB22" s="10">
        <f t="shared" ca="1" si="6"/>
        <v>4.5994633959371787E-3</v>
      </c>
      <c r="AC22" s="22"/>
      <c r="AD22" s="25" vm="142">
        <f ca="1"/>
        <v>44682</v>
      </c>
      <c r="AE22" s="25" vm="150">
        <f ca="1"/>
        <v>11.331899999999999</v>
      </c>
      <c r="AF22" s="10">
        <f t="shared" ca="1" si="7"/>
        <v>-9.6894607259154844E-3</v>
      </c>
      <c r="AG22" s="22"/>
      <c r="AK22" s="18"/>
    </row>
    <row r="23" spans="1:37" x14ac:dyDescent="0.3">
      <c r="A23">
        <v>17</v>
      </c>
      <c r="B23" s="25" vm="151">
        <f ca="1"/>
        <v>44713</v>
      </c>
      <c r="C23" s="25" vm="152">
        <f ca="1"/>
        <v>42.25</v>
      </c>
      <c r="D23" s="10">
        <f t="shared" ca="1" si="0"/>
        <v>2.8483266081176699E-3</v>
      </c>
      <c r="E23" s="22"/>
      <c r="F23" s="25" vm="151">
        <f ca="1"/>
        <v>44713</v>
      </c>
      <c r="G23" s="25" vm="153">
        <f ca="1"/>
        <v>198.7</v>
      </c>
      <c r="H23" s="10">
        <f t="shared" ca="1" si="1"/>
        <v>-0.12214393558127837</v>
      </c>
      <c r="I23" s="22"/>
      <c r="J23" s="25" vm="151">
        <f ca="1"/>
        <v>44713</v>
      </c>
      <c r="K23" s="25" vm="154">
        <f ca="1"/>
        <v>76.959999999999994</v>
      </c>
      <c r="L23" s="10">
        <f t="shared" ca="1" si="2"/>
        <v>-0.16021309771309789</v>
      </c>
      <c r="M23" s="22"/>
      <c r="N23" s="25" vm="151">
        <f ca="1"/>
        <v>44713</v>
      </c>
      <c r="O23" s="25" vm="155">
        <f ca="1"/>
        <v>1.65</v>
      </c>
      <c r="P23" s="10">
        <f t="shared" ca="1" si="3"/>
        <v>-4.2424242424242462E-2</v>
      </c>
      <c r="Q23" s="22"/>
      <c r="R23" s="25" vm="151">
        <f ca="1"/>
        <v>44713</v>
      </c>
      <c r="S23" s="25" vm="156">
        <f ca="1"/>
        <v>3.85</v>
      </c>
      <c r="T23" s="10">
        <f t="shared" ca="1" si="4"/>
        <v>-7.792207792207741E-3</v>
      </c>
      <c r="U23" s="22"/>
      <c r="V23" s="25" vm="151">
        <f ca="1"/>
        <v>44713</v>
      </c>
      <c r="W23" s="25" vm="157">
        <f ca="1"/>
        <v>0.72</v>
      </c>
      <c r="X23" s="10">
        <f t="shared" ca="1" si="5"/>
        <v>-0.15972222222222221</v>
      </c>
      <c r="Y23" s="22"/>
      <c r="Z23" s="25" vm="151">
        <f ca="1"/>
        <v>44713</v>
      </c>
      <c r="AA23" s="25" vm="158">
        <f ca="1"/>
        <v>90.38</v>
      </c>
      <c r="AB23" s="10">
        <f t="shared" ca="1" si="6"/>
        <v>-0.15468023899092725</v>
      </c>
      <c r="AC23" s="22"/>
      <c r="AD23" s="25" vm="151">
        <f ca="1"/>
        <v>44713</v>
      </c>
      <c r="AE23" s="25" vm="159">
        <f ca="1"/>
        <v>10.9625</v>
      </c>
      <c r="AF23" s="10">
        <f t="shared" ca="1" si="7"/>
        <v>-3.3696693272519847E-2</v>
      </c>
      <c r="AG23" s="22"/>
    </row>
    <row r="24" spans="1:37" x14ac:dyDescent="0.3">
      <c r="A24">
        <v>18</v>
      </c>
      <c r="B24" s="25" vm="160">
        <f ca="1"/>
        <v>44743</v>
      </c>
      <c r="C24" s="25" vm="161">
        <f ca="1"/>
        <v>49.54</v>
      </c>
      <c r="D24" s="10">
        <f t="shared" ca="1" si="0"/>
        <v>0.17254437869822484</v>
      </c>
      <c r="E24" s="22"/>
      <c r="F24" s="25" vm="160">
        <f ca="1"/>
        <v>44743</v>
      </c>
      <c r="G24" s="25" vm="162">
        <f ca="1"/>
        <v>214.23</v>
      </c>
      <c r="H24" s="10">
        <f t="shared" ca="1" si="1"/>
        <v>7.249218130047147E-2</v>
      </c>
      <c r="I24" s="22"/>
      <c r="J24" s="25" vm="160">
        <f ca="1"/>
        <v>44743</v>
      </c>
      <c r="K24" s="25" vm="163">
        <f ca="1"/>
        <v>92.99</v>
      </c>
      <c r="L24" s="10">
        <f t="shared" ca="1" si="2"/>
        <v>0.17238412732551889</v>
      </c>
      <c r="M24" s="22"/>
      <c r="N24" s="25" vm="160">
        <f ca="1"/>
        <v>44743</v>
      </c>
      <c r="O24" s="25" vm="164">
        <f ca="1"/>
        <v>1.58</v>
      </c>
      <c r="P24" s="10">
        <f t="shared" ca="1" si="3"/>
        <v>-4.4303797468354326E-2</v>
      </c>
      <c r="Q24" s="22"/>
      <c r="R24" s="25" vm="160">
        <f ca="1"/>
        <v>44743</v>
      </c>
      <c r="S24" s="25" vm="165">
        <f ca="1"/>
        <v>3.89</v>
      </c>
      <c r="T24" s="10">
        <f t="shared" ca="1" si="4"/>
        <v>1.0282776349614406E-2</v>
      </c>
      <c r="U24" s="22"/>
      <c r="V24" s="25" vm="160">
        <f ca="1"/>
        <v>44743</v>
      </c>
      <c r="W24" s="25" vm="166">
        <f ca="1"/>
        <v>0.84499999999999997</v>
      </c>
      <c r="X24" s="10">
        <f t="shared" ca="1" si="5"/>
        <v>0.14792899408284024</v>
      </c>
      <c r="Y24" s="22"/>
      <c r="Z24" s="25" vm="160">
        <f ca="1"/>
        <v>44743</v>
      </c>
      <c r="AA24" s="25" vm="167">
        <f ca="1"/>
        <v>100.77</v>
      </c>
      <c r="AB24" s="10">
        <f t="shared" ca="1" si="6"/>
        <v>0.10310608315967054</v>
      </c>
      <c r="AC24" s="22"/>
      <c r="AD24" s="25" vm="160">
        <f ca="1"/>
        <v>44743</v>
      </c>
      <c r="AE24" s="25" vm="168">
        <f ca="1"/>
        <v>11.1721</v>
      </c>
      <c r="AF24" s="10">
        <f t="shared" ca="1" si="7"/>
        <v>1.8761020757064473E-2</v>
      </c>
      <c r="AG24" s="22"/>
    </row>
    <row r="25" spans="1:37" x14ac:dyDescent="0.3">
      <c r="A25">
        <v>19</v>
      </c>
      <c r="B25" s="25" vm="169">
        <f ca="1"/>
        <v>44774</v>
      </c>
      <c r="C25" s="25" vm="170">
        <f ca="1"/>
        <v>54.48</v>
      </c>
      <c r="D25" s="10">
        <f t="shared" ca="1" si="0"/>
        <v>9.9717400080742785E-2</v>
      </c>
      <c r="E25" s="22"/>
      <c r="F25" s="25" vm="169">
        <f ca="1"/>
        <v>44774</v>
      </c>
      <c r="G25" s="25" vm="171">
        <f ca="1"/>
        <v>214.3</v>
      </c>
      <c r="H25" s="10">
        <f t="shared" ca="1" si="1"/>
        <v>3.2664489034074472E-4</v>
      </c>
      <c r="I25" s="22"/>
      <c r="J25" s="25" vm="169">
        <f ca="1"/>
        <v>44774</v>
      </c>
      <c r="K25" s="25" vm="172">
        <f ca="1"/>
        <v>87.75</v>
      </c>
      <c r="L25" s="10">
        <f t="shared" ca="1" si="2"/>
        <v>-5.9715099715099654E-2</v>
      </c>
      <c r="M25" s="22"/>
      <c r="N25" s="25" vm="169">
        <f ca="1"/>
        <v>44774</v>
      </c>
      <c r="O25" s="25" vm="173">
        <f ca="1"/>
        <v>1.53</v>
      </c>
      <c r="P25" s="10">
        <f t="shared" ca="1" si="3"/>
        <v>-3.2679738562091533E-2</v>
      </c>
      <c r="Q25" s="22"/>
      <c r="R25" s="25" vm="169">
        <f ca="1"/>
        <v>44774</v>
      </c>
      <c r="S25" s="25" vm="174">
        <f ca="1"/>
        <v>3.97</v>
      </c>
      <c r="T25" s="10">
        <f t="shared" ca="1" si="4"/>
        <v>2.0151133501259463E-2</v>
      </c>
      <c r="U25" s="22"/>
      <c r="V25" s="25" vm="169">
        <f ca="1"/>
        <v>44774</v>
      </c>
      <c r="W25" s="25" vm="175">
        <f ca="1"/>
        <v>0.74</v>
      </c>
      <c r="X25" s="10">
        <f t="shared" ca="1" si="5"/>
        <v>-0.14189189189189186</v>
      </c>
      <c r="Y25" s="22"/>
      <c r="Z25" s="25" vm="169">
        <f ca="1"/>
        <v>44774</v>
      </c>
      <c r="AA25" s="25" vm="176">
        <f ca="1"/>
        <v>97.47</v>
      </c>
      <c r="AB25" s="10">
        <f t="shared" ca="1" si="6"/>
        <v>-3.3856571252693105E-2</v>
      </c>
      <c r="AC25" s="22"/>
      <c r="AD25" s="25" vm="169">
        <f ca="1"/>
        <v>44774</v>
      </c>
      <c r="AE25" s="25" vm="177">
        <f ca="1"/>
        <v>10.8826</v>
      </c>
      <c r="AF25" s="10">
        <f t="shared" ca="1" si="7"/>
        <v>-2.6602098763163242E-2</v>
      </c>
      <c r="AG25" s="22"/>
    </row>
    <row r="26" spans="1:37" x14ac:dyDescent="0.3">
      <c r="A26">
        <v>20</v>
      </c>
      <c r="B26" s="25" vm="178">
        <f ca="1"/>
        <v>44805</v>
      </c>
      <c r="C26" s="25" vm="179">
        <f ca="1"/>
        <v>50.19</v>
      </c>
      <c r="D26" s="10">
        <f t="shared" ca="1" si="0"/>
        <v>-7.8744493392070472E-2</v>
      </c>
      <c r="E26" s="22"/>
      <c r="F26" s="25" vm="178">
        <f ca="1"/>
        <v>44805</v>
      </c>
      <c r="G26" s="25" vm="180">
        <f ca="1"/>
        <v>194.54</v>
      </c>
      <c r="H26" s="10">
        <f t="shared" ca="1" si="1"/>
        <v>-0.10157294129741966</v>
      </c>
      <c r="I26" s="22"/>
      <c r="J26" s="25" vm="178">
        <f ca="1"/>
        <v>44805</v>
      </c>
      <c r="K26" s="25" vm="181">
        <f ca="1"/>
        <v>73.510000000000005</v>
      </c>
      <c r="L26" s="10">
        <f t="shared" ca="1" si="2"/>
        <v>-0.19371514079717037</v>
      </c>
      <c r="M26" s="22"/>
      <c r="N26" s="25" vm="178">
        <f ca="1"/>
        <v>44805</v>
      </c>
      <c r="O26" s="25" vm="182">
        <f ca="1"/>
        <v>1.52</v>
      </c>
      <c r="P26" s="10">
        <f t="shared" ca="1" si="3"/>
        <v>-6.5789473684210583E-3</v>
      </c>
      <c r="Q26" s="22"/>
      <c r="R26" s="25" vm="178">
        <f ca="1"/>
        <v>44805</v>
      </c>
      <c r="S26" s="25" vm="156">
        <f ca="1"/>
        <v>3.85</v>
      </c>
      <c r="T26" s="10">
        <f t="shared" ca="1" si="4"/>
        <v>-3.1168831168831197E-2</v>
      </c>
      <c r="U26" s="22"/>
      <c r="V26" s="25" vm="178">
        <f ca="1"/>
        <v>44805</v>
      </c>
      <c r="W26" s="25" vm="183">
        <f ca="1"/>
        <v>0.66</v>
      </c>
      <c r="X26" s="10">
        <f t="shared" ca="1" si="5"/>
        <v>-0.12121212121212115</v>
      </c>
      <c r="Y26" s="22"/>
      <c r="Z26" s="25" vm="178">
        <f ca="1"/>
        <v>44805</v>
      </c>
      <c r="AA26" s="25" vm="184">
        <f ca="1"/>
        <v>90.7</v>
      </c>
      <c r="AB26" s="10">
        <f t="shared" ca="1" si="6"/>
        <v>-7.4641675854465225E-2</v>
      </c>
      <c r="AC26" s="22"/>
      <c r="AD26" s="25" vm="178">
        <f ca="1"/>
        <v>44805</v>
      </c>
      <c r="AE26" s="25" vm="185">
        <f ca="1"/>
        <v>10.013999999999999</v>
      </c>
      <c r="AF26" s="10">
        <f t="shared" ca="1" si="7"/>
        <v>-8.6738566007589446E-2</v>
      </c>
      <c r="AG26" s="22"/>
    </row>
    <row r="27" spans="1:37" x14ac:dyDescent="0.3">
      <c r="A27">
        <v>21</v>
      </c>
      <c r="B27" s="25" vm="186">
        <f ca="1"/>
        <v>44835</v>
      </c>
      <c r="C27" s="25" vm="187">
        <f ca="1"/>
        <v>55.82</v>
      </c>
      <c r="D27" s="10">
        <f t="shared" ca="1" si="0"/>
        <v>0.1121737397888026</v>
      </c>
      <c r="E27" s="22"/>
      <c r="F27" s="25" vm="186">
        <f ca="1"/>
        <v>44835</v>
      </c>
      <c r="G27" s="25" vm="188">
        <f ca="1"/>
        <v>199.71</v>
      </c>
      <c r="H27" s="10">
        <f t="shared" ca="1" si="1"/>
        <v>2.5887536928546472E-2</v>
      </c>
      <c r="I27" s="22"/>
      <c r="J27" s="25" vm="186">
        <f ca="1"/>
        <v>44835</v>
      </c>
      <c r="K27" s="25" vm="189">
        <f ca="1"/>
        <v>78.069999999999993</v>
      </c>
      <c r="L27" s="10">
        <f t="shared" ca="1" si="2"/>
        <v>5.8409120020494282E-2</v>
      </c>
      <c r="M27" s="22"/>
      <c r="N27" s="25" vm="186">
        <f ca="1"/>
        <v>44835</v>
      </c>
      <c r="O27" s="25" vm="112">
        <f ca="1"/>
        <v>1.9</v>
      </c>
      <c r="P27" s="10">
        <f t="shared" ca="1" si="3"/>
        <v>0.19999999999999996</v>
      </c>
      <c r="Q27" s="22"/>
      <c r="R27" s="25" vm="186">
        <f ca="1"/>
        <v>44835</v>
      </c>
      <c r="S27" s="25" vm="113">
        <f ca="1"/>
        <v>3.92</v>
      </c>
      <c r="T27" s="10">
        <f t="shared" ca="1" si="4"/>
        <v>1.7857142857142818E-2</v>
      </c>
      <c r="U27" s="22"/>
      <c r="V27" s="25" vm="186">
        <f ca="1"/>
        <v>44835</v>
      </c>
      <c r="W27" s="25" vm="190">
        <f ca="1"/>
        <v>0.75</v>
      </c>
      <c r="X27" s="10">
        <f t="shared" ca="1" si="5"/>
        <v>0.11999999999999995</v>
      </c>
      <c r="Y27" s="22"/>
      <c r="Z27" s="25" vm="186">
        <f ca="1"/>
        <v>44835</v>
      </c>
      <c r="AA27" s="25" vm="88">
        <f ca="1"/>
        <v>104.68</v>
      </c>
      <c r="AB27" s="10">
        <f t="shared" ca="1" si="6"/>
        <v>0.13354986625907531</v>
      </c>
      <c r="AC27" s="22"/>
      <c r="AD27" s="25" vm="186">
        <f ca="1"/>
        <v>44835</v>
      </c>
      <c r="AE27" s="25" vm="191">
        <f ca="1"/>
        <v>11.3918</v>
      </c>
      <c r="AF27" s="10">
        <f t="shared" ca="1" si="7"/>
        <v>0.12094664583296763</v>
      </c>
      <c r="AG27" s="22"/>
    </row>
    <row r="28" spans="1:37" x14ac:dyDescent="0.3">
      <c r="A28">
        <v>22</v>
      </c>
      <c r="B28" s="25" vm="192">
        <f ca="1"/>
        <v>44866</v>
      </c>
      <c r="C28" s="25" vm="193">
        <f ca="1"/>
        <v>59.44</v>
      </c>
      <c r="D28" s="10">
        <f t="shared" ca="1" si="0"/>
        <v>6.4851307774990999E-2</v>
      </c>
      <c r="E28" s="22"/>
      <c r="F28" s="25" vm="192">
        <f ca="1"/>
        <v>44866</v>
      </c>
      <c r="G28" s="25" vm="194">
        <f ca="1"/>
        <v>214.04</v>
      </c>
      <c r="H28" s="10">
        <f t="shared" ca="1" si="1"/>
        <v>6.6950102784526191E-2</v>
      </c>
      <c r="I28" s="22"/>
      <c r="J28" s="25" vm="192">
        <f ca="1"/>
        <v>44866</v>
      </c>
      <c r="K28" s="25" vm="195">
        <f ca="1"/>
        <v>70.64</v>
      </c>
      <c r="L28" s="10">
        <f t="shared" ca="1" si="2"/>
        <v>-0.10518120045300103</v>
      </c>
      <c r="M28" s="22"/>
      <c r="N28" s="25" vm="192">
        <f ca="1"/>
        <v>44866</v>
      </c>
      <c r="O28" s="25" vm="196">
        <f ca="1"/>
        <v>1.7450000000000001</v>
      </c>
      <c r="P28" s="10">
        <f t="shared" ca="1" si="3"/>
        <v>-8.8825214899713345E-2</v>
      </c>
      <c r="Q28" s="22"/>
      <c r="R28" s="25" vm="192">
        <f ca="1"/>
        <v>44866</v>
      </c>
      <c r="S28" s="25" vm="197">
        <f ca="1"/>
        <v>3.98</v>
      </c>
      <c r="T28" s="10">
        <f t="shared" ca="1" si="4"/>
        <v>1.5075376884422124E-2</v>
      </c>
      <c r="U28" s="22"/>
      <c r="V28" s="25" vm="192">
        <f ca="1"/>
        <v>44866</v>
      </c>
      <c r="W28" s="25" vm="198">
        <f ca="1"/>
        <v>0.745</v>
      </c>
      <c r="X28" s="10">
        <f t="shared" ca="1" si="5"/>
        <v>-6.7114093959731603E-3</v>
      </c>
      <c r="Y28" s="22"/>
      <c r="Z28" s="25" vm="192">
        <f ca="1"/>
        <v>44866</v>
      </c>
      <c r="AA28" s="25" vm="199">
        <f ca="1"/>
        <v>107.86</v>
      </c>
      <c r="AB28" s="10">
        <f t="shared" ca="1" si="6"/>
        <v>2.9482662710921495E-2</v>
      </c>
      <c r="AC28" s="22"/>
      <c r="AD28" s="25" vm="192">
        <f ca="1"/>
        <v>44866</v>
      </c>
      <c r="AE28" s="25" vm="200">
        <f ca="1"/>
        <v>11.901</v>
      </c>
      <c r="AF28" s="10">
        <f t="shared" ca="1" si="7"/>
        <v>4.2786320477270809E-2</v>
      </c>
      <c r="AG28" s="22"/>
    </row>
    <row r="29" spans="1:37" x14ac:dyDescent="0.3">
      <c r="A29">
        <v>23</v>
      </c>
      <c r="B29" s="25" vm="201">
        <f ca="1"/>
        <v>44896</v>
      </c>
      <c r="C29" s="25" vm="202">
        <f ca="1"/>
        <v>55.26</v>
      </c>
      <c r="D29" s="10">
        <f t="shared" ca="1" si="0"/>
        <v>-7.0323014804845221E-2</v>
      </c>
      <c r="E29" s="22"/>
      <c r="F29" s="25" vm="201">
        <f ca="1"/>
        <v>44896</v>
      </c>
      <c r="G29" s="25" vm="203">
        <f ca="1"/>
        <v>204.12</v>
      </c>
      <c r="H29" s="10">
        <f t="shared" ca="1" si="1"/>
        <v>-4.8598863413678167E-2</v>
      </c>
      <c r="I29" s="22"/>
      <c r="J29" s="25" vm="201">
        <f ca="1"/>
        <v>44896</v>
      </c>
      <c r="K29" s="25" vm="204">
        <f ca="1"/>
        <v>70.27</v>
      </c>
      <c r="L29" s="10">
        <f t="shared" ca="1" si="2"/>
        <v>-5.2654048669418608E-3</v>
      </c>
      <c r="M29" s="22"/>
      <c r="N29" s="25" vm="201">
        <f ca="1"/>
        <v>44896</v>
      </c>
      <c r="O29" s="25" vm="205">
        <f ca="1"/>
        <v>1.75</v>
      </c>
      <c r="P29" s="10">
        <f t="shared" ca="1" si="3"/>
        <v>2.8571428571427964E-3</v>
      </c>
      <c r="Q29" s="22"/>
      <c r="R29" s="25" vm="201">
        <f ca="1"/>
        <v>44896</v>
      </c>
      <c r="S29" s="25" vm="206">
        <f ca="1"/>
        <v>3.99</v>
      </c>
      <c r="T29" s="10">
        <f t="shared" ca="1" si="4"/>
        <v>2.5062656641604585E-3</v>
      </c>
      <c r="U29" s="22"/>
      <c r="V29" s="25" vm="201">
        <f ca="1"/>
        <v>44896</v>
      </c>
      <c r="W29" s="25" vm="207">
        <f ca="1"/>
        <v>0.72499999999999998</v>
      </c>
      <c r="X29" s="10">
        <f t="shared" ca="1" si="5"/>
        <v>-2.7586206896551748E-2</v>
      </c>
      <c r="Y29" s="22"/>
      <c r="Z29" s="25" vm="201">
        <f ca="1"/>
        <v>44896</v>
      </c>
      <c r="AA29" s="25" vm="208">
        <f ca="1"/>
        <v>102.6</v>
      </c>
      <c r="AB29" s="10">
        <f t="shared" ca="1" si="6"/>
        <v>-5.1267056530214475E-2</v>
      </c>
      <c r="AC29" s="22"/>
      <c r="AD29" s="25" vm="201">
        <f ca="1"/>
        <v>44896</v>
      </c>
      <c r="AE29" s="25" vm="209">
        <f ca="1"/>
        <v>12.020799999999999</v>
      </c>
      <c r="AF29" s="10">
        <f t="shared" ca="1" si="7"/>
        <v>9.966058831358952E-3</v>
      </c>
      <c r="AG29" s="22"/>
    </row>
    <row r="30" spans="1:37" x14ac:dyDescent="0.3">
      <c r="A30">
        <v>24</v>
      </c>
      <c r="B30" s="25" vm="210">
        <f ca="1"/>
        <v>44927</v>
      </c>
      <c r="C30" s="25" vm="211">
        <f ca="1"/>
        <v>66.849999999999994</v>
      </c>
      <c r="D30" s="10">
        <f t="shared" ca="1" si="0"/>
        <v>0.20973579442634813</v>
      </c>
      <c r="E30" s="22"/>
      <c r="F30" s="25" vm="210">
        <f ca="1"/>
        <v>44927</v>
      </c>
      <c r="G30" s="25" vm="212">
        <f ca="1"/>
        <v>212.45</v>
      </c>
      <c r="H30" s="10">
        <f t="shared" ca="1" si="1"/>
        <v>3.920922570016467E-2</v>
      </c>
      <c r="I30" s="22"/>
      <c r="J30" s="25" vm="210">
        <f ca="1"/>
        <v>44927</v>
      </c>
      <c r="K30" s="25" vm="213">
        <f ca="1"/>
        <v>76.8</v>
      </c>
      <c r="L30" s="10">
        <f t="shared" ca="1" si="2"/>
        <v>8.5026041666666691E-2</v>
      </c>
      <c r="M30" s="22"/>
      <c r="N30" s="25" vm="210">
        <f ca="1"/>
        <v>44927</v>
      </c>
      <c r="O30" s="25" vm="214">
        <f ca="1"/>
        <v>1.66</v>
      </c>
      <c r="P30" s="10">
        <f t="shared" ca="1" si="3"/>
        <v>-5.4216867469879568E-2</v>
      </c>
      <c r="Q30" s="22"/>
      <c r="R30" s="25" vm="210">
        <f ca="1"/>
        <v>44927</v>
      </c>
      <c r="S30" s="25" vm="215">
        <f ca="1"/>
        <v>4.08</v>
      </c>
      <c r="T30" s="10">
        <f t="shared" ca="1" si="4"/>
        <v>2.2058823529411728E-2</v>
      </c>
      <c r="U30" s="22"/>
      <c r="V30" s="25" vm="210">
        <f ca="1"/>
        <v>44927</v>
      </c>
      <c r="W30" s="25" vm="157">
        <f ca="1"/>
        <v>0.72</v>
      </c>
      <c r="X30" s="10">
        <f t="shared" ca="1" si="5"/>
        <v>-6.944444444444451E-3</v>
      </c>
      <c r="Y30" s="22"/>
      <c r="Z30" s="25" vm="210">
        <f ca="1"/>
        <v>44927</v>
      </c>
      <c r="AA30" s="25" vm="216">
        <f ca="1"/>
        <v>110.06</v>
      </c>
      <c r="AB30" s="10">
        <f t="shared" ca="1" si="6"/>
        <v>6.7781210248955184E-2</v>
      </c>
      <c r="AC30" s="22"/>
      <c r="AD30" s="25" vm="210">
        <f ca="1"/>
        <v>44927</v>
      </c>
      <c r="AE30" s="25" vm="217">
        <f ca="1"/>
        <v>12.51</v>
      </c>
      <c r="AF30" s="10">
        <f t="shared" ca="1" si="7"/>
        <v>3.9104716227018409E-2</v>
      </c>
      <c r="AG30" s="22"/>
    </row>
    <row r="31" spans="1:37" x14ac:dyDescent="0.3">
      <c r="A31">
        <v>25</v>
      </c>
      <c r="B31" s="25" vm="218">
        <f ca="1"/>
        <v>44958</v>
      </c>
      <c r="C31" s="25" vm="219">
        <f ca="1"/>
        <v>61.01</v>
      </c>
      <c r="D31" s="10">
        <f t="shared" ca="1" si="0"/>
        <v>-8.7359760658189928E-2</v>
      </c>
      <c r="E31" s="22"/>
      <c r="F31" s="25" vm="218">
        <f ca="1"/>
        <v>44958</v>
      </c>
      <c r="G31" s="25" vm="220">
        <f ca="1"/>
        <v>222.22</v>
      </c>
      <c r="H31" s="10">
        <f t="shared" ca="1" si="1"/>
        <v>4.3965439654396588E-2</v>
      </c>
      <c r="I31" s="22"/>
      <c r="J31" s="25" vm="218">
        <f ca="1"/>
        <v>44958</v>
      </c>
      <c r="K31" s="25" vm="221">
        <f ca="1"/>
        <v>77.7</v>
      </c>
      <c r="L31" s="10">
        <f t="shared" ca="1" si="2"/>
        <v>1.1583011583011655E-2</v>
      </c>
      <c r="M31" s="22"/>
      <c r="N31" s="25" vm="218">
        <f ca="1"/>
        <v>44958</v>
      </c>
      <c r="O31" s="25" vm="222">
        <f ca="1"/>
        <v>1.4550000000000001</v>
      </c>
      <c r="P31" s="10">
        <f t="shared" ca="1" si="3"/>
        <v>-0.14089347079037789</v>
      </c>
      <c r="Q31" s="22"/>
      <c r="R31" s="25" vm="218">
        <f ca="1"/>
        <v>44958</v>
      </c>
      <c r="S31" s="25" vm="223">
        <f ca="1"/>
        <v>4.16</v>
      </c>
      <c r="T31" s="10">
        <f t="shared" ca="1" si="4"/>
        <v>1.9230769230769246E-2</v>
      </c>
      <c r="U31" s="22"/>
      <c r="V31" s="25" vm="218">
        <f ca="1"/>
        <v>44958</v>
      </c>
      <c r="W31" s="25" vm="224">
        <f ca="1"/>
        <v>0.65500000000000003</v>
      </c>
      <c r="X31" s="10">
        <f t="shared" ca="1" si="5"/>
        <v>-9.9236641221373961E-2</v>
      </c>
      <c r="Y31" s="22"/>
      <c r="Z31" s="25" vm="218">
        <f ca="1"/>
        <v>44958</v>
      </c>
      <c r="AA31" s="25" vm="225">
        <f ca="1"/>
        <v>100.69</v>
      </c>
      <c r="AB31" s="10">
        <f t="shared" ca="1" si="6"/>
        <v>-9.3057900486642212E-2</v>
      </c>
      <c r="AC31" s="22"/>
      <c r="AD31" s="25" vm="218">
        <f ca="1"/>
        <v>44958</v>
      </c>
      <c r="AE31" s="25" vm="226">
        <f ca="1"/>
        <v>12.829499999999999</v>
      </c>
      <c r="AF31" s="10">
        <f t="shared" ca="1" si="7"/>
        <v>2.490354261662572E-2</v>
      </c>
      <c r="AG31" s="22"/>
    </row>
    <row r="32" spans="1:37" x14ac:dyDescent="0.3">
      <c r="A32">
        <v>26</v>
      </c>
      <c r="B32" s="25" vm="227">
        <f ca="1"/>
        <v>44986</v>
      </c>
      <c r="C32" s="25" vm="228">
        <f ca="1"/>
        <v>63.87</v>
      </c>
      <c r="D32" s="10">
        <f t="shared" ca="1" si="0"/>
        <v>4.6877561055564655E-2</v>
      </c>
      <c r="E32" s="22"/>
      <c r="F32" s="25" vm="227">
        <f ca="1"/>
        <v>44986</v>
      </c>
      <c r="G32" s="25" vm="229">
        <f ca="1"/>
        <v>236.69</v>
      </c>
      <c r="H32" s="10">
        <f t="shared" ca="1" si="1"/>
        <v>6.1134817694030161E-2</v>
      </c>
      <c r="I32" s="22"/>
      <c r="J32" s="25" vm="227">
        <f ca="1"/>
        <v>44986</v>
      </c>
      <c r="K32" s="25" vm="230">
        <f ca="1"/>
        <v>89.42</v>
      </c>
      <c r="L32" s="10">
        <f t="shared" ca="1" si="2"/>
        <v>0.13106687541936926</v>
      </c>
      <c r="M32" s="22"/>
      <c r="N32" s="25" vm="227">
        <f ca="1"/>
        <v>44986</v>
      </c>
      <c r="O32" s="25" vm="231">
        <f ca="1"/>
        <v>1.4650000000000001</v>
      </c>
      <c r="P32" s="10">
        <f t="shared" ca="1" si="3"/>
        <v>6.8259385665529063E-3</v>
      </c>
      <c r="Q32" s="22"/>
      <c r="R32" s="25" vm="227">
        <f ca="1"/>
        <v>44986</v>
      </c>
      <c r="S32" s="25" vm="232">
        <f ca="1"/>
        <v>4.22</v>
      </c>
      <c r="T32" s="10">
        <f t="shared" ca="1" si="4"/>
        <v>1.4218009478672893E-2</v>
      </c>
      <c r="U32" s="22"/>
      <c r="V32" s="25" vm="227">
        <f ca="1"/>
        <v>44986</v>
      </c>
      <c r="W32" s="25" vm="233">
        <f ca="1"/>
        <v>0.56000000000000005</v>
      </c>
      <c r="X32" s="10">
        <f t="shared" ca="1" si="5"/>
        <v>-0.16964285714285707</v>
      </c>
      <c r="Y32" s="22"/>
      <c r="Z32" s="25" vm="227">
        <f ca="1"/>
        <v>44986</v>
      </c>
      <c r="AA32" s="25" vm="234">
        <f ca="1"/>
        <v>98.32</v>
      </c>
      <c r="AB32" s="10">
        <f t="shared" ca="1" si="6"/>
        <v>-2.4104963384865792E-2</v>
      </c>
      <c r="AC32" s="22"/>
      <c r="AD32" s="25" vm="227">
        <f ca="1"/>
        <v>44986</v>
      </c>
      <c r="AE32" s="25" vm="235">
        <f ca="1"/>
        <v>12.0906</v>
      </c>
      <c r="AF32" s="10">
        <f t="shared" ca="1" si="7"/>
        <v>-6.1113592377549437E-2</v>
      </c>
      <c r="AG32" s="22"/>
    </row>
    <row r="33" spans="1:33" x14ac:dyDescent="0.3">
      <c r="A33">
        <v>27</v>
      </c>
      <c r="B33" s="25" vm="236">
        <f ca="1"/>
        <v>45017</v>
      </c>
      <c r="C33" s="25" vm="237">
        <f ca="1"/>
        <v>61.44</v>
      </c>
      <c r="D33" s="10">
        <f t="shared" ca="1" si="0"/>
        <v>-3.8046031000469702E-2</v>
      </c>
      <c r="E33" s="22"/>
      <c r="F33" s="25" vm="236">
        <f ca="1"/>
        <v>45017</v>
      </c>
      <c r="G33" s="25" vm="238">
        <f ca="1"/>
        <v>246.64</v>
      </c>
      <c r="H33" s="10">
        <f t="shared" ca="1" si="1"/>
        <v>4.0342199156665544E-2</v>
      </c>
      <c r="I33" s="22"/>
      <c r="J33" s="25" vm="236">
        <f ca="1"/>
        <v>45017</v>
      </c>
      <c r="K33" s="25" vm="239">
        <f ca="1"/>
        <v>93.34</v>
      </c>
      <c r="L33" s="10">
        <f t="shared" ca="1" si="2"/>
        <v>4.1997000214270427E-2</v>
      </c>
      <c r="M33" s="22"/>
      <c r="N33" s="25" vm="236">
        <f ca="1"/>
        <v>45017</v>
      </c>
      <c r="O33" s="25" vm="240">
        <f ca="1"/>
        <v>1.4</v>
      </c>
      <c r="P33" s="10">
        <f t="shared" ca="1" si="3"/>
        <v>-4.6428571428571555E-2</v>
      </c>
      <c r="Q33" s="22"/>
      <c r="R33" s="25" vm="236">
        <f ca="1"/>
        <v>45017</v>
      </c>
      <c r="S33" s="25" vm="241">
        <f ca="1"/>
        <v>4.37</v>
      </c>
      <c r="T33" s="10">
        <f t="shared" ca="1" si="4"/>
        <v>3.4324942791762098E-2</v>
      </c>
      <c r="U33" s="22"/>
      <c r="V33" s="25" vm="236">
        <f ca="1"/>
        <v>45017</v>
      </c>
      <c r="W33" s="25" vm="242">
        <f ca="1"/>
        <v>0.61499999999999999</v>
      </c>
      <c r="X33" s="10">
        <f t="shared" ca="1" si="5"/>
        <v>8.9430894308942993E-2</v>
      </c>
      <c r="Y33" s="22"/>
      <c r="Z33" s="25" vm="236">
        <f ca="1"/>
        <v>45017</v>
      </c>
      <c r="AA33" s="25" vm="243">
        <f ca="1"/>
        <v>99.36</v>
      </c>
      <c r="AB33" s="10">
        <f t="shared" ca="1" si="6"/>
        <v>1.0466988727858357E-2</v>
      </c>
      <c r="AC33" s="22"/>
      <c r="AD33" s="25" vm="236">
        <f ca="1"/>
        <v>45017</v>
      </c>
      <c r="AE33" s="25" vm="72">
        <f ca="1"/>
        <v>12.460100000000001</v>
      </c>
      <c r="AF33" s="10">
        <f t="shared" ca="1" si="7"/>
        <v>2.9654657667273966E-2</v>
      </c>
      <c r="AG33" s="22"/>
    </row>
    <row r="34" spans="1:33" x14ac:dyDescent="0.3">
      <c r="A34">
        <v>28</v>
      </c>
      <c r="B34" s="25" vm="244">
        <f ca="1"/>
        <v>45047</v>
      </c>
      <c r="C34" s="25" vm="245">
        <f ca="1"/>
        <v>59.35</v>
      </c>
      <c r="D34" s="10">
        <f t="shared" ca="1" si="0"/>
        <v>-3.4016927083333273E-2</v>
      </c>
      <c r="E34" s="22"/>
      <c r="F34" s="25" vm="244">
        <f ca="1"/>
        <v>45047</v>
      </c>
      <c r="G34" s="25" vm="246">
        <f ca="1"/>
        <v>243.41</v>
      </c>
      <c r="H34" s="10">
        <f t="shared" ca="1" si="1"/>
        <v>-1.3269791709461361E-2</v>
      </c>
      <c r="I34" s="22"/>
      <c r="J34" s="25" vm="244">
        <f ca="1"/>
        <v>45047</v>
      </c>
      <c r="K34" s="25" vm="247">
        <f ca="1"/>
        <v>109.95</v>
      </c>
      <c r="L34" s="10">
        <f t="shared" ca="1" si="2"/>
        <v>0.15106866757617099</v>
      </c>
      <c r="M34" s="22"/>
      <c r="N34" s="25" vm="244">
        <f ca="1"/>
        <v>45047</v>
      </c>
      <c r="O34" s="25" vm="248">
        <f ca="1"/>
        <v>1.5049999999999999</v>
      </c>
      <c r="P34" s="10">
        <f t="shared" ca="1" si="3"/>
        <v>6.9767441860465115E-2</v>
      </c>
      <c r="Q34" s="22"/>
      <c r="R34" s="25" vm="244">
        <f ca="1"/>
        <v>45047</v>
      </c>
      <c r="S34" s="25" vm="249">
        <f ca="1"/>
        <v>4.3600000000000003</v>
      </c>
      <c r="T34" s="10">
        <f t="shared" ca="1" si="4"/>
        <v>-2.2935779816513273E-3</v>
      </c>
      <c r="U34" s="22"/>
      <c r="V34" s="25" vm="244">
        <f ca="1"/>
        <v>45047</v>
      </c>
      <c r="W34" s="25" vm="183">
        <f ca="1"/>
        <v>0.66</v>
      </c>
      <c r="X34" s="10">
        <f t="shared" ca="1" si="5"/>
        <v>6.8181818181818232E-2</v>
      </c>
      <c r="Y34" s="22"/>
      <c r="Z34" s="25" vm="244">
        <f ca="1"/>
        <v>45047</v>
      </c>
      <c r="AA34" s="25" vm="250">
        <f ca="1"/>
        <v>96.78</v>
      </c>
      <c r="AB34" s="10">
        <f t="shared" ca="1" si="6"/>
        <v>-2.6658400495970225E-2</v>
      </c>
      <c r="AC34" s="22"/>
      <c r="AD34" s="25" vm="244">
        <f ca="1"/>
        <v>45047</v>
      </c>
      <c r="AE34" s="25" vm="251">
        <f ca="1"/>
        <v>13.278700000000001</v>
      </c>
      <c r="AF34" s="10">
        <f t="shared" ca="1" si="7"/>
        <v>6.1647601045283044E-2</v>
      </c>
      <c r="AG34" s="22"/>
    </row>
    <row r="35" spans="1:33" x14ac:dyDescent="0.3">
      <c r="A35">
        <v>29</v>
      </c>
      <c r="B35" s="25" vm="252">
        <f ca="1"/>
        <v>45078</v>
      </c>
      <c r="C35" s="25" vm="253">
        <f ca="1"/>
        <v>65.64</v>
      </c>
      <c r="D35" s="10">
        <f t="shared" ca="1" si="0"/>
        <v>0.10598146588037066</v>
      </c>
      <c r="E35" s="22"/>
      <c r="F35" s="25" vm="252">
        <f ca="1"/>
        <v>45078</v>
      </c>
      <c r="G35" s="25" vm="254">
        <f ca="1"/>
        <v>229.07</v>
      </c>
      <c r="H35" s="10">
        <f t="shared" ca="1" si="1"/>
        <v>-6.2600951674160757E-2</v>
      </c>
      <c r="I35" s="22"/>
      <c r="J35" s="25" vm="252">
        <f ca="1"/>
        <v>45078</v>
      </c>
      <c r="K35" s="25" vm="255">
        <f ca="1"/>
        <v>118.93</v>
      </c>
      <c r="L35" s="10">
        <f t="shared" ca="1" si="2"/>
        <v>7.5506600521315081E-2</v>
      </c>
      <c r="M35" s="22"/>
      <c r="N35" s="25" vm="252">
        <f ca="1"/>
        <v>45078</v>
      </c>
      <c r="O35" s="25" vm="256">
        <f ca="1"/>
        <v>1.4750000000000001</v>
      </c>
      <c r="P35" s="10">
        <f t="shared" ca="1" si="3"/>
        <v>-2.0338983050847324E-2</v>
      </c>
      <c r="Q35" s="22"/>
      <c r="R35" s="25" vm="252">
        <f ca="1"/>
        <v>45078</v>
      </c>
      <c r="S35" s="25" vm="257">
        <f ca="1"/>
        <v>4.3</v>
      </c>
      <c r="T35" s="10">
        <f t="shared" ca="1" si="4"/>
        <v>-1.3953488372093139E-2</v>
      </c>
      <c r="U35" s="22"/>
      <c r="V35" s="25" vm="252">
        <f ca="1"/>
        <v>45078</v>
      </c>
      <c r="W35" s="25" vm="258">
        <f ca="1"/>
        <v>0.57999999999999996</v>
      </c>
      <c r="X35" s="10">
        <f t="shared" ca="1" si="5"/>
        <v>-0.13793103448275876</v>
      </c>
      <c r="Y35" s="22"/>
      <c r="Z35" s="25" vm="252">
        <f ca="1"/>
        <v>45078</v>
      </c>
      <c r="AA35" s="25" vm="259">
        <f ca="1"/>
        <v>100.27</v>
      </c>
      <c r="AB35" s="10">
        <f t="shared" ca="1" si="6"/>
        <v>3.4806023735912982E-2</v>
      </c>
      <c r="AC35" s="22"/>
      <c r="AD35" s="25" vm="252">
        <f ca="1"/>
        <v>45078</v>
      </c>
      <c r="AE35" s="25" vm="260">
        <f ca="1"/>
        <v>13.468400000000001</v>
      </c>
      <c r="AF35" s="10">
        <f t="shared" ca="1" si="7"/>
        <v>1.4084820765644041E-2</v>
      </c>
      <c r="AG35" s="22"/>
    </row>
    <row r="36" spans="1:33" x14ac:dyDescent="0.3">
      <c r="A36">
        <v>30</v>
      </c>
      <c r="B36" s="25" vm="261">
        <f ca="1"/>
        <v>45108</v>
      </c>
      <c r="C36" s="25" vm="262">
        <f ca="1"/>
        <v>68.790000000000006</v>
      </c>
      <c r="D36" s="10">
        <f t="shared" ca="1" si="0"/>
        <v>4.7989031078610689E-2</v>
      </c>
      <c r="E36" s="22"/>
      <c r="F36" s="25" vm="261">
        <f ca="1"/>
        <v>45108</v>
      </c>
      <c r="G36" s="25" vm="263">
        <f ca="1"/>
        <v>239.18</v>
      </c>
      <c r="H36" s="10">
        <f t="shared" ca="1" si="1"/>
        <v>4.2269420520110436E-2</v>
      </c>
      <c r="I36" s="22"/>
      <c r="J36" s="25" vm="261">
        <f ca="1"/>
        <v>45108</v>
      </c>
      <c r="K36" s="25" vm="264">
        <f ca="1"/>
        <v>122.21</v>
      </c>
      <c r="L36" s="10">
        <f t="shared" ca="1" si="2"/>
        <v>2.6839047541117642E-2</v>
      </c>
      <c r="M36" s="22"/>
      <c r="N36" s="25" vm="261">
        <f ca="1"/>
        <v>45108</v>
      </c>
      <c r="O36" s="25" vm="265">
        <f ca="1"/>
        <v>1.63</v>
      </c>
      <c r="P36" s="10">
        <f t="shared" ca="1" si="3"/>
        <v>9.5092024539877182E-2</v>
      </c>
      <c r="Q36" s="22"/>
      <c r="R36" s="25" vm="261">
        <f ca="1"/>
        <v>45108</v>
      </c>
      <c r="S36" s="25" vm="266">
        <f ca="1"/>
        <v>4.26</v>
      </c>
      <c r="T36" s="10">
        <f t="shared" ca="1" si="4"/>
        <v>-9.3896713615023563E-3</v>
      </c>
      <c r="U36" s="22"/>
      <c r="V36" s="25" vm="261">
        <f ca="1"/>
        <v>45108</v>
      </c>
      <c r="W36" s="25" vm="267">
        <f ca="1"/>
        <v>0.66500000000000004</v>
      </c>
      <c r="X36" s="10">
        <f t="shared" ca="1" si="5"/>
        <v>0.12781954887218056</v>
      </c>
      <c r="Y36" s="22"/>
      <c r="Z36" s="25" vm="261">
        <f ca="1"/>
        <v>45108</v>
      </c>
      <c r="AA36" s="25" vm="268">
        <f ca="1"/>
        <v>105.71</v>
      </c>
      <c r="AB36" s="10">
        <f t="shared" ca="1" si="6"/>
        <v>5.1461545738340726E-2</v>
      </c>
      <c r="AC36" s="22"/>
      <c r="AD36" s="25" vm="261">
        <f ca="1"/>
        <v>45108</v>
      </c>
      <c r="AE36" s="25" vm="269">
        <f ca="1"/>
        <v>14.2073</v>
      </c>
      <c r="AF36" s="10">
        <f t="shared" ca="1" si="7"/>
        <v>5.2008474516621682E-2</v>
      </c>
      <c r="AG36" s="22"/>
    </row>
    <row r="37" spans="1:33" x14ac:dyDescent="0.3">
      <c r="A37">
        <v>31</v>
      </c>
      <c r="B37" s="25" vm="270">
        <f ca="1"/>
        <v>45139</v>
      </c>
      <c r="C37" s="25" vm="271">
        <f ca="1"/>
        <v>73.319999999999993</v>
      </c>
      <c r="D37" s="10">
        <f t="shared" ca="1" si="0"/>
        <v>6.585259485390299E-2</v>
      </c>
      <c r="E37" s="22"/>
      <c r="F37" s="25" vm="270">
        <f ca="1"/>
        <v>45139</v>
      </c>
      <c r="G37" s="25" vm="272">
        <f ca="1"/>
        <v>271.49</v>
      </c>
      <c r="H37" s="10">
        <f t="shared" ca="1" si="1"/>
        <v>0.11900990828391469</v>
      </c>
      <c r="I37" s="22"/>
      <c r="J37" s="25" vm="270">
        <f ca="1"/>
        <v>45139</v>
      </c>
      <c r="K37" s="25" vm="273">
        <f ca="1"/>
        <v>125.1</v>
      </c>
      <c r="L37" s="10">
        <f t="shared" ca="1" si="2"/>
        <v>2.3101518784972026E-2</v>
      </c>
      <c r="M37" s="22"/>
      <c r="N37" s="25" vm="270">
        <f ca="1"/>
        <v>45139</v>
      </c>
      <c r="O37" s="25" vm="274">
        <f ca="1"/>
        <v>1.645</v>
      </c>
      <c r="P37" s="10">
        <f t="shared" ca="1" si="3"/>
        <v>9.1185410334347263E-3</v>
      </c>
      <c r="Q37" s="22"/>
      <c r="R37" s="25" vm="270">
        <f ca="1"/>
        <v>45139</v>
      </c>
      <c r="S37" s="25" vm="275">
        <f ca="1"/>
        <v>4.01</v>
      </c>
      <c r="T37" s="10">
        <f t="shared" ca="1" si="4"/>
        <v>-6.2344139650872821E-2</v>
      </c>
      <c r="U37" s="22"/>
      <c r="V37" s="25" vm="270">
        <f ca="1"/>
        <v>45139</v>
      </c>
      <c r="W37" s="25" vm="276">
        <f ca="1"/>
        <v>0.70499999999999996</v>
      </c>
      <c r="X37" s="10">
        <f t="shared" ca="1" si="5"/>
        <v>5.6737588652482164E-2</v>
      </c>
      <c r="Y37" s="22"/>
      <c r="Z37" s="25" vm="270">
        <f ca="1"/>
        <v>45139</v>
      </c>
      <c r="AA37" s="25" vm="277">
        <f ca="1"/>
        <v>102.18</v>
      </c>
      <c r="AB37" s="10">
        <f t="shared" ca="1" si="6"/>
        <v>-3.4546878058328311E-2</v>
      </c>
      <c r="AC37" s="22"/>
      <c r="AD37" s="25" vm="270">
        <f ca="1"/>
        <v>45139</v>
      </c>
      <c r="AE37" s="25" vm="278">
        <f ca="1"/>
        <v>13.6082</v>
      </c>
      <c r="AF37" s="10">
        <f t="shared" ca="1" si="7"/>
        <v>-4.4024926147469903E-2</v>
      </c>
      <c r="AG37" s="22"/>
    </row>
    <row r="38" spans="1:33" x14ac:dyDescent="0.3">
      <c r="A38">
        <v>32</v>
      </c>
      <c r="B38" s="25" vm="279">
        <f ca="1"/>
        <v>45170</v>
      </c>
      <c r="C38" s="25" vm="280">
        <f ca="1"/>
        <v>83.39</v>
      </c>
      <c r="D38" s="10">
        <f t="shared" ca="1" si="0"/>
        <v>0.13734315330060023</v>
      </c>
      <c r="E38" s="22"/>
      <c r="F38" s="25" vm="279">
        <f ca="1"/>
        <v>45170</v>
      </c>
      <c r="G38" s="25" vm="281">
        <f ca="1"/>
        <v>255.32</v>
      </c>
      <c r="H38" s="10">
        <f t="shared" ca="1" si="1"/>
        <v>-6.3332288892370428E-2</v>
      </c>
      <c r="I38" s="22"/>
      <c r="J38" s="25" vm="279">
        <f ca="1"/>
        <v>45170</v>
      </c>
      <c r="K38" s="25" vm="282">
        <f ca="1"/>
        <v>112.43</v>
      </c>
      <c r="L38" s="10">
        <f t="shared" ca="1" si="2"/>
        <v>-0.11269234190162757</v>
      </c>
      <c r="M38" s="22"/>
      <c r="N38" s="25" vm="279">
        <f ca="1"/>
        <v>45170</v>
      </c>
      <c r="O38" s="25" vm="283">
        <f ca="1"/>
        <v>1.5</v>
      </c>
      <c r="P38" s="10">
        <f t="shared" ca="1" si="3"/>
        <v>-9.6666666666666679E-2</v>
      </c>
      <c r="Q38" s="22"/>
      <c r="R38" s="25" vm="279">
        <f ca="1"/>
        <v>45170</v>
      </c>
      <c r="S38" s="25" vm="156">
        <f ca="1"/>
        <v>3.85</v>
      </c>
      <c r="T38" s="10">
        <f t="shared" ca="1" si="4"/>
        <v>-4.1558441558441482E-2</v>
      </c>
      <c r="U38" s="22"/>
      <c r="V38" s="25" vm="279">
        <f ca="1"/>
        <v>45170</v>
      </c>
      <c r="W38" s="25" vm="267">
        <f ca="1"/>
        <v>0.66500000000000004</v>
      </c>
      <c r="X38" s="10">
        <f t="shared" ca="1" si="5"/>
        <v>-6.015037593984951E-2</v>
      </c>
      <c r="Y38" s="22"/>
      <c r="Z38" s="25" vm="279">
        <f ca="1"/>
        <v>45170</v>
      </c>
      <c r="AA38" s="25" vm="284">
        <f ca="1"/>
        <v>99.97</v>
      </c>
      <c r="AB38" s="10">
        <f t="shared" ca="1" si="6"/>
        <v>-2.2106631989596958E-2</v>
      </c>
      <c r="AC38" s="22"/>
      <c r="AD38" s="25" vm="279">
        <f ca="1"/>
        <v>45170</v>
      </c>
      <c r="AE38" s="25" vm="285">
        <f ca="1"/>
        <v>13.947699999999999</v>
      </c>
      <c r="AF38" s="10">
        <f t="shared" ca="1" si="7"/>
        <v>2.4340930762778039E-2</v>
      </c>
      <c r="AG38" s="22"/>
    </row>
    <row r="39" spans="1:33" x14ac:dyDescent="0.3">
      <c r="A39">
        <v>33</v>
      </c>
      <c r="B39" s="25" vm="286">
        <f ca="1"/>
        <v>45200</v>
      </c>
      <c r="C39" s="25" vm="287">
        <f ca="1"/>
        <v>74.540000000000006</v>
      </c>
      <c r="D39" s="10">
        <f t="shared" ca="1" si="0"/>
        <v>-0.10612783307350994</v>
      </c>
      <c r="E39" s="22"/>
      <c r="F39" s="25" vm="286">
        <f ca="1"/>
        <v>45200</v>
      </c>
      <c r="G39" s="25" vm="288">
        <f ca="1"/>
        <v>240.84</v>
      </c>
      <c r="H39" s="10">
        <f t="shared" ca="1" si="1"/>
        <v>-6.0122903172230485E-2</v>
      </c>
      <c r="I39" s="22"/>
      <c r="J39" s="25" vm="286">
        <f ca="1"/>
        <v>45200</v>
      </c>
      <c r="K39" s="25" vm="289">
        <f ca="1"/>
        <v>106.69</v>
      </c>
      <c r="L39" s="10">
        <f t="shared" ca="1" si="2"/>
        <v>-5.3800731090074133E-2</v>
      </c>
      <c r="M39" s="22"/>
      <c r="N39" s="25" vm="286">
        <f ca="1"/>
        <v>45200</v>
      </c>
      <c r="O39" s="25" vm="290">
        <f ca="1"/>
        <v>1.44</v>
      </c>
      <c r="P39" s="10">
        <f t="shared" ca="1" si="3"/>
        <v>-4.1666666666666706E-2</v>
      </c>
      <c r="Q39" s="22"/>
      <c r="R39" s="25" vm="286">
        <f ca="1"/>
        <v>45200</v>
      </c>
      <c r="S39" s="25" vm="291">
        <f ca="1"/>
        <v>3.81</v>
      </c>
      <c r="T39" s="10">
        <f t="shared" ca="1" si="4"/>
        <v>-1.0498687664042003E-2</v>
      </c>
      <c r="U39" s="22"/>
      <c r="V39" s="25" vm="286">
        <f ca="1"/>
        <v>45200</v>
      </c>
      <c r="W39" s="25" vm="292">
        <f ca="1"/>
        <v>0.61</v>
      </c>
      <c r="X39" s="10">
        <f t="shared" ca="1" si="5"/>
        <v>-9.0163934426229594E-2</v>
      </c>
      <c r="Y39" s="22"/>
      <c r="Z39" s="25" vm="286">
        <f ca="1"/>
        <v>45200</v>
      </c>
      <c r="AA39" s="25" vm="293">
        <f ca="1"/>
        <v>96.56</v>
      </c>
      <c r="AB39" s="10">
        <f t="shared" ca="1" si="6"/>
        <v>-3.5314830157415045E-2</v>
      </c>
      <c r="AC39" s="22"/>
      <c r="AD39" s="25" vm="286">
        <f ca="1"/>
        <v>45200</v>
      </c>
      <c r="AE39" s="25" vm="294">
        <f ca="1"/>
        <v>13.358599999999999</v>
      </c>
      <c r="AF39" s="10">
        <f t="shared" ca="1" si="7"/>
        <v>-4.4098932522869179E-2</v>
      </c>
      <c r="AG39" s="22"/>
    </row>
    <row r="40" spans="1:33" x14ac:dyDescent="0.3">
      <c r="A40">
        <v>34</v>
      </c>
      <c r="B40" s="25" vm="295">
        <f ca="1"/>
        <v>45231</v>
      </c>
      <c r="C40" s="25" vm="296">
        <f ca="1"/>
        <v>88.41</v>
      </c>
      <c r="D40" s="10">
        <f t="shared" ca="1" si="0"/>
        <v>0.18607459082371866</v>
      </c>
      <c r="E40" s="22"/>
      <c r="F40" s="25" vm="295">
        <f ca="1"/>
        <v>45231</v>
      </c>
      <c r="G40" s="25" vm="297">
        <f ca="1"/>
        <v>273.04000000000002</v>
      </c>
      <c r="H40" s="10">
        <f t="shared" ca="1" si="1"/>
        <v>0.11793143861705251</v>
      </c>
      <c r="I40" s="22"/>
      <c r="J40" s="25" vm="295">
        <f ca="1"/>
        <v>45231</v>
      </c>
      <c r="K40" s="25" vm="298">
        <f ca="1"/>
        <v>103.05</v>
      </c>
      <c r="L40" s="10">
        <f t="shared" ca="1" si="2"/>
        <v>-3.5322658903444937E-2</v>
      </c>
      <c r="M40" s="22"/>
      <c r="N40" s="25" vm="295">
        <f ca="1"/>
        <v>45231</v>
      </c>
      <c r="O40" s="25" vm="41">
        <f ca="1"/>
        <v>1.5249999999999999</v>
      </c>
      <c r="P40" s="10">
        <f t="shared" ca="1" si="3"/>
        <v>5.5737704918032767E-2</v>
      </c>
      <c r="Q40" s="22"/>
      <c r="R40" s="25" vm="295">
        <f ca="1"/>
        <v>45231</v>
      </c>
      <c r="S40" s="25" vm="86">
        <f ca="1"/>
        <v>3.82</v>
      </c>
      <c r="T40" s="10">
        <f t="shared" ca="1" si="4"/>
        <v>2.6178010471203631E-3</v>
      </c>
      <c r="U40" s="22"/>
      <c r="V40" s="25" vm="295">
        <f ca="1"/>
        <v>45231</v>
      </c>
      <c r="W40" s="25" vm="224">
        <f ca="1"/>
        <v>0.65500000000000003</v>
      </c>
      <c r="X40" s="10">
        <f t="shared" ca="1" si="5"/>
        <v>6.8702290076335937E-2</v>
      </c>
      <c r="Y40" s="22"/>
      <c r="Z40" s="25" vm="295">
        <f ca="1"/>
        <v>45231</v>
      </c>
      <c r="AA40" s="25" vm="299">
        <f ca="1"/>
        <v>104.66</v>
      </c>
      <c r="AB40" s="10">
        <f t="shared" ca="1" si="6"/>
        <v>7.739346455188223E-2</v>
      </c>
      <c r="AC40" s="22"/>
      <c r="AD40" s="25" vm="295">
        <f ca="1"/>
        <v>45231</v>
      </c>
      <c r="AE40" s="25" vm="285">
        <f ca="1"/>
        <v>13.947699999999999</v>
      </c>
      <c r="AF40" s="10">
        <f t="shared" ca="1" si="7"/>
        <v>4.2236354381009068E-2</v>
      </c>
      <c r="AG40" s="22"/>
    </row>
    <row r="41" spans="1:33" x14ac:dyDescent="0.3">
      <c r="A41">
        <v>35</v>
      </c>
      <c r="B41" s="25" vm="300">
        <f ca="1"/>
        <v>45261</v>
      </c>
      <c r="C41" s="25" vm="301">
        <f ca="1"/>
        <v>95.83</v>
      </c>
      <c r="D41" s="10">
        <f t="shared" ca="1" si="0"/>
        <v>8.3927157561361862E-2</v>
      </c>
      <c r="E41" s="22"/>
      <c r="F41" s="25" vm="300">
        <f ca="1"/>
        <v>45261</v>
      </c>
      <c r="G41" s="25" vm="302">
        <f ca="1"/>
        <v>298.67</v>
      </c>
      <c r="H41" s="10">
        <f t="shared" ca="1" si="1"/>
        <v>8.5813774399839268E-2</v>
      </c>
      <c r="I41" s="22"/>
      <c r="J41" s="25" vm="300">
        <f ca="1"/>
        <v>45261</v>
      </c>
      <c r="K41" s="25" vm="303">
        <f ca="1"/>
        <v>112.3</v>
      </c>
      <c r="L41" s="10">
        <f t="shared" ca="1" si="2"/>
        <v>8.23686553873553E-2</v>
      </c>
      <c r="M41" s="22"/>
      <c r="N41" s="25" vm="300">
        <f ca="1"/>
        <v>45261</v>
      </c>
      <c r="O41" s="25" vm="205">
        <f ca="1"/>
        <v>1.75</v>
      </c>
      <c r="P41" s="10">
        <f t="shared" ca="1" si="3"/>
        <v>0.12857142857142861</v>
      </c>
      <c r="Q41" s="22"/>
      <c r="R41" s="25" vm="300">
        <f ca="1"/>
        <v>45261</v>
      </c>
      <c r="S41" s="25" vm="122">
        <f ca="1"/>
        <v>3.96</v>
      </c>
      <c r="T41" s="10">
        <f t="shared" ca="1" si="4"/>
        <v>3.5353535353535387E-2</v>
      </c>
      <c r="U41" s="22"/>
      <c r="V41" s="25" vm="300">
        <f ca="1"/>
        <v>45261</v>
      </c>
      <c r="W41" s="25" vm="304">
        <f ca="1"/>
        <v>0.67</v>
      </c>
      <c r="X41" s="10">
        <f t="shared" ca="1" si="5"/>
        <v>2.2388059701492557E-2</v>
      </c>
      <c r="Y41" s="22"/>
      <c r="Z41" s="25" vm="300">
        <f ca="1"/>
        <v>45261</v>
      </c>
      <c r="AA41" s="25" vm="305">
        <f ca="1"/>
        <v>111.8</v>
      </c>
      <c r="AB41" s="10">
        <f t="shared" ca="1" si="6"/>
        <v>6.3864042933810386E-2</v>
      </c>
      <c r="AC41" s="22"/>
      <c r="AD41" s="25" vm="300">
        <f ca="1"/>
        <v>45261</v>
      </c>
      <c r="AE41" s="25" vm="306">
        <f ca="1"/>
        <v>13.8279</v>
      </c>
      <c r="AF41" s="10">
        <f t="shared" ca="1" si="7"/>
        <v>-8.6636437926221402E-3</v>
      </c>
      <c r="AG41" s="22"/>
    </row>
    <row r="42" spans="1:33" x14ac:dyDescent="0.3">
      <c r="A42">
        <v>36</v>
      </c>
      <c r="B42" s="25" vm="307">
        <f ca="1"/>
        <v>45292</v>
      </c>
      <c r="C42" s="25" vm="308">
        <f ca="1"/>
        <v>101.56</v>
      </c>
      <c r="D42" s="10">
        <f t="shared" ca="1" si="0"/>
        <v>5.9793384117708487E-2</v>
      </c>
      <c r="E42" s="22"/>
      <c r="F42" s="25" vm="307">
        <f ca="1"/>
        <v>45292</v>
      </c>
      <c r="G42" s="25" vm="309">
        <f ca="1"/>
        <v>304.48</v>
      </c>
      <c r="H42" s="10">
        <f t="shared" ca="1" si="1"/>
        <v>1.9081713084603266E-2</v>
      </c>
      <c r="I42" s="22"/>
      <c r="J42" s="25" vm="307">
        <f ca="1"/>
        <v>45292</v>
      </c>
      <c r="K42" s="25" vm="310">
        <f ca="1"/>
        <v>110.79</v>
      </c>
      <c r="L42" s="10">
        <f t="shared" ca="1" si="2"/>
        <v>-1.3629388934019233E-2</v>
      </c>
      <c r="M42" s="22"/>
      <c r="N42" s="25" vm="307">
        <f ca="1"/>
        <v>45292</v>
      </c>
      <c r="O42" s="25" vm="311">
        <f ca="1"/>
        <v>1.8</v>
      </c>
      <c r="P42" s="10">
        <f t="shared" ca="1" si="3"/>
        <v>2.7777777777777801E-2</v>
      </c>
      <c r="Q42" s="22"/>
      <c r="R42" s="25" vm="307">
        <f ca="1"/>
        <v>45292</v>
      </c>
      <c r="S42" s="25" vm="139">
        <f ca="1"/>
        <v>4.04</v>
      </c>
      <c r="T42" s="10">
        <f t="shared" ca="1" si="4"/>
        <v>1.980198019801982E-2</v>
      </c>
      <c r="U42" s="22"/>
      <c r="V42" s="25" vm="307">
        <f ca="1"/>
        <v>45292</v>
      </c>
      <c r="W42" s="25" vm="276">
        <f ca="1"/>
        <v>0.70499999999999996</v>
      </c>
      <c r="X42" s="10">
        <f t="shared" ca="1" si="5"/>
        <v>4.9645390070921877E-2</v>
      </c>
      <c r="Y42" s="22"/>
      <c r="Z42" s="25" vm="307">
        <f ca="1"/>
        <v>45292</v>
      </c>
      <c r="AA42" s="25" vm="312">
        <f ca="1"/>
        <v>117.53</v>
      </c>
      <c r="AB42" s="10">
        <f t="shared" ca="1" si="6"/>
        <v>4.8753509742193515E-2</v>
      </c>
      <c r="AC42" s="22"/>
      <c r="AD42" s="25" vm="307">
        <f ca="1"/>
        <v>45292</v>
      </c>
      <c r="AE42" s="25" vm="313">
        <f ca="1"/>
        <v>14.167299999999999</v>
      </c>
      <c r="AF42" s="10">
        <f t="shared" ca="1" si="7"/>
        <v>2.3956576058952624E-2</v>
      </c>
      <c r="AG42" s="22"/>
    </row>
    <row r="43" spans="1:33" x14ac:dyDescent="0.3">
      <c r="A43">
        <v>37</v>
      </c>
      <c r="B43" s="25" vm="314">
        <f ca="1"/>
        <v>45323</v>
      </c>
      <c r="C43" s="25" vm="315">
        <f ca="1"/>
        <v>103.82</v>
      </c>
      <c r="D43" s="10">
        <f t="shared" ca="1" si="0"/>
        <v>2.2252855454903415E-2</v>
      </c>
      <c r="E43" s="22"/>
      <c r="F43" s="25" vm="314">
        <f ca="1"/>
        <v>45323</v>
      </c>
      <c r="G43" s="25" vm="316">
        <f ca="1"/>
        <v>350.17</v>
      </c>
      <c r="H43" s="10">
        <f t="shared" ca="1" si="1"/>
        <v>0.1304794813947511</v>
      </c>
      <c r="I43" s="22"/>
      <c r="J43" s="25" vm="314">
        <f ca="1"/>
        <v>45323</v>
      </c>
      <c r="K43" s="25" vm="317">
        <f ca="1"/>
        <v>127.31</v>
      </c>
      <c r="L43" s="10">
        <f t="shared" ca="1" si="2"/>
        <v>0.1297619982719346</v>
      </c>
      <c r="M43" s="22"/>
      <c r="N43" s="25" vm="314">
        <f ca="1"/>
        <v>45323</v>
      </c>
      <c r="O43" s="25" vm="318">
        <f ca="1"/>
        <v>2.2400000000000002</v>
      </c>
      <c r="P43" s="10">
        <f t="shared" ca="1" si="3"/>
        <v>0.19642857142857148</v>
      </c>
      <c r="Q43" s="22"/>
      <c r="R43" s="25" vm="314">
        <f ca="1"/>
        <v>45323</v>
      </c>
      <c r="S43" s="25" vm="86">
        <f ca="1"/>
        <v>3.82</v>
      </c>
      <c r="T43" s="10">
        <f t="shared" ca="1" si="4"/>
        <v>-5.7591623036649268E-2</v>
      </c>
      <c r="U43" s="22"/>
      <c r="V43" s="25" vm="314">
        <f ca="1"/>
        <v>45323</v>
      </c>
      <c r="W43" s="25" vm="319">
        <f ca="1"/>
        <v>1.0349999999999999</v>
      </c>
      <c r="X43" s="10">
        <f t="shared" ca="1" si="5"/>
        <v>0.3188405797101449</v>
      </c>
      <c r="Y43" s="22"/>
      <c r="Z43" s="25" vm="314">
        <f ca="1"/>
        <v>45323</v>
      </c>
      <c r="AA43" s="25" vm="320">
        <f ca="1"/>
        <v>116.41</v>
      </c>
      <c r="AB43" s="10">
        <f t="shared" ca="1" si="6"/>
        <v>-9.6211665664462202E-3</v>
      </c>
      <c r="AC43" s="22"/>
      <c r="AD43" s="25" vm="314">
        <f ca="1"/>
        <v>45323</v>
      </c>
      <c r="AE43" s="25" vm="321">
        <f ca="1"/>
        <v>15.275600000000001</v>
      </c>
      <c r="AF43" s="10">
        <f t="shared" ca="1" si="7"/>
        <v>7.2553614915289846E-2</v>
      </c>
      <c r="AG43" s="22"/>
    </row>
    <row r="44" spans="1:33" x14ac:dyDescent="0.3">
      <c r="A44">
        <v>38</v>
      </c>
      <c r="B44" s="25" vm="322">
        <f ca="1"/>
        <v>45352</v>
      </c>
      <c r="C44" s="25" vm="323">
        <f ca="1"/>
        <v>103.75</v>
      </c>
      <c r="D44" s="10">
        <f t="shared" ca="1" si="0"/>
        <v>-6.7424388364470411E-4</v>
      </c>
      <c r="E44" s="22"/>
      <c r="F44" s="25" vm="322">
        <f ca="1"/>
        <v>45352</v>
      </c>
      <c r="G44" s="25" vm="324">
        <f ca="1"/>
        <v>337.52</v>
      </c>
      <c r="H44" s="10">
        <f t="shared" ca="1" si="1"/>
        <v>-3.7479260488267462E-2</v>
      </c>
      <c r="I44" s="22"/>
      <c r="J44" s="25" vm="322">
        <f ca="1"/>
        <v>45352</v>
      </c>
      <c r="K44" s="25" vm="325">
        <f ca="1"/>
        <v>133.32</v>
      </c>
      <c r="L44" s="10">
        <f t="shared" ca="1" si="2"/>
        <v>4.5079507950795017E-2</v>
      </c>
      <c r="M44" s="22"/>
      <c r="N44" s="25" vm="322">
        <f ca="1"/>
        <v>45352</v>
      </c>
      <c r="O44" s="25" vm="326">
        <f ca="1"/>
        <v>2.21</v>
      </c>
      <c r="P44" s="10">
        <f t="shared" ca="1" si="3"/>
        <v>-1.3574660633484276E-2</v>
      </c>
      <c r="Q44" s="22"/>
      <c r="R44" s="25" vm="322">
        <f ca="1"/>
        <v>45352</v>
      </c>
      <c r="S44" s="25" vm="327">
        <f ca="1"/>
        <v>3.86</v>
      </c>
      <c r="T44" s="10">
        <f t="shared" ca="1" si="4"/>
        <v>1.0362694300518144E-2</v>
      </c>
      <c r="U44" s="22"/>
      <c r="V44" s="25" vm="322">
        <f ca="1"/>
        <v>45352</v>
      </c>
      <c r="W44" s="25" vm="328">
        <f ca="1"/>
        <v>1.35</v>
      </c>
      <c r="X44" s="10">
        <f t="shared" ca="1" si="5"/>
        <v>0.23333333333333345</v>
      </c>
      <c r="Y44" s="22"/>
      <c r="Z44" s="25" vm="322">
        <f ca="1"/>
        <v>45352</v>
      </c>
      <c r="AA44" s="25" vm="329">
        <f ca="1"/>
        <v>120.34</v>
      </c>
      <c r="AB44" s="10">
        <f t="shared" ca="1" si="6"/>
        <v>3.265747050024935E-2</v>
      </c>
      <c r="AC44" s="22"/>
      <c r="AD44" s="25" vm="322">
        <f ca="1"/>
        <v>45352</v>
      </c>
      <c r="AE44" s="25" vm="330">
        <f ca="1"/>
        <v>16.3538</v>
      </c>
      <c r="AF44" s="10">
        <f t="shared" ca="1" si="7"/>
        <v>6.5929631033765784E-2</v>
      </c>
      <c r="AG44" s="22"/>
    </row>
    <row r="45" spans="1:33" x14ac:dyDescent="0.3">
      <c r="A45">
        <v>39</v>
      </c>
      <c r="B45" s="25" vm="331">
        <f ca="1"/>
        <v>45383</v>
      </c>
      <c r="C45" s="25" vm="332">
        <f ca="1"/>
        <v>111.41</v>
      </c>
      <c r="D45" s="10">
        <f t="shared" ca="1" si="0"/>
        <v>7.3831325301204787E-2</v>
      </c>
      <c r="E45" s="22"/>
      <c r="F45" s="25" vm="331">
        <f ca="1"/>
        <v>45383</v>
      </c>
      <c r="G45" s="25" vm="333">
        <f ca="1"/>
        <v>325.10000000000002</v>
      </c>
      <c r="H45" s="10">
        <f t="shared" ca="1" si="1"/>
        <v>-3.8203629652414514E-2</v>
      </c>
      <c r="I45" s="22"/>
      <c r="J45" s="25" vm="331">
        <f ca="1"/>
        <v>45383</v>
      </c>
      <c r="K45" s="25" vm="334">
        <f ca="1"/>
        <v>122.08</v>
      </c>
      <c r="L45" s="10">
        <f t="shared" ca="1" si="2"/>
        <v>-9.2070773263433769E-2</v>
      </c>
      <c r="M45" s="22"/>
      <c r="N45" s="25" vm="331">
        <f ca="1"/>
        <v>45383</v>
      </c>
      <c r="O45" s="25" vm="335">
        <f ca="1"/>
        <v>2.4700000000000002</v>
      </c>
      <c r="P45" s="10">
        <f t="shared" ca="1" si="3"/>
        <v>0.10526315789473693</v>
      </c>
      <c r="Q45" s="22"/>
      <c r="R45" s="25" vm="331">
        <f ca="1"/>
        <v>45383</v>
      </c>
      <c r="S45" s="25" vm="336">
        <f ca="1"/>
        <v>3.67</v>
      </c>
      <c r="T45" s="10">
        <f t="shared" ca="1" si="4"/>
        <v>-5.1771117166212521E-2</v>
      </c>
      <c r="U45" s="22"/>
      <c r="V45" s="25" vm="331">
        <f ca="1"/>
        <v>45383</v>
      </c>
      <c r="W45" s="25" vm="337">
        <f ca="1"/>
        <v>1.34</v>
      </c>
      <c r="X45" s="10">
        <f t="shared" ca="1" si="5"/>
        <v>-7.462686567164185E-3</v>
      </c>
      <c r="Y45" s="22"/>
      <c r="Z45" s="25" vm="331">
        <f ca="1"/>
        <v>45383</v>
      </c>
      <c r="AA45" s="25" vm="338">
        <f ca="1"/>
        <v>114.54</v>
      </c>
      <c r="AB45" s="10">
        <f t="shared" ca="1" si="6"/>
        <v>-5.063733193644139E-2</v>
      </c>
      <c r="AC45" s="22"/>
      <c r="AD45" s="25" vm="331">
        <f ca="1"/>
        <v>45383</v>
      </c>
      <c r="AE45" s="25" vm="339">
        <f ca="1"/>
        <v>16.593399999999999</v>
      </c>
      <c r="AF45" s="10">
        <f t="shared" ca="1" si="7"/>
        <v>1.4439475936215567E-2</v>
      </c>
      <c r="AG45" s="22"/>
    </row>
    <row r="46" spans="1:33" x14ac:dyDescent="0.3">
      <c r="A46">
        <v>40</v>
      </c>
      <c r="B46" s="25" vm="340">
        <f ca="1"/>
        <v>45413</v>
      </c>
      <c r="C46" s="25" vm="341">
        <f ca="1"/>
        <v>120.12</v>
      </c>
      <c r="D46" s="10">
        <f t="shared" ca="1" si="0"/>
        <v>7.8179696616102759E-2</v>
      </c>
      <c r="E46" s="22"/>
      <c r="F46" s="25" vm="340">
        <f ca="1"/>
        <v>45413</v>
      </c>
      <c r="G46" s="25" vm="342">
        <f ca="1"/>
        <v>322.56</v>
      </c>
      <c r="H46" s="10">
        <f t="shared" ca="1" si="1"/>
        <v>-7.8745039682540322E-3</v>
      </c>
      <c r="I46" s="22"/>
      <c r="J46" s="25" vm="340">
        <f ca="1"/>
        <v>45413</v>
      </c>
      <c r="K46" s="25" vm="343">
        <f ca="1"/>
        <v>135</v>
      </c>
      <c r="L46" s="10">
        <f t="shared" ca="1" si="2"/>
        <v>9.5703703703703721E-2</v>
      </c>
      <c r="M46" s="22"/>
      <c r="N46" s="25" vm="340">
        <f ca="1"/>
        <v>45413</v>
      </c>
      <c r="O46" s="25" vm="344">
        <f ca="1"/>
        <v>2.75</v>
      </c>
      <c r="P46" s="10">
        <f t="shared" ca="1" si="3"/>
        <v>0.10181818181818175</v>
      </c>
      <c r="Q46" s="22"/>
      <c r="R46" s="25" vm="340">
        <f ca="1"/>
        <v>45413</v>
      </c>
      <c r="S46" s="25" vm="345">
        <f ca="1"/>
        <v>3.47</v>
      </c>
      <c r="T46" s="10">
        <f t="shared" ca="1" si="4"/>
        <v>-5.7636887608069086E-2</v>
      </c>
      <c r="U46" s="22"/>
      <c r="V46" s="25" vm="340">
        <f ca="1"/>
        <v>45413</v>
      </c>
      <c r="W46" s="25" vm="346">
        <f ca="1"/>
        <v>1.41</v>
      </c>
      <c r="X46" s="10">
        <f t="shared" ca="1" si="5"/>
        <v>4.9645390070921877E-2</v>
      </c>
      <c r="Y46" s="22"/>
      <c r="Z46" s="25" vm="340">
        <f ca="1"/>
        <v>45413</v>
      </c>
      <c r="AA46" s="25" vm="347">
        <f ca="1"/>
        <v>119.54</v>
      </c>
      <c r="AB46" s="10">
        <f t="shared" ca="1" si="6"/>
        <v>4.182700351346829E-2</v>
      </c>
      <c r="AC46" s="22"/>
      <c r="AD46" s="25" vm="340">
        <f ca="1"/>
        <v>45413</v>
      </c>
      <c r="AE46" s="25" vm="348">
        <f ca="1"/>
        <v>15.884600000000001</v>
      </c>
      <c r="AF46" s="10">
        <f t="shared" ca="1" si="7"/>
        <v>-4.4621834984827961E-2</v>
      </c>
      <c r="AG46" s="22"/>
    </row>
    <row r="47" spans="1:33" x14ac:dyDescent="0.3">
      <c r="A47">
        <v>41</v>
      </c>
      <c r="B47" s="25" vm="349">
        <f ca="1"/>
        <v>45444</v>
      </c>
      <c r="C47" s="25" vm="350">
        <f ca="1"/>
        <v>143.26</v>
      </c>
      <c r="D47" s="10">
        <f t="shared" ca="1" si="0"/>
        <v>0.19264069264069253</v>
      </c>
      <c r="E47" s="22"/>
      <c r="F47" s="25" vm="349">
        <f ca="1"/>
        <v>45444</v>
      </c>
      <c r="G47" s="25" vm="351">
        <f ca="1"/>
        <v>332.15</v>
      </c>
      <c r="H47" s="10">
        <f t="shared" ca="1" si="1"/>
        <v>2.8872497365647978E-2</v>
      </c>
      <c r="I47" s="22"/>
      <c r="J47" s="25" vm="349">
        <f ca="1"/>
        <v>45444</v>
      </c>
      <c r="K47" s="25" vm="352">
        <f ca="1"/>
        <v>136.4</v>
      </c>
      <c r="L47" s="10">
        <f t="shared" ca="1" si="2"/>
        <v>1.026392961876837E-2</v>
      </c>
      <c r="M47" s="22"/>
      <c r="N47" s="25" vm="349">
        <f ca="1"/>
        <v>45444</v>
      </c>
      <c r="O47" s="25" vm="353">
        <f ca="1"/>
        <v>2.87</v>
      </c>
      <c r="P47" s="10">
        <f t="shared" ca="1" si="3"/>
        <v>4.1811846689895509E-2</v>
      </c>
      <c r="Q47" s="22"/>
      <c r="R47" s="25" vm="349">
        <f ca="1"/>
        <v>45444</v>
      </c>
      <c r="S47" s="25" vm="354">
        <f ca="1"/>
        <v>3.62</v>
      </c>
      <c r="T47" s="10">
        <f t="shared" ca="1" si="4"/>
        <v>4.1436464088397768E-2</v>
      </c>
      <c r="U47" s="22"/>
      <c r="V47" s="25" vm="349">
        <f ca="1"/>
        <v>45444</v>
      </c>
      <c r="W47" s="25" vm="355">
        <f ca="1"/>
        <v>1.605</v>
      </c>
      <c r="X47" s="10">
        <f t="shared" ca="1" si="5"/>
        <v>0.12149532710280378</v>
      </c>
      <c r="Y47" s="22"/>
      <c r="Z47" s="25" vm="349">
        <f ca="1"/>
        <v>45444</v>
      </c>
      <c r="AA47" s="25" vm="356">
        <f ca="1"/>
        <v>127.38</v>
      </c>
      <c r="AB47" s="10">
        <f t="shared" ca="1" si="6"/>
        <v>6.1548123724289444E-2</v>
      </c>
      <c r="AC47" s="22"/>
      <c r="AD47" s="25" vm="349">
        <f ca="1"/>
        <v>45444</v>
      </c>
      <c r="AE47" s="25" vm="357">
        <f ca="1"/>
        <v>17.382200000000001</v>
      </c>
      <c r="AF47" s="10">
        <f t="shared" ca="1" si="7"/>
        <v>8.6157103243548014E-2</v>
      </c>
      <c r="AG47" s="22"/>
    </row>
    <row r="48" spans="1:33" x14ac:dyDescent="0.3">
      <c r="A48">
        <v>42</v>
      </c>
      <c r="B48" s="25" vm="358">
        <f ca="1"/>
        <v>45474</v>
      </c>
      <c r="C48" s="25" vm="359">
        <f ca="1"/>
        <v>143.76</v>
      </c>
      <c r="D48" s="10">
        <f t="shared" ca="1" si="0"/>
        <v>3.4901577551305321E-3</v>
      </c>
      <c r="E48" s="22"/>
      <c r="F48" s="25" vm="358">
        <f ca="1"/>
        <v>45474</v>
      </c>
      <c r="G48" s="25" vm="360">
        <f ca="1"/>
        <v>345.01</v>
      </c>
      <c r="H48" s="10">
        <f t="shared" ca="1" si="1"/>
        <v>3.7274281904872364E-2</v>
      </c>
      <c r="I48" s="22"/>
      <c r="J48" s="25" vm="358">
        <f ca="1"/>
        <v>45474</v>
      </c>
      <c r="K48" s="25" vm="361">
        <f ca="1"/>
        <v>138.18</v>
      </c>
      <c r="L48" s="10">
        <f t="shared" ca="1" si="2"/>
        <v>1.2881748444058483E-2</v>
      </c>
      <c r="M48" s="22"/>
      <c r="N48" s="25" vm="358">
        <f ca="1"/>
        <v>45474</v>
      </c>
      <c r="O48" s="25" vm="344">
        <f ca="1"/>
        <v>2.75</v>
      </c>
      <c r="P48" s="10">
        <f t="shared" ca="1" si="3"/>
        <v>-4.3636363636363674E-2</v>
      </c>
      <c r="Q48" s="22"/>
      <c r="R48" s="25" vm="358">
        <f ca="1"/>
        <v>45474</v>
      </c>
      <c r="S48" s="25" vm="362">
        <f ca="1"/>
        <v>3.94</v>
      </c>
      <c r="T48" s="10">
        <f t="shared" ca="1" si="4"/>
        <v>8.1218274111675093E-2</v>
      </c>
      <c r="U48" s="22"/>
      <c r="V48" s="25" vm="358">
        <f ca="1"/>
        <v>45474</v>
      </c>
      <c r="W48" s="25" vm="182">
        <f ca="1"/>
        <v>1.52</v>
      </c>
      <c r="X48" s="10">
        <f t="shared" ca="1" si="5"/>
        <v>-5.592105263157892E-2</v>
      </c>
      <c r="Y48" s="22"/>
      <c r="Z48" s="25" vm="358">
        <f ca="1"/>
        <v>45474</v>
      </c>
      <c r="AA48" s="25" vm="363">
        <f ca="1"/>
        <v>137.49</v>
      </c>
      <c r="AB48" s="10">
        <f t="shared" ca="1" si="6"/>
        <v>7.3532620554222217E-2</v>
      </c>
      <c r="AC48" s="22"/>
      <c r="AD48" s="25" vm="358">
        <f ca="1"/>
        <v>45474</v>
      </c>
      <c r="AE48" s="25" vm="364">
        <f ca="1"/>
        <v>17.781500000000001</v>
      </c>
      <c r="AF48" s="10">
        <f t="shared" ca="1" si="7"/>
        <v>2.2455923291060945E-2</v>
      </c>
      <c r="AG48" s="22"/>
    </row>
    <row r="49" spans="1:33" x14ac:dyDescent="0.3">
      <c r="A49">
        <v>43</v>
      </c>
      <c r="B49" s="25" vm="365">
        <f ca="1"/>
        <v>45505</v>
      </c>
      <c r="C49" s="25" vm="366">
        <f ca="1"/>
        <v>150.69999999999999</v>
      </c>
      <c r="D49" s="10">
        <f t="shared" ca="1" si="0"/>
        <v>4.8274902615470218E-2</v>
      </c>
      <c r="E49" s="22"/>
      <c r="F49" s="25" vm="365">
        <f ca="1"/>
        <v>45505</v>
      </c>
      <c r="G49" s="25" vm="367">
        <f ca="1"/>
        <v>300.37</v>
      </c>
      <c r="H49" s="10">
        <f t="shared" ca="1" si="1"/>
        <v>-0.14861670606252284</v>
      </c>
      <c r="I49" s="22"/>
      <c r="J49" s="25" vm="365">
        <f ca="1"/>
        <v>45505</v>
      </c>
      <c r="K49" s="25" vm="368">
        <f ca="1"/>
        <v>142.84</v>
      </c>
      <c r="L49" s="10">
        <f t="shared" ca="1" si="2"/>
        <v>3.2623914869784353E-2</v>
      </c>
      <c r="M49" s="22"/>
      <c r="N49" s="25" vm="365">
        <f ca="1"/>
        <v>45505</v>
      </c>
      <c r="O49" s="25" vm="369">
        <f ca="1"/>
        <v>2.66</v>
      </c>
      <c r="P49" s="10">
        <f t="shared" ca="1" si="3"/>
        <v>-3.3834586466165356E-2</v>
      </c>
      <c r="Q49" s="22"/>
      <c r="R49" s="25" vm="365">
        <f ca="1"/>
        <v>45505</v>
      </c>
      <c r="S49" s="25" vm="78">
        <f ca="1"/>
        <v>3.93</v>
      </c>
      <c r="T49" s="10">
        <f t="shared" ca="1" si="4"/>
        <v>-2.5445292620864595E-3</v>
      </c>
      <c r="U49" s="22"/>
      <c r="V49" s="25" vm="365">
        <f ca="1"/>
        <v>45505</v>
      </c>
      <c r="W49" s="25" vm="370">
        <f ca="1"/>
        <v>1.7549999999999999</v>
      </c>
      <c r="X49" s="10">
        <f t="shared" ca="1" si="5"/>
        <v>0.13390313390313385</v>
      </c>
      <c r="Y49" s="22"/>
      <c r="Z49" s="25" vm="365">
        <f ca="1"/>
        <v>45505</v>
      </c>
      <c r="AA49" s="25" vm="371">
        <f ca="1"/>
        <v>139.5</v>
      </c>
      <c r="AB49" s="10">
        <f t="shared" ca="1" si="6"/>
        <v>1.440860215053757E-2</v>
      </c>
      <c r="AC49" s="22"/>
      <c r="AD49" s="25" vm="365">
        <f ca="1"/>
        <v>45505</v>
      </c>
      <c r="AE49" s="25" vm="372">
        <f ca="1"/>
        <v>17.6418</v>
      </c>
      <c r="AF49" s="10">
        <f t="shared" ca="1" si="7"/>
        <v>-7.9186931038783617E-3</v>
      </c>
      <c r="AG49" s="22"/>
    </row>
    <row r="50" spans="1:33" x14ac:dyDescent="0.3">
      <c r="A50">
        <v>44</v>
      </c>
      <c r="B50" s="25" vm="373">
        <f ca="1"/>
        <v>45536</v>
      </c>
      <c r="C50" s="25" vm="374">
        <f ca="1"/>
        <v>178.25</v>
      </c>
      <c r="D50" s="10">
        <f t="shared" ca="1" si="0"/>
        <v>0.18281353682813545</v>
      </c>
      <c r="E50" s="22"/>
      <c r="F50" s="25" vm="373">
        <f ca="1"/>
        <v>45536</v>
      </c>
      <c r="G50" s="25" vm="375">
        <f ca="1"/>
        <v>282.08999999999997</v>
      </c>
      <c r="H50" s="10">
        <f t="shared" ca="1" si="1"/>
        <v>-6.4802013541777559E-2</v>
      </c>
      <c r="I50" s="22"/>
      <c r="J50" s="25" vm="373">
        <f ca="1"/>
        <v>45536</v>
      </c>
      <c r="K50" s="25" vm="376">
        <f ca="1"/>
        <v>149.44</v>
      </c>
      <c r="L50" s="10">
        <f t="shared" ca="1" si="2"/>
        <v>4.4164882226980694E-2</v>
      </c>
      <c r="M50" s="22"/>
      <c r="N50" s="25" vm="373">
        <f ca="1"/>
        <v>45536</v>
      </c>
      <c r="O50" s="25" vm="377">
        <f ca="1"/>
        <v>3</v>
      </c>
      <c r="P50" s="10">
        <f t="shared" ca="1" si="3"/>
        <v>0.11333333333333329</v>
      </c>
      <c r="Q50" s="22"/>
      <c r="R50" s="25" vm="373">
        <f ca="1"/>
        <v>45536</v>
      </c>
      <c r="S50" s="25" vm="147">
        <f ca="1"/>
        <v>3.88</v>
      </c>
      <c r="T50" s="10">
        <f t="shared" ca="1" si="4"/>
        <v>-1.2886597938144399E-2</v>
      </c>
      <c r="U50" s="22"/>
      <c r="V50" s="25" vm="373">
        <f ca="1"/>
        <v>45536</v>
      </c>
      <c r="W50" s="25" vm="378">
        <f ca="1"/>
        <v>1.7250000000000001</v>
      </c>
      <c r="X50" s="10">
        <f t="shared" ca="1" si="5"/>
        <v>-1.7391304347825973E-2</v>
      </c>
      <c r="Y50" s="22"/>
      <c r="Z50" s="25" vm="373">
        <f ca="1"/>
        <v>45536</v>
      </c>
      <c r="AA50" s="25" vm="379">
        <f ca="1"/>
        <v>135.38999999999999</v>
      </c>
      <c r="AB50" s="10">
        <f t="shared" ca="1" si="6"/>
        <v>-3.0356747174828377E-2</v>
      </c>
      <c r="AC50" s="22"/>
      <c r="AD50" s="25" vm="373">
        <f ca="1"/>
        <v>45536</v>
      </c>
      <c r="AE50" s="25" vm="380">
        <f ca="1"/>
        <v>18.0611</v>
      </c>
      <c r="AF50" s="10">
        <f t="shared" ca="1" si="7"/>
        <v>2.3215640243396018E-2</v>
      </c>
      <c r="AG50" s="22"/>
    </row>
    <row r="51" spans="1:33" x14ac:dyDescent="0.3">
      <c r="A51">
        <v>45</v>
      </c>
      <c r="B51" s="25" vm="381">
        <f ca="1"/>
        <v>45566</v>
      </c>
      <c r="C51" s="25" vm="382">
        <f ca="1"/>
        <v>194.83</v>
      </c>
      <c r="D51" s="10">
        <f t="shared" ca="1" si="0"/>
        <v>9.3015427769986045E-2</v>
      </c>
      <c r="E51" s="22"/>
      <c r="F51" s="25" vm="381">
        <f ca="1"/>
        <v>45566</v>
      </c>
      <c r="G51" s="25" vm="383">
        <f ca="1"/>
        <v>283.22000000000003</v>
      </c>
      <c r="H51" s="10">
        <f t="shared" ca="1" si="1"/>
        <v>3.9898312266084743E-3</v>
      </c>
      <c r="I51" s="22"/>
      <c r="J51" s="25" vm="381">
        <f ca="1"/>
        <v>45566</v>
      </c>
      <c r="K51" s="25" vm="384">
        <f ca="1"/>
        <v>149.5</v>
      </c>
      <c r="L51" s="10">
        <f t="shared" ca="1" si="2"/>
        <v>4.0133779264215567E-4</v>
      </c>
      <c r="M51" s="22"/>
      <c r="N51" s="25" vm="381">
        <f ca="1"/>
        <v>45566</v>
      </c>
      <c r="O51" s="25" vm="385">
        <f ca="1"/>
        <v>2.98</v>
      </c>
      <c r="P51" s="10">
        <f t="shared" ca="1" si="3"/>
        <v>-6.7114093959731603E-3</v>
      </c>
      <c r="Q51" s="22"/>
      <c r="R51" s="25" vm="381">
        <f ca="1"/>
        <v>45566</v>
      </c>
      <c r="S51" s="25" vm="86">
        <f ca="1"/>
        <v>3.82</v>
      </c>
      <c r="T51" s="10">
        <f t="shared" ca="1" si="4"/>
        <v>-1.5706806282722526E-2</v>
      </c>
      <c r="U51" s="22"/>
      <c r="V51" s="25" vm="381">
        <f ca="1"/>
        <v>45566</v>
      </c>
      <c r="W51" s="25" vm="386">
        <f ca="1"/>
        <v>1.87</v>
      </c>
      <c r="X51" s="10">
        <f t="shared" ca="1" si="5"/>
        <v>7.7540106951871662E-2</v>
      </c>
      <c r="Y51" s="22"/>
      <c r="Z51" s="25" vm="381">
        <f ca="1"/>
        <v>45566</v>
      </c>
      <c r="AA51" s="25" vm="387">
        <f ca="1"/>
        <v>142.75</v>
      </c>
      <c r="AB51" s="10">
        <f t="shared" ca="1" si="6"/>
        <v>5.1558669001751406E-2</v>
      </c>
      <c r="AC51" s="22"/>
      <c r="AD51" s="25" vm="381">
        <f ca="1"/>
        <v>45566</v>
      </c>
      <c r="AE51" s="25" vm="388">
        <f ca="1"/>
        <v>17.891400000000001</v>
      </c>
      <c r="AF51" s="10">
        <f t="shared" ca="1" si="7"/>
        <v>-9.4850039683869822E-3</v>
      </c>
      <c r="AG51" s="22"/>
    </row>
    <row r="52" spans="1:33" x14ac:dyDescent="0.3">
      <c r="A52">
        <v>46</v>
      </c>
      <c r="B52" s="25" vm="389">
        <f ca="1"/>
        <v>45597</v>
      </c>
      <c r="C52" s="25" vm="390">
        <f ca="1"/>
        <v>251.89</v>
      </c>
      <c r="D52" s="10">
        <f t="shared" ca="1" si="0"/>
        <v>0.2928707077965404</v>
      </c>
      <c r="E52" s="22"/>
      <c r="F52" s="25" vm="389">
        <f ca="1"/>
        <v>45597</v>
      </c>
      <c r="G52" s="25" vm="391">
        <f ca="1"/>
        <v>304.24</v>
      </c>
      <c r="H52" s="10">
        <f t="shared" ca="1" si="1"/>
        <v>6.9090191953720681E-2</v>
      </c>
      <c r="I52" s="22"/>
      <c r="J52" s="25" vm="389">
        <f ca="1"/>
        <v>45597</v>
      </c>
      <c r="K52" s="25" vm="392">
        <f ca="1"/>
        <v>173.85</v>
      </c>
      <c r="L52" s="10">
        <f t="shared" ca="1" si="2"/>
        <v>0.14006327293643944</v>
      </c>
      <c r="M52" s="22"/>
      <c r="N52" s="25" vm="389">
        <f ca="1"/>
        <v>45597</v>
      </c>
      <c r="O52" s="25" vm="6">
        <f ca="1"/>
        <v>3.12</v>
      </c>
      <c r="P52" s="10">
        <f t="shared" ca="1" si="3"/>
        <v>4.4871794871794907E-2</v>
      </c>
      <c r="Q52" s="22"/>
      <c r="R52" s="25" vm="389">
        <f ca="1"/>
        <v>45597</v>
      </c>
      <c r="S52" s="25" vm="362">
        <f ca="1"/>
        <v>3.94</v>
      </c>
      <c r="T52" s="10">
        <f t="shared" ca="1" si="4"/>
        <v>3.0456852791878201E-2</v>
      </c>
      <c r="U52" s="22"/>
      <c r="V52" s="25" vm="389">
        <f ca="1"/>
        <v>45597</v>
      </c>
      <c r="W52" s="25" vm="393">
        <f ca="1"/>
        <v>2.2000000000000002</v>
      </c>
      <c r="X52" s="10">
        <f t="shared" ca="1" si="5"/>
        <v>0.15000000000000002</v>
      </c>
      <c r="Y52" s="22"/>
      <c r="Z52" s="25" vm="389">
        <f ca="1"/>
        <v>45597</v>
      </c>
      <c r="AA52" s="25" vm="394">
        <f ca="1"/>
        <v>158.58000000000001</v>
      </c>
      <c r="AB52" s="10">
        <f t="shared" ca="1" si="6"/>
        <v>9.9823432967587403E-2</v>
      </c>
      <c r="AC52" s="22"/>
      <c r="AD52" s="25" vm="389">
        <f ca="1"/>
        <v>45597</v>
      </c>
      <c r="AE52" s="25" vm="395">
        <f ca="1"/>
        <v>19.668500000000002</v>
      </c>
      <c r="AF52" s="10">
        <f t="shared" ca="1" si="7"/>
        <v>9.0352594249688625E-2</v>
      </c>
      <c r="AG52" s="22"/>
    </row>
    <row r="53" spans="1:33" x14ac:dyDescent="0.3">
      <c r="A53">
        <v>47</v>
      </c>
      <c r="B53" s="25" vm="396">
        <f ca="1"/>
        <v>45627</v>
      </c>
      <c r="C53" s="25" vm="397">
        <f ca="1"/>
        <v>250.12</v>
      </c>
      <c r="D53" s="10">
        <f t="shared" ca="1" si="0"/>
        <v>-7.0268768113064504E-3</v>
      </c>
      <c r="E53" s="22"/>
      <c r="F53" s="25" vm="396">
        <f ca="1"/>
        <v>45627</v>
      </c>
      <c r="G53" s="25" vm="398">
        <f ca="1"/>
        <v>289.88</v>
      </c>
      <c r="H53" s="10">
        <f t="shared" ca="1" si="1"/>
        <v>-4.9537739754381173E-2</v>
      </c>
      <c r="I53" s="22"/>
      <c r="J53" s="25" vm="396">
        <f ca="1"/>
        <v>45627</v>
      </c>
      <c r="K53" s="25" vm="399">
        <f ca="1"/>
        <v>168.56</v>
      </c>
      <c r="L53" s="10">
        <f t="shared" ca="1" si="2"/>
        <v>-3.1383483626008499E-2</v>
      </c>
      <c r="M53" s="22"/>
      <c r="N53" s="25" vm="396">
        <f ca="1"/>
        <v>45627</v>
      </c>
      <c r="O53" s="25" vm="400">
        <f ca="1"/>
        <v>3.05</v>
      </c>
      <c r="P53" s="10">
        <f t="shared" ca="1" si="3"/>
        <v>-2.2950819672131244E-2</v>
      </c>
      <c r="Q53" s="22"/>
      <c r="R53" s="25" vm="396">
        <f ca="1"/>
        <v>45627</v>
      </c>
      <c r="S53" s="25" vm="275">
        <f ca="1"/>
        <v>4.01</v>
      </c>
      <c r="T53" s="10">
        <f t="shared" ca="1" si="4"/>
        <v>1.745635910224435E-2</v>
      </c>
      <c r="U53" s="22"/>
      <c r="V53" s="25" vm="396">
        <f ca="1"/>
        <v>45627</v>
      </c>
      <c r="W53" s="25" vm="401">
        <f ca="1"/>
        <v>2.19</v>
      </c>
      <c r="X53" s="10">
        <f t="shared" ca="1" si="5"/>
        <v>-4.566210045662206E-3</v>
      </c>
      <c r="Y53" s="22"/>
      <c r="Z53" s="25" vm="396">
        <f ca="1"/>
        <v>45627</v>
      </c>
      <c r="AA53" s="25" vm="402">
        <f ca="1"/>
        <v>153.25</v>
      </c>
      <c r="AB53" s="10">
        <f t="shared" ca="1" si="6"/>
        <v>-3.477977161500824E-2</v>
      </c>
      <c r="AC53" s="22"/>
      <c r="AD53" s="25" vm="396">
        <f ca="1"/>
        <v>45627</v>
      </c>
      <c r="AE53" s="25" vm="403">
        <f ca="1"/>
        <v>18.979600000000001</v>
      </c>
      <c r="AF53" s="10">
        <f t="shared" ca="1" si="7"/>
        <v>-3.6296866108874802E-2</v>
      </c>
      <c r="AG53" s="22"/>
    </row>
    <row r="54" spans="1:33" x14ac:dyDescent="0.3">
      <c r="A54">
        <v>48</v>
      </c>
      <c r="B54" s="92" vm="404">
        <f ca="1"/>
        <v>45658</v>
      </c>
      <c r="C54" s="92" vm="405">
        <f ca="1"/>
        <v>278.39999999999998</v>
      </c>
      <c r="D54" s="93">
        <f t="shared" ca="1" si="0"/>
        <v>0.11306572845034372</v>
      </c>
      <c r="E54" s="22"/>
      <c r="F54" s="92" vm="404">
        <f ca="1"/>
        <v>45658</v>
      </c>
      <c r="G54" s="92" vm="406">
        <f ca="1"/>
        <v>319.63</v>
      </c>
      <c r="H54" s="93">
        <f t="shared" ca="1" si="1"/>
        <v>9.3076369552294841E-2</v>
      </c>
      <c r="I54" s="22"/>
      <c r="J54" s="92" vm="404">
        <f ca="1"/>
        <v>45658</v>
      </c>
      <c r="K54" s="92" vm="407">
        <f ca="1"/>
        <v>183.27</v>
      </c>
      <c r="L54" s="93">
        <f t="shared" ca="1" si="2"/>
        <v>8.0264091231516385E-2</v>
      </c>
      <c r="M54" s="22"/>
      <c r="N54" s="92" vm="404">
        <f ca="1"/>
        <v>45658</v>
      </c>
      <c r="O54" s="92" vm="408">
        <f ca="1"/>
        <v>2.77</v>
      </c>
      <c r="P54" s="93">
        <f t="shared" ca="1" si="3"/>
        <v>-0.10108303249097465</v>
      </c>
      <c r="Q54" s="22"/>
      <c r="R54" s="92" vm="404">
        <f ca="1"/>
        <v>45658</v>
      </c>
      <c r="S54" s="92" vm="409">
        <f ca="1"/>
        <v>3.95</v>
      </c>
      <c r="T54" s="93">
        <f t="shared" ca="1" si="4"/>
        <v>-1.518987341772142E-2</v>
      </c>
      <c r="U54" s="22"/>
      <c r="V54" s="92" vm="404">
        <f ca="1"/>
        <v>45658</v>
      </c>
      <c r="W54" s="92" vm="410">
        <f ca="1"/>
        <v>2.27</v>
      </c>
      <c r="X54" s="93">
        <f t="shared" ca="1" si="5"/>
        <v>3.5242290748898709E-2</v>
      </c>
      <c r="Y54" s="22"/>
      <c r="Z54" s="92" vm="404">
        <f ca="1"/>
        <v>45658</v>
      </c>
      <c r="AA54" s="92" vm="411">
        <f ca="1"/>
        <v>160.56</v>
      </c>
      <c r="AB54" s="93">
        <f t="shared" ca="1" si="6"/>
        <v>4.5528151469855518E-2</v>
      </c>
      <c r="AC54" s="22"/>
      <c r="AD54" s="92" vm="404">
        <f ca="1"/>
        <v>45658</v>
      </c>
      <c r="AE54" s="92" vm="412">
        <f ca="1"/>
        <v>20.776700000000002</v>
      </c>
      <c r="AF54" s="93">
        <f t="shared" ca="1" si="7"/>
        <v>8.6495930537573346E-2</v>
      </c>
      <c r="AG54" s="22"/>
    </row>
    <row r="55" spans="1:33" ht="26.25" customHeight="1" x14ac:dyDescent="0.3">
      <c r="B55" s="25"/>
      <c r="C55" s="25"/>
      <c r="D55" s="90">
        <f ca="1">AVERAGE(D7:D54)</f>
        <v>4.5530185933715182E-2</v>
      </c>
      <c r="E55" s="94"/>
      <c r="F55" s="94"/>
      <c r="G55" s="25"/>
      <c r="H55" s="95">
        <f ca="1">AVERAGE(H7:H54)</f>
        <v>7.7069190013090748E-3</v>
      </c>
      <c r="I55" s="94"/>
      <c r="J55" s="94"/>
      <c r="K55" s="94"/>
      <c r="L55" s="96">
        <f ca="1">AVERAGE(L7:L54)</f>
        <v>2.7444152625836914E-3</v>
      </c>
      <c r="M55" s="94"/>
      <c r="N55" s="94"/>
      <c r="O55" s="25"/>
      <c r="P55" s="96">
        <f ca="1">AVERAGE(P7:P54)</f>
        <v>1.2293741997831972E-2</v>
      </c>
      <c r="Q55" s="25"/>
      <c r="R55" s="25"/>
      <c r="S55" s="25"/>
      <c r="T55" s="96">
        <f ca="1">AVERAGE(T7:T54)</f>
        <v>4.2942971315537773E-3</v>
      </c>
      <c r="U55" s="94"/>
      <c r="V55" s="94"/>
      <c r="W55" s="94"/>
      <c r="X55" s="96">
        <f ca="1">AVERAGE(X7:X54)</f>
        <v>1.1133500308556851E-2</v>
      </c>
      <c r="Y55" s="94"/>
      <c r="Z55" s="94"/>
      <c r="AA55" s="94"/>
      <c r="AB55" s="96">
        <f ca="1">AVERAGE(AB7:AB54)</f>
        <v>1.1643708524664287E-2</v>
      </c>
      <c r="AC55" s="94"/>
      <c r="AD55" s="94"/>
      <c r="AE55" s="25"/>
      <c r="AF55" s="96">
        <f ca="1">AVERAGE(AF7:AF54)</f>
        <v>1.4015556899952293E-2</v>
      </c>
    </row>
    <row r="56" spans="1:33" ht="25.2" customHeight="1" x14ac:dyDescent="0.3"/>
    <row r="57" spans="1:33" x14ac:dyDescent="0.3">
      <c r="P57" s="99"/>
    </row>
  </sheetData>
  <mergeCells count="16">
    <mergeCell ref="AM10:AM11"/>
    <mergeCell ref="AM12:AM13"/>
    <mergeCell ref="AL6:AL7"/>
    <mergeCell ref="AL8:AL9"/>
    <mergeCell ref="AL10:AL11"/>
    <mergeCell ref="AL12:AL13"/>
    <mergeCell ref="AM6:AM7"/>
    <mergeCell ref="V4:X4"/>
    <mergeCell ref="Z4:AB4"/>
    <mergeCell ref="AD4:AF4"/>
    <mergeCell ref="AM8:AM9"/>
    <mergeCell ref="B4:D4"/>
    <mergeCell ref="F4:H4"/>
    <mergeCell ref="J4:L4"/>
    <mergeCell ref="N4:P4"/>
    <mergeCell ref="R4:T4"/>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00B0F0"/>
  </sheetPr>
  <dimension ref="A2:Y69"/>
  <sheetViews>
    <sheetView topLeftCell="H1" zoomScale="68" workbookViewId="0">
      <selection activeCell="M15" sqref="M15"/>
    </sheetView>
  </sheetViews>
  <sheetFormatPr defaultRowHeight="14.4" x14ac:dyDescent="0.3"/>
  <cols>
    <col min="2" max="2" width="11.109375" style="2" customWidth="1"/>
    <col min="3" max="3" width="12.44140625" style="1" customWidth="1"/>
    <col min="4" max="4" width="11.109375" style="1" customWidth="1"/>
    <col min="5" max="5" width="13.21875" style="1" customWidth="1"/>
    <col min="6" max="6" width="11.21875" style="2" customWidth="1"/>
    <col min="7" max="7" width="11.109375" style="2" customWidth="1"/>
    <col min="8" max="8" width="10.33203125" style="2" customWidth="1"/>
    <col min="9" max="9" width="14.88671875" style="2" customWidth="1"/>
    <col min="10" max="10" width="10.77734375" customWidth="1"/>
    <col min="15" max="15" width="15.88671875" customWidth="1"/>
    <col min="16" max="16" width="11.77734375" customWidth="1"/>
    <col min="17" max="17" width="33.77734375" customWidth="1"/>
    <col min="18" max="18" width="26.33203125" customWidth="1"/>
    <col min="19" max="19" width="17.33203125" customWidth="1"/>
    <col min="20" max="20" width="20.21875" customWidth="1"/>
    <col min="21" max="21" width="17.77734375" customWidth="1"/>
    <col min="22" max="22" width="17.44140625" customWidth="1"/>
    <col min="23" max="24" width="18.77734375" customWidth="1"/>
    <col min="25" max="25" width="6.88671875" customWidth="1"/>
  </cols>
  <sheetData>
    <row r="2" spans="1:23" ht="18.600000000000001" thickBot="1" x14ac:dyDescent="0.35">
      <c r="C2" s="51" t="s">
        <v>54</v>
      </c>
      <c r="Q2" t="s">
        <v>57</v>
      </c>
    </row>
    <row r="3" spans="1:23" x14ac:dyDescent="0.3">
      <c r="B3" s="115" t="s">
        <v>21</v>
      </c>
      <c r="C3" s="75" t="s">
        <v>35</v>
      </c>
      <c r="D3" s="76" t="s">
        <v>36</v>
      </c>
      <c r="E3" s="77" t="s">
        <v>37</v>
      </c>
      <c r="F3" s="77" t="s">
        <v>38</v>
      </c>
      <c r="G3" s="78" t="s">
        <v>39</v>
      </c>
      <c r="H3" s="78" t="s">
        <v>40</v>
      </c>
      <c r="I3" s="79" t="s">
        <v>41</v>
      </c>
      <c r="J3" s="79" t="s">
        <v>42</v>
      </c>
    </row>
    <row r="4" spans="1:23" ht="18" x14ac:dyDescent="0.3">
      <c r="B4" s="115"/>
      <c r="C4" s="83">
        <v>1</v>
      </c>
      <c r="D4" s="83">
        <v>2</v>
      </c>
      <c r="E4" s="83">
        <v>3</v>
      </c>
      <c r="F4" s="83">
        <v>4</v>
      </c>
      <c r="G4" s="83">
        <v>5</v>
      </c>
      <c r="H4" s="83">
        <v>6</v>
      </c>
      <c r="I4" s="83">
        <v>7</v>
      </c>
      <c r="J4" s="83">
        <v>8</v>
      </c>
      <c r="Q4" s="51" t="s">
        <v>55</v>
      </c>
    </row>
    <row r="5" spans="1:23" ht="83.4" thickBot="1" x14ac:dyDescent="0.35">
      <c r="B5" s="1" t="s">
        <v>0</v>
      </c>
      <c r="C5" s="80" t="s">
        <v>70</v>
      </c>
      <c r="D5" s="81" t="s">
        <v>100</v>
      </c>
      <c r="E5" s="80" t="s">
        <v>71</v>
      </c>
      <c r="F5" s="81" t="s">
        <v>106</v>
      </c>
      <c r="G5" s="80" t="s">
        <v>72</v>
      </c>
      <c r="H5" s="81" t="s">
        <v>87</v>
      </c>
      <c r="I5" s="82" t="s">
        <v>73</v>
      </c>
      <c r="J5" s="81" t="s">
        <v>88</v>
      </c>
      <c r="P5" s="118" t="s">
        <v>1</v>
      </c>
      <c r="Q5" s="118" t="s">
        <v>2</v>
      </c>
      <c r="R5" s="118" t="s">
        <v>3</v>
      </c>
      <c r="S5" s="119" t="s">
        <v>29</v>
      </c>
      <c r="T5" s="119" t="s">
        <v>30</v>
      </c>
      <c r="U5" s="120" t="s">
        <v>4</v>
      </c>
      <c r="V5" s="121" t="s">
        <v>15</v>
      </c>
      <c r="W5" s="121" t="s">
        <v>27</v>
      </c>
    </row>
    <row r="6" spans="1:23" ht="15.6" x14ac:dyDescent="0.3">
      <c r="B6" t="s">
        <v>63</v>
      </c>
      <c r="C6" s="71" t="s">
        <v>62</v>
      </c>
      <c r="D6" s="72" t="s">
        <v>101</v>
      </c>
      <c r="E6" s="71" t="s">
        <v>69</v>
      </c>
      <c r="F6" s="73" t="s">
        <v>107</v>
      </c>
      <c r="G6" s="74" t="s">
        <v>67</v>
      </c>
      <c r="H6" s="72" t="s">
        <v>92</v>
      </c>
      <c r="I6" s="74" t="s">
        <v>68</v>
      </c>
      <c r="J6" s="74" t="s">
        <v>93</v>
      </c>
      <c r="P6" s="136" t="s">
        <v>74</v>
      </c>
      <c r="Q6" s="137" t="s">
        <v>75</v>
      </c>
      <c r="R6" s="131" t="s">
        <v>9</v>
      </c>
      <c r="S6" s="132" t="s">
        <v>43</v>
      </c>
      <c r="T6" s="133" t="s">
        <v>35</v>
      </c>
      <c r="U6" s="134" cm="1">
        <f t="array" aca="1" ref="U6:U13" ca="1">TRANSPOSE(C56:J56)</f>
        <v>4.5530185933715182E-2</v>
      </c>
      <c r="V6" s="134" cm="1">
        <f t="array" aca="1" ref="V6:V13" ca="1">TRANSPOSE(C57:J57)</f>
        <v>0.10936385592244387</v>
      </c>
      <c r="W6" s="135" t="str" cm="1">
        <f t="array" ref="W6:W13">TRANSPOSE(C59:J59)</f>
        <v>R3</v>
      </c>
    </row>
    <row r="7" spans="1:23" ht="15.6" x14ac:dyDescent="0.3">
      <c r="A7">
        <v>0</v>
      </c>
      <c r="B7" vm="1">
        <v>44197</v>
      </c>
      <c r="C7" s="31"/>
      <c r="D7" s="32"/>
      <c r="E7" s="37"/>
      <c r="F7" s="38"/>
      <c r="G7" s="31"/>
      <c r="H7" s="32"/>
      <c r="I7" s="37"/>
      <c r="J7" s="40"/>
      <c r="P7" s="11" t="s">
        <v>103</v>
      </c>
      <c r="Q7" s="98" t="s">
        <v>104</v>
      </c>
      <c r="R7" s="131"/>
      <c r="S7" s="132"/>
      <c r="T7" s="133" t="s">
        <v>36</v>
      </c>
      <c r="U7" s="134">
        <f ca="1"/>
        <v>7.7069190013090748E-3</v>
      </c>
      <c r="V7" s="134">
        <f ca="1"/>
        <v>6.8043416145823765E-2</v>
      </c>
      <c r="W7" s="135" t="str">
        <v>R2</v>
      </c>
    </row>
    <row r="8" spans="1:23" ht="15.6" x14ac:dyDescent="0.3">
      <c r="A8">
        <v>1</v>
      </c>
      <c r="B8" vm="10">
        <v>44228</v>
      </c>
      <c r="C8" s="33">
        <f ca="1">'1.a Compute rate of return'!D7</f>
        <v>3.5247432306255787E-2</v>
      </c>
      <c r="D8" s="34">
        <f ca="1">'1.a Compute rate of return'!H7</f>
        <v>6.6080128659949861E-2</v>
      </c>
      <c r="E8" s="33">
        <f ca="1">'1.a Compute rate of return'!L7</f>
        <v>-9.6766022122772771E-2</v>
      </c>
      <c r="F8" s="34">
        <f ca="1">'1.a Compute rate of return'!P7</f>
        <v>-0.1371681415929204</v>
      </c>
      <c r="G8" s="39">
        <f ca="1">'1.a Compute rate of return'!T7</f>
        <v>-1.2987012987012998E-2</v>
      </c>
      <c r="H8" s="34">
        <f ca="1">'1.a Compute rate of return'!X7</f>
        <v>-1.6042780748662996E-2</v>
      </c>
      <c r="I8" s="39">
        <f ca="1">'1.a Compute rate of return'!AB7</f>
        <v>-2.3908778813143731E-2</v>
      </c>
      <c r="J8" s="34">
        <f ca="1">'1.a Compute rate of return'!AF7</f>
        <v>-1.4084364226323217E-2</v>
      </c>
      <c r="P8" s="12" t="s">
        <v>76</v>
      </c>
      <c r="Q8" s="85" t="s">
        <v>77</v>
      </c>
      <c r="R8" s="111" t="s">
        <v>10</v>
      </c>
      <c r="S8" s="106" t="s">
        <v>44</v>
      </c>
      <c r="T8" s="61" t="s">
        <v>37</v>
      </c>
      <c r="U8" s="49">
        <f ca="1"/>
        <v>2.7444152625836914E-3</v>
      </c>
      <c r="V8" s="49">
        <f ca="1"/>
        <v>9.5993936567346588E-2</v>
      </c>
      <c r="W8" s="135" t="str">
        <v>R2</v>
      </c>
    </row>
    <row r="9" spans="1:23" ht="15.6" x14ac:dyDescent="0.3">
      <c r="A9">
        <v>2</v>
      </c>
      <c r="B9" vm="19">
        <v>44256</v>
      </c>
      <c r="C9" s="33">
        <f ca="1">'1.a Compute rate of return'!D8</f>
        <v>-6.809470124013535E-2</v>
      </c>
      <c r="D9" s="34">
        <f ca="1">'1.a Compute rate of return'!H8</f>
        <v>-2.0856045883300835E-3</v>
      </c>
      <c r="E9" s="33">
        <f ca="1">'1.a Compute rate of return'!L8</f>
        <v>6.4016438789219907E-2</v>
      </c>
      <c r="F9" s="34">
        <f ca="1">'1.a Compute rate of return'!P8</f>
        <v>0.17818181818181825</v>
      </c>
      <c r="G9" s="39">
        <f ca="1">'1.a Compute rate of return'!T8</f>
        <v>9.4117647058823486E-2</v>
      </c>
      <c r="H9" s="34">
        <f ca="1">'1.a Compute rate of return'!X8</f>
        <v>-1.630434782608697E-2</v>
      </c>
      <c r="I9" s="39">
        <f ca="1">'1.a Compute rate of return'!AB8</f>
        <v>5.2729384436701422E-2</v>
      </c>
      <c r="J9" s="34">
        <f ca="1">'1.a Compute rate of return'!AF8</f>
        <v>-4.0418231982325779E-3</v>
      </c>
      <c r="P9" s="12" t="s">
        <v>107</v>
      </c>
      <c r="Q9" s="98" t="s">
        <v>108</v>
      </c>
      <c r="R9" s="111"/>
      <c r="S9" s="106"/>
      <c r="T9" s="61" t="s">
        <v>38</v>
      </c>
      <c r="U9" s="49">
        <f ca="1"/>
        <v>1.2293741997831972E-2</v>
      </c>
      <c r="V9" s="49">
        <f ca="1"/>
        <v>8.3831108824074491E-2</v>
      </c>
      <c r="W9" s="135" t="str">
        <v>R2</v>
      </c>
    </row>
    <row r="10" spans="1:23" ht="15.6" x14ac:dyDescent="0.3">
      <c r="A10">
        <v>3</v>
      </c>
      <c r="B10" vm="28">
        <v>44287</v>
      </c>
      <c r="C10" s="33">
        <f ca="1">'1.a Compute rate of return'!D9</f>
        <v>0.142269537865957</v>
      </c>
      <c r="D10" s="34">
        <f ca="1">'1.a Compute rate of return'!H9</f>
        <v>5.1820224719101131E-2</v>
      </c>
      <c r="E10" s="33">
        <f ca="1">'1.a Compute rate of return'!L9</f>
        <v>0.10617406046905906</v>
      </c>
      <c r="F10" s="34">
        <f ca="1">'1.a Compute rate of return'!P9</f>
        <v>6.4625850340136043E-2</v>
      </c>
      <c r="G10" s="39">
        <f ca="1">'1.a Compute rate of return'!T9</f>
        <v>-2.9498525073745683E-3</v>
      </c>
      <c r="H10" s="34">
        <f ca="1">'1.a Compute rate of return'!X9</f>
        <v>0.11961722488038268</v>
      </c>
      <c r="I10" s="39">
        <f ca="1">'1.a Compute rate of return'!AB9</f>
        <v>3.3018867924528433E-2</v>
      </c>
      <c r="J10" s="34">
        <f ca="1">'1.a Compute rate of return'!AF9</f>
        <v>5.803883960680891E-2</v>
      </c>
      <c r="P10" s="138" t="s">
        <v>78</v>
      </c>
      <c r="Q10" s="139" t="s">
        <v>79</v>
      </c>
      <c r="R10" s="140" t="s">
        <v>22</v>
      </c>
      <c r="S10" s="141" t="s">
        <v>45</v>
      </c>
      <c r="T10" s="142" t="s">
        <v>39</v>
      </c>
      <c r="U10" s="143">
        <f ca="1"/>
        <v>4.2942971315537773E-3</v>
      </c>
      <c r="V10" s="143">
        <f ca="1"/>
        <v>3.5095666257697618E-2</v>
      </c>
      <c r="W10" s="135" t="str">
        <v>R1</v>
      </c>
    </row>
    <row r="11" spans="1:23" ht="15.6" x14ac:dyDescent="0.3">
      <c r="A11">
        <v>4</v>
      </c>
      <c r="B11" vm="37">
        <v>44317</v>
      </c>
      <c r="C11" s="33">
        <f ca="1">'1.a Compute rate of return'!D10</f>
        <v>-2.3300148273670863E-2</v>
      </c>
      <c r="D11" s="34">
        <f ca="1">'1.a Compute rate of return'!H10</f>
        <v>1.9996476391825193E-2</v>
      </c>
      <c r="E11" s="33">
        <f ca="1">'1.a Compute rate of return'!L10</f>
        <v>-6.7169242367131524E-2</v>
      </c>
      <c r="F11" s="34">
        <f ca="1">'1.a Compute rate of return'!P10</f>
        <v>3.6065573770491764E-2</v>
      </c>
      <c r="G11" s="39">
        <f ca="1">'1.a Compute rate of return'!T10</f>
        <v>3.6931818181818149E-2</v>
      </c>
      <c r="H11" s="34">
        <f ca="1">'1.a Compute rate of return'!X10</f>
        <v>-3.4653465346534573E-2</v>
      </c>
      <c r="I11" s="39">
        <f ca="1">'1.a Compute rate of return'!AB10</f>
        <v>0.10709987966305648</v>
      </c>
      <c r="J11" s="34">
        <f ca="1">'1.a Compute rate of return'!AF10</f>
        <v>5.4855112529117983E-2</v>
      </c>
      <c r="P11" s="11" t="s">
        <v>94</v>
      </c>
      <c r="Q11" s="98" t="s">
        <v>96</v>
      </c>
      <c r="R11" s="140"/>
      <c r="S11" s="141"/>
      <c r="T11" s="142" t="s">
        <v>40</v>
      </c>
      <c r="U11" s="143">
        <f ca="1"/>
        <v>1.1133500308556851E-2</v>
      </c>
      <c r="V11" s="143">
        <f ca="1"/>
        <v>0.11517338240225106</v>
      </c>
      <c r="W11" s="135" t="str">
        <v>R3</v>
      </c>
    </row>
    <row r="12" spans="1:23" ht="15.6" x14ac:dyDescent="0.3">
      <c r="A12">
        <v>5</v>
      </c>
      <c r="B12" vm="46">
        <v>44348</v>
      </c>
      <c r="C12" s="33">
        <f ca="1">'1.a Compute rate of return'!D11</f>
        <v>0.27347646931251357</v>
      </c>
      <c r="D12" s="34">
        <f ca="1">'1.a Compute rate of return'!H11</f>
        <v>9.7866253427106906E-2</v>
      </c>
      <c r="E12" s="33">
        <f ca="1">'1.a Compute rate of return'!L11</f>
        <v>3.245805981035732E-2</v>
      </c>
      <c r="F12" s="34">
        <f ca="1">'1.a Compute rate of return'!P11</f>
        <v>0.14325842696629221</v>
      </c>
      <c r="G12" s="39">
        <f ca="1">'1.a Compute rate of return'!T11</f>
        <v>6.3829787234042493E-2</v>
      </c>
      <c r="H12" s="34">
        <f ca="1">'1.a Compute rate of return'!X11</f>
        <v>-8.6021505376344037E-2</v>
      </c>
      <c r="I12" s="39">
        <f ca="1">'1.a Compute rate of return'!AB11</f>
        <v>1.5019525382998465E-3</v>
      </c>
      <c r="J12" s="34">
        <f ca="1">'1.a Compute rate of return'!AF11</f>
        <v>-8.9813840403527414E-4</v>
      </c>
      <c r="P12" s="12" t="s">
        <v>68</v>
      </c>
      <c r="Q12" s="85" t="s">
        <v>80</v>
      </c>
      <c r="R12" s="113" t="s">
        <v>20</v>
      </c>
      <c r="S12" s="109" t="s">
        <v>46</v>
      </c>
      <c r="T12" s="63" t="s">
        <v>41</v>
      </c>
      <c r="U12" s="50">
        <f ca="1"/>
        <v>1.1643708524664287E-2</v>
      </c>
      <c r="V12" s="50">
        <f ca="1"/>
        <v>6.1954819094670918E-2</v>
      </c>
      <c r="W12" s="135" t="str">
        <v>R2</v>
      </c>
    </row>
    <row r="13" spans="1:23" ht="15.6" x14ac:dyDescent="0.3">
      <c r="A13">
        <v>6</v>
      </c>
      <c r="B13" vm="55">
        <v>44378</v>
      </c>
      <c r="C13" s="33">
        <f ca="1">'1.a Compute rate of return'!D12</f>
        <v>-1.2602179836512295E-2</v>
      </c>
      <c r="D13" s="34">
        <f ca="1">'1.a Compute rate of return'!H12</f>
        <v>-2.5800929322572691E-2</v>
      </c>
      <c r="E13" s="33">
        <f ca="1">'1.a Compute rate of return'!L12</f>
        <v>2.2668947818648467E-2</v>
      </c>
      <c r="F13" s="34">
        <f ca="1">'1.a Compute rate of return'!P12</f>
        <v>0.11442786069651731</v>
      </c>
      <c r="G13" s="39">
        <f ca="1">'1.a Compute rate of return'!T12</f>
        <v>5.2910052910052959E-3</v>
      </c>
      <c r="H13" s="34">
        <f ca="1">'1.a Compute rate of return'!X12</f>
        <v>-5.6818181818181872E-2</v>
      </c>
      <c r="I13" s="39">
        <f ca="1">'1.a Compute rate of return'!AB12</f>
        <v>-2.2077270446562857E-3</v>
      </c>
      <c r="J13" s="34">
        <f ca="1">'1.a Compute rate of return'!AF12</f>
        <v>3.725959438922568E-2</v>
      </c>
      <c r="P13" s="12" t="s">
        <v>95</v>
      </c>
      <c r="Q13" s="98" t="s">
        <v>97</v>
      </c>
      <c r="R13" s="113"/>
      <c r="S13" s="109"/>
      <c r="T13" s="63" t="s">
        <v>42</v>
      </c>
      <c r="U13" s="50">
        <f ca="1"/>
        <v>1.4015556899952293E-2</v>
      </c>
      <c r="V13" s="50">
        <f ca="1"/>
        <v>4.7126634774532286E-2</v>
      </c>
      <c r="W13" s="135" t="str">
        <v>R1</v>
      </c>
    </row>
    <row r="14" spans="1:23" x14ac:dyDescent="0.3">
      <c r="A14">
        <v>7</v>
      </c>
      <c r="B14" vm="64">
        <v>44409</v>
      </c>
      <c r="C14" s="33">
        <f ca="1">'1.a Compute rate of return'!D13</f>
        <v>8.7788892721628209E-2</v>
      </c>
      <c r="D14" s="34">
        <f ca="1">'1.a Compute rate of return'!H13</f>
        <v>-5.2058319039451184E-2</v>
      </c>
      <c r="E14" s="33">
        <f ca="1">'1.a Compute rate of return'!L13</f>
        <v>7.6011065735739639E-2</v>
      </c>
      <c r="F14" s="34">
        <f ca="1">'1.a Compute rate of return'!P13</f>
        <v>-3.0769230769230684E-2</v>
      </c>
      <c r="G14" s="39">
        <f ca="1">'1.a Compute rate of return'!T13</f>
        <v>1.5625000000000014E-2</v>
      </c>
      <c r="H14" s="34">
        <f ca="1">'1.a Compute rate of return'!X13</f>
        <v>0.10659898477157359</v>
      </c>
      <c r="I14" s="39">
        <f ca="1">'1.a Compute rate of return'!AB13</f>
        <v>4.6943667598881231E-3</v>
      </c>
      <c r="J14" s="34">
        <f ca="1">'1.a Compute rate of return'!AF13</f>
        <v>8.1114918820876222E-2</v>
      </c>
    </row>
    <row r="15" spans="1:23" x14ac:dyDescent="0.3">
      <c r="A15">
        <v>8</v>
      </c>
      <c r="B15" vm="73">
        <v>44440</v>
      </c>
      <c r="C15" s="33">
        <f ca="1">'1.a Compute rate of return'!D14</f>
        <v>-0.13413667353733949</v>
      </c>
      <c r="D15" s="34">
        <f ca="1">'1.a Compute rate of return'!H14</f>
        <v>-5.8076225045371972E-2</v>
      </c>
      <c r="E15" s="33">
        <f ca="1">'1.a Compute rate of return'!L14</f>
        <v>-9.2230215827338077E-2</v>
      </c>
      <c r="F15" s="34">
        <f ca="1">'1.a Compute rate of return'!P14</f>
        <v>-2.5706940874035441E-3</v>
      </c>
      <c r="G15" s="39">
        <f ca="1">'1.a Compute rate of return'!T14</f>
        <v>2.2900763358778702E-2</v>
      </c>
      <c r="H15" s="34">
        <f ca="1">'1.a Compute rate of return'!X14</f>
        <v>-1.0256410256410265E-2</v>
      </c>
      <c r="I15" s="39">
        <f ca="1">'1.a Compute rate of return'!AB14</f>
        <v>4.0352726924182819E-2</v>
      </c>
      <c r="J15" s="34">
        <f ca="1">'1.a Compute rate of return'!AF14</f>
        <v>6.3636871107424116E-3</v>
      </c>
    </row>
    <row r="16" spans="1:23" ht="18.600000000000001" thickBot="1" x14ac:dyDescent="0.35">
      <c r="A16">
        <v>9</v>
      </c>
      <c r="B16" vm="82">
        <v>44470</v>
      </c>
      <c r="C16" s="33">
        <f ca="1">'1.a Compute rate of return'!D15</f>
        <v>-2.4354513825306689E-2</v>
      </c>
      <c r="D16" s="34">
        <f ca="1">'1.a Compute rate of return'!H15</f>
        <v>1.8145527127559445E-4</v>
      </c>
      <c r="E16" s="33">
        <f ca="1">'1.a Compute rate of return'!L15</f>
        <v>7.0296301250752397E-2</v>
      </c>
      <c r="F16" s="34">
        <f ca="1">'1.a Compute rate of return'!P15</f>
        <v>2.5641025641025095E-3</v>
      </c>
      <c r="G16" s="39">
        <f ca="1">'1.a Compute rate of return'!T15</f>
        <v>-2.8795811518324693E-2</v>
      </c>
      <c r="H16" s="34">
        <f ca="1">'1.a Compute rate of return'!X15</f>
        <v>0.24418604651162795</v>
      </c>
      <c r="I16" s="39">
        <f ca="1">'1.a Compute rate of return'!AB15</f>
        <v>3.343523118074212E-3</v>
      </c>
      <c r="J16" s="34">
        <f ca="1">'1.a Compute rate of return'!AF15</f>
        <v>-7.1667250647363928E-2</v>
      </c>
      <c r="Q16" s="51" t="s">
        <v>56</v>
      </c>
    </row>
    <row r="17" spans="1:25" ht="27.6" customHeight="1" thickBot="1" x14ac:dyDescent="0.35">
      <c r="A17">
        <v>10</v>
      </c>
      <c r="B17" vm="90">
        <v>44501</v>
      </c>
      <c r="C17" s="33">
        <f ca="1">'1.a Compute rate of return'!D16</f>
        <v>0.17267267267267258</v>
      </c>
      <c r="D17" s="34">
        <f ca="1">'1.a Compute rate of return'!H16</f>
        <v>-1.2121212121212059E-2</v>
      </c>
      <c r="E17" s="33">
        <f ca="1">'1.a Compute rate of return'!L16</f>
        <v>-3.2242474454570472E-2</v>
      </c>
      <c r="F17" s="34">
        <f ca="1">'1.a Compute rate of return'!P16</f>
        <v>4.4117647058823567E-2</v>
      </c>
      <c r="G17" s="39">
        <f ca="1">'1.a Compute rate of return'!T16</f>
        <v>6.1425061425061531E-2</v>
      </c>
      <c r="H17" s="34">
        <f ca="1">'1.a Compute rate of return'!X16</f>
        <v>-3.6144578313252955E-2</v>
      </c>
      <c r="I17" s="39">
        <f ca="1">'1.a Compute rate of return'!AB16</f>
        <v>-0.12341704228375187</v>
      </c>
      <c r="J17" s="34">
        <f ca="1">'1.a Compute rate of return'!AF16</f>
        <v>-8.3182907976709533E-2</v>
      </c>
      <c r="Q17" s="122" t="s">
        <v>47</v>
      </c>
      <c r="R17" s="123"/>
      <c r="S17" s="124" t="s">
        <v>48</v>
      </c>
      <c r="T17" s="123"/>
      <c r="U17" s="124" t="s">
        <v>49</v>
      </c>
      <c r="V17" s="125"/>
      <c r="W17" s="122" t="s">
        <v>50</v>
      </c>
      <c r="X17" s="123"/>
      <c r="Y17" s="41"/>
    </row>
    <row r="18" spans="1:25" ht="19.2" customHeight="1" thickBot="1" x14ac:dyDescent="0.35">
      <c r="A18">
        <v>11</v>
      </c>
      <c r="B18" vm="99">
        <v>44531</v>
      </c>
      <c r="C18" s="33">
        <f ca="1">'1.a Compute rate of return'!D17</f>
        <v>-6.4020486555696466E-4</v>
      </c>
      <c r="D18" s="34">
        <f ca="1">'1.a Compute rate of return'!H17</f>
        <v>-7.7734591893392872E-3</v>
      </c>
      <c r="E18" s="33">
        <f ca="1">'1.a Compute rate of return'!L17</f>
        <v>-2.4038461538461578E-2</v>
      </c>
      <c r="F18" s="34">
        <f ca="1">'1.a Compute rate of return'!P17</f>
        <v>5.1162790697674362E-2</v>
      </c>
      <c r="G18" s="39">
        <f ca="1">'1.a Compute rate of return'!T17</f>
        <v>2.6315789473684077E-2</v>
      </c>
      <c r="H18" s="34">
        <f ca="1">'1.a Compute rate of return'!X17</f>
        <v>-4.6218487394958117E-2</v>
      </c>
      <c r="I18" s="39">
        <f ca="1">'1.a Compute rate of return'!AB17</f>
        <v>7.7425742574257356E-2</v>
      </c>
      <c r="J18" s="34">
        <f ca="1">'1.a Compute rate of return'!AF17</f>
        <v>2.2583534648896692E-2</v>
      </c>
      <c r="P18" s="127" t="s">
        <v>131</v>
      </c>
      <c r="Q18" s="42" t="s">
        <v>35</v>
      </c>
      <c r="R18" s="43" t="s">
        <v>36</v>
      </c>
      <c r="S18" s="43" t="s">
        <v>37</v>
      </c>
      <c r="T18" s="43" t="s">
        <v>38</v>
      </c>
      <c r="U18" s="43" t="s">
        <v>39</v>
      </c>
      <c r="V18" s="43" t="s">
        <v>40</v>
      </c>
      <c r="W18" s="43" t="s">
        <v>41</v>
      </c>
      <c r="X18" s="43" t="s">
        <v>42</v>
      </c>
      <c r="Y18" s="44" t="s">
        <v>28</v>
      </c>
    </row>
    <row r="19" spans="1:25" ht="29.4" thickBot="1" x14ac:dyDescent="0.35">
      <c r="A19">
        <v>12</v>
      </c>
      <c r="B19" vm="108">
        <v>44562</v>
      </c>
      <c r="C19" s="33">
        <f ca="1">'1.a Compute rate of return'!D18</f>
        <v>-0.27770659833440098</v>
      </c>
      <c r="D19" s="34">
        <f ca="1">'1.a Compute rate of return'!H18</f>
        <v>-0.1224097636977408</v>
      </c>
      <c r="E19" s="33">
        <f ca="1">'1.a Compute rate of return'!L18</f>
        <v>-0.25267912496678774</v>
      </c>
      <c r="F19" s="34">
        <f ca="1">'1.a Compute rate of return'!P18</f>
        <v>-0.13157894736842105</v>
      </c>
      <c r="G19" s="39">
        <f ca="1">'1.a Compute rate of return'!T18</f>
        <v>-6.6326530612244847E-2</v>
      </c>
      <c r="H19" s="34">
        <f ca="1">'1.a Compute rate of return'!X18</f>
        <v>-0.11737089201877934</v>
      </c>
      <c r="I19" s="39">
        <f ca="1">'1.a Compute rate of return'!AB18</f>
        <v>-7.7448261147855829E-2</v>
      </c>
      <c r="J19" s="34">
        <f ca="1">'1.a Compute rate of return'!AF18</f>
        <v>-2.7126578603572154E-3</v>
      </c>
      <c r="P19" s="45" t="s">
        <v>11</v>
      </c>
      <c r="Q19" s="128"/>
      <c r="R19" s="129"/>
      <c r="S19" s="128"/>
      <c r="T19" s="129"/>
      <c r="U19" s="128" t="s">
        <v>99</v>
      </c>
      <c r="V19" s="128"/>
      <c r="W19" s="130"/>
      <c r="X19" s="129" t="s">
        <v>97</v>
      </c>
      <c r="Y19" s="126">
        <v>2</v>
      </c>
    </row>
    <row r="20" spans="1:25" ht="29.4" thickBot="1" x14ac:dyDescent="0.35">
      <c r="A20">
        <v>13</v>
      </c>
      <c r="B20" vm="117">
        <v>44593</v>
      </c>
      <c r="C20" s="33">
        <f ca="1">'1.a Compute rate of return'!D19</f>
        <v>3.6141906873614085E-2</v>
      </c>
      <c r="D20" s="34">
        <f ca="1">'1.a Compute rate of return'!H19</f>
        <v>0.13615971287572901</v>
      </c>
      <c r="E20" s="33">
        <f ca="1">'1.a Compute rate of return'!L19</f>
        <v>-0.20463032113517543</v>
      </c>
      <c r="F20" s="34">
        <f ca="1">'1.a Compute rate of return'!P19</f>
        <v>-6.4425770308123242E-2</v>
      </c>
      <c r="G20" s="39">
        <f ca="1">'1.a Compute rate of return'!T19</f>
        <v>1.0101010101010111E-2</v>
      </c>
      <c r="H20" s="34">
        <f ca="1">'1.a Compute rate of return'!X19</f>
        <v>-0.23837209302325577</v>
      </c>
      <c r="I20" s="39">
        <f ca="1">'1.a Compute rate of return'!AB19</f>
        <v>-2.9959340894500446E-3</v>
      </c>
      <c r="J20" s="34">
        <f ca="1">'1.a Compute rate of return'!AF19</f>
        <v>-2.5072539245591725E-2</v>
      </c>
      <c r="P20" s="45" t="s">
        <v>12</v>
      </c>
      <c r="Q20" s="128"/>
      <c r="R20" s="129" t="s">
        <v>104</v>
      </c>
      <c r="S20" s="128" t="s">
        <v>77</v>
      </c>
      <c r="T20" s="129" t="s">
        <v>108</v>
      </c>
      <c r="U20" s="128"/>
      <c r="V20" s="128"/>
      <c r="W20" s="128" t="s">
        <v>80</v>
      </c>
      <c r="X20" s="129"/>
      <c r="Y20" s="126">
        <v>4</v>
      </c>
    </row>
    <row r="21" spans="1:25" ht="28.2" thickBot="1" x14ac:dyDescent="0.35">
      <c r="A21">
        <v>14</v>
      </c>
      <c r="B21" vm="126">
        <v>44621</v>
      </c>
      <c r="C21" s="33">
        <f ca="1">'1.a Compute rate of return'!D20</f>
        <v>4.8362936015407774E-2</v>
      </c>
      <c r="D21" s="34">
        <f ca="1">'1.a Compute rate of return'!H20</f>
        <v>1.0784183197976331E-2</v>
      </c>
      <c r="E21" s="33">
        <f ca="1">'1.a Compute rate of return'!L20</f>
        <v>8.7785888077858837E-2</v>
      </c>
      <c r="F21" s="34">
        <f ca="1">'1.a Compute rate of return'!P20</f>
        <v>2.4590163934426312E-2</v>
      </c>
      <c r="G21" s="39">
        <f ca="1">'1.a Compute rate of return'!T20</f>
        <v>0</v>
      </c>
      <c r="H21" s="34">
        <f ca="1">'1.a Compute rate of return'!X20</f>
        <v>8.5106382978723361E-2</v>
      </c>
      <c r="I21" s="39">
        <f ca="1">'1.a Compute rate of return'!AB20</f>
        <v>0.11638460811194103</v>
      </c>
      <c r="J21" s="34">
        <f ca="1">'1.a Compute rate of return'!AF20</f>
        <v>3.1471239934427346E-2</v>
      </c>
      <c r="P21" s="46" t="s">
        <v>13</v>
      </c>
      <c r="Q21" s="128" t="s">
        <v>98</v>
      </c>
      <c r="R21" s="129"/>
      <c r="S21" s="128"/>
      <c r="T21" s="129"/>
      <c r="U21" s="6"/>
      <c r="V21" s="130" t="s">
        <v>96</v>
      </c>
      <c r="W21" s="130"/>
      <c r="X21" s="129"/>
      <c r="Y21" s="103">
        <v>2</v>
      </c>
    </row>
    <row r="22" spans="1:25" ht="19.2" customHeight="1" x14ac:dyDescent="0.3">
      <c r="A22">
        <v>15</v>
      </c>
      <c r="B22" vm="134">
        <v>44652</v>
      </c>
      <c r="C22" s="33">
        <f ca="1">'1.a Compute rate of return'!D21</f>
        <v>-3.0822616860583896E-2</v>
      </c>
      <c r="D22" s="34">
        <f ca="1">'1.a Compute rate of return'!H21</f>
        <v>2.7660308966945699E-2</v>
      </c>
      <c r="E22" s="33">
        <f ca="1">'1.a Compute rate of return'!L21</f>
        <v>-6.642449403217443E-2</v>
      </c>
      <c r="F22" s="34">
        <f ca="1">'1.a Compute rate of return'!P21</f>
        <v>-7.6470588235294193E-2</v>
      </c>
      <c r="G22" s="39">
        <f ca="1">'1.a Compute rate of return'!T21</f>
        <v>1.980198019801982E-2</v>
      </c>
      <c r="H22" s="34">
        <f ca="1">'1.a Compute rate of return'!X21</f>
        <v>1.0526315789473694E-2</v>
      </c>
      <c r="I22" s="39">
        <f ca="1">'1.a Compute rate of return'!AB21</f>
        <v>-1.8194070080862539E-2</v>
      </c>
      <c r="J22" s="34">
        <f ca="1">'1.a Compute rate of return'!AF21</f>
        <v>2.9672164101488503E-2</v>
      </c>
      <c r="P22" s="47"/>
      <c r="Q22" s="47"/>
      <c r="R22" s="47"/>
      <c r="S22" s="47"/>
      <c r="T22" s="47"/>
      <c r="U22" s="47"/>
      <c r="V22" s="47"/>
    </row>
    <row r="23" spans="1:25" ht="19.2" customHeight="1" x14ac:dyDescent="0.3">
      <c r="A23">
        <v>16</v>
      </c>
      <c r="B23" vm="142">
        <v>44682</v>
      </c>
      <c r="C23" s="33">
        <f ca="1">'1.a Compute rate of return'!D22</f>
        <v>-0.11267902274641943</v>
      </c>
      <c r="D23" s="34">
        <f ca="1">'1.a Compute rate of return'!H22</f>
        <v>-3.9332645647396559E-2</v>
      </c>
      <c r="E23" s="33">
        <f ca="1">'1.a Compute rate of return'!L22</f>
        <v>-7.9068204726173E-2</v>
      </c>
      <c r="F23" s="34">
        <f ca="1">'1.a Compute rate of return'!P22</f>
        <v>1.1627906976744196E-2</v>
      </c>
      <c r="G23" s="39">
        <f ca="1">'1.a Compute rate of return'!T22</f>
        <v>-4.1237113402061897E-2</v>
      </c>
      <c r="H23" s="34">
        <f ca="1">'1.a Compute rate of return'!X22</f>
        <v>-0.1377245508982036</v>
      </c>
      <c r="I23" s="39">
        <f ca="1">'1.a Compute rate of return'!AB22</f>
        <v>4.5994633959371787E-3</v>
      </c>
      <c r="J23" s="34">
        <f ca="1">'1.a Compute rate of return'!AF22</f>
        <v>-9.6894607259154844E-3</v>
      </c>
      <c r="P23" s="48"/>
      <c r="Q23" s="48"/>
      <c r="R23" s="48"/>
      <c r="S23" s="48"/>
      <c r="T23" s="48"/>
      <c r="U23" s="48"/>
      <c r="V23" s="48"/>
    </row>
    <row r="24" spans="1:25" ht="19.2" customHeight="1" x14ac:dyDescent="0.3">
      <c r="A24">
        <v>17</v>
      </c>
      <c r="B24" vm="151">
        <v>44713</v>
      </c>
      <c r="C24" s="33">
        <f ca="1">'1.a Compute rate of return'!D23</f>
        <v>2.8483266081176699E-3</v>
      </c>
      <c r="D24" s="34">
        <f ca="1">'1.a Compute rate of return'!H23</f>
        <v>-0.12214393558127837</v>
      </c>
      <c r="E24" s="33">
        <f ca="1">'1.a Compute rate of return'!L23</f>
        <v>-0.16021309771309789</v>
      </c>
      <c r="F24" s="34">
        <f ca="1">'1.a Compute rate of return'!P23</f>
        <v>-4.2424242424242462E-2</v>
      </c>
      <c r="G24" s="39">
        <f ca="1">'1.a Compute rate of return'!T23</f>
        <v>-7.792207792207741E-3</v>
      </c>
      <c r="H24" s="34">
        <f ca="1">'1.a Compute rate of return'!X23</f>
        <v>-0.15972222222222221</v>
      </c>
      <c r="I24" s="39">
        <f ca="1">'1.a Compute rate of return'!AB23</f>
        <v>-0.15468023899092725</v>
      </c>
      <c r="J24" s="34">
        <f ca="1">'1.a Compute rate of return'!AF23</f>
        <v>-3.3696693272519847E-2</v>
      </c>
      <c r="P24" s="48"/>
      <c r="Q24" s="48"/>
      <c r="R24" s="48"/>
      <c r="S24" s="48"/>
      <c r="T24" s="48"/>
      <c r="U24" s="48"/>
      <c r="V24" s="48"/>
    </row>
    <row r="25" spans="1:25" ht="14.4" customHeight="1" x14ac:dyDescent="0.3">
      <c r="A25">
        <v>18</v>
      </c>
      <c r="B25" vm="160">
        <v>44743</v>
      </c>
      <c r="C25" s="33">
        <f ca="1">'1.a Compute rate of return'!D24</f>
        <v>0.17254437869822484</v>
      </c>
      <c r="D25" s="34">
        <f ca="1">'1.a Compute rate of return'!H24</f>
        <v>7.249218130047147E-2</v>
      </c>
      <c r="E25" s="33">
        <f ca="1">'1.a Compute rate of return'!L24</f>
        <v>0.17238412732551889</v>
      </c>
      <c r="F25" s="34">
        <f ca="1">'1.a Compute rate of return'!P24</f>
        <v>-4.4303797468354326E-2</v>
      </c>
      <c r="G25" s="39">
        <f ca="1">'1.a Compute rate of return'!T24</f>
        <v>1.0282776349614406E-2</v>
      </c>
      <c r="H25" s="34">
        <f ca="1">'1.a Compute rate of return'!X24</f>
        <v>0.14792899408284024</v>
      </c>
      <c r="I25" s="39">
        <f ca="1">'1.a Compute rate of return'!AB24</f>
        <v>0.10310608315967054</v>
      </c>
      <c r="J25" s="34">
        <f ca="1">'1.a Compute rate of return'!AF24</f>
        <v>1.8761020757064473E-2</v>
      </c>
      <c r="P25" s="48"/>
      <c r="Q25" s="48"/>
      <c r="R25" s="48"/>
      <c r="S25" s="48"/>
      <c r="T25" s="48"/>
      <c r="U25" s="48"/>
      <c r="V25" s="48"/>
    </row>
    <row r="26" spans="1:25" x14ac:dyDescent="0.3">
      <c r="A26">
        <v>19</v>
      </c>
      <c r="B26" vm="169">
        <v>44774</v>
      </c>
      <c r="C26" s="33">
        <f ca="1">'1.a Compute rate of return'!D25</f>
        <v>9.9717400080742785E-2</v>
      </c>
      <c r="D26" s="34">
        <f ca="1">'1.a Compute rate of return'!H25</f>
        <v>3.2664489034074472E-4</v>
      </c>
      <c r="E26" s="33">
        <f ca="1">'1.a Compute rate of return'!L25</f>
        <v>-5.9715099715099654E-2</v>
      </c>
      <c r="F26" s="34">
        <f ca="1">'1.a Compute rate of return'!P25</f>
        <v>-3.2679738562091533E-2</v>
      </c>
      <c r="G26" s="39">
        <f ca="1">'1.a Compute rate of return'!T25</f>
        <v>2.0151133501259463E-2</v>
      </c>
      <c r="H26" s="34">
        <f ca="1">'1.a Compute rate of return'!X25</f>
        <v>-0.14189189189189186</v>
      </c>
      <c r="I26" s="39">
        <f ca="1">'1.a Compute rate of return'!AB25</f>
        <v>-3.3856571252693105E-2</v>
      </c>
      <c r="J26" s="34">
        <f ca="1">'1.a Compute rate of return'!AF25</f>
        <v>-2.6602098763163242E-2</v>
      </c>
    </row>
    <row r="27" spans="1:25" x14ac:dyDescent="0.3">
      <c r="A27">
        <v>20</v>
      </c>
      <c r="B27" vm="178">
        <v>44805</v>
      </c>
      <c r="C27" s="33">
        <f ca="1">'1.a Compute rate of return'!D26</f>
        <v>-7.8744493392070472E-2</v>
      </c>
      <c r="D27" s="34">
        <f ca="1">'1.a Compute rate of return'!H26</f>
        <v>-0.10157294129741966</v>
      </c>
      <c r="E27" s="33">
        <f ca="1">'1.a Compute rate of return'!L26</f>
        <v>-0.19371514079717037</v>
      </c>
      <c r="F27" s="34">
        <f ca="1">'1.a Compute rate of return'!P26</f>
        <v>-6.5789473684210583E-3</v>
      </c>
      <c r="G27" s="39">
        <f ca="1">'1.a Compute rate of return'!T26</f>
        <v>-3.1168831168831197E-2</v>
      </c>
      <c r="H27" s="34">
        <f ca="1">'1.a Compute rate of return'!X26</f>
        <v>-0.12121212121212115</v>
      </c>
      <c r="I27" s="39">
        <f ca="1">'1.a Compute rate of return'!AB26</f>
        <v>-7.4641675854465225E-2</v>
      </c>
      <c r="J27" s="34">
        <f ca="1">'1.a Compute rate of return'!AF26</f>
        <v>-8.6738566007589446E-2</v>
      </c>
    </row>
    <row r="28" spans="1:25" x14ac:dyDescent="0.3">
      <c r="A28">
        <v>21</v>
      </c>
      <c r="B28" vm="186">
        <v>44835</v>
      </c>
      <c r="C28" s="33">
        <f ca="1">'1.a Compute rate of return'!D27</f>
        <v>0.1121737397888026</v>
      </c>
      <c r="D28" s="34">
        <f ca="1">'1.a Compute rate of return'!H27</f>
        <v>2.5887536928546472E-2</v>
      </c>
      <c r="E28" s="33">
        <f ca="1">'1.a Compute rate of return'!L27</f>
        <v>5.8409120020494282E-2</v>
      </c>
      <c r="F28" s="34">
        <f ca="1">'1.a Compute rate of return'!P27</f>
        <v>0.19999999999999996</v>
      </c>
      <c r="G28" s="39">
        <f ca="1">'1.a Compute rate of return'!T27</f>
        <v>1.7857142857142818E-2</v>
      </c>
      <c r="H28" s="34">
        <f ca="1">'1.a Compute rate of return'!X27</f>
        <v>0.11999999999999995</v>
      </c>
      <c r="I28" s="39">
        <f ca="1">'1.a Compute rate of return'!AB27</f>
        <v>0.13354986625907531</v>
      </c>
      <c r="J28" s="34">
        <f ca="1">'1.a Compute rate of return'!AF27</f>
        <v>0.12094664583296763</v>
      </c>
    </row>
    <row r="29" spans="1:25" x14ac:dyDescent="0.3">
      <c r="A29">
        <v>22</v>
      </c>
      <c r="B29" vm="192">
        <v>44866</v>
      </c>
      <c r="C29" s="33">
        <f ca="1">'1.a Compute rate of return'!D28</f>
        <v>6.4851307774990999E-2</v>
      </c>
      <c r="D29" s="34">
        <f ca="1">'1.a Compute rate of return'!H28</f>
        <v>6.6950102784526191E-2</v>
      </c>
      <c r="E29" s="33">
        <f ca="1">'1.a Compute rate of return'!L28</f>
        <v>-0.10518120045300103</v>
      </c>
      <c r="F29" s="34">
        <f ca="1">'1.a Compute rate of return'!P28</f>
        <v>-8.8825214899713345E-2</v>
      </c>
      <c r="G29" s="39">
        <f ca="1">'1.a Compute rate of return'!T28</f>
        <v>1.5075376884422124E-2</v>
      </c>
      <c r="H29" s="34">
        <f ca="1">'1.a Compute rate of return'!X28</f>
        <v>-6.7114093959731603E-3</v>
      </c>
      <c r="I29" s="39">
        <f ca="1">'1.a Compute rate of return'!AB28</f>
        <v>2.9482662710921495E-2</v>
      </c>
      <c r="J29" s="34">
        <f ca="1">'1.a Compute rate of return'!AF28</f>
        <v>4.2786320477270809E-2</v>
      </c>
    </row>
    <row r="30" spans="1:25" x14ac:dyDescent="0.3">
      <c r="A30">
        <v>23</v>
      </c>
      <c r="B30" vm="201">
        <v>44896</v>
      </c>
      <c r="C30" s="33">
        <f ca="1">'1.a Compute rate of return'!D29</f>
        <v>-7.0323014804845221E-2</v>
      </c>
      <c r="D30" s="34">
        <f ca="1">'1.a Compute rate of return'!H29</f>
        <v>-4.8598863413678167E-2</v>
      </c>
      <c r="E30" s="33">
        <f ca="1">'1.a Compute rate of return'!L29</f>
        <v>-5.2654048669418608E-3</v>
      </c>
      <c r="F30" s="34">
        <f ca="1">'1.a Compute rate of return'!P29</f>
        <v>2.8571428571427964E-3</v>
      </c>
      <c r="G30" s="39">
        <f ca="1">'1.a Compute rate of return'!T29</f>
        <v>2.5062656641604585E-3</v>
      </c>
      <c r="H30" s="34">
        <f ca="1">'1.a Compute rate of return'!X29</f>
        <v>-2.7586206896551748E-2</v>
      </c>
      <c r="I30" s="39">
        <f ca="1">'1.a Compute rate of return'!AB29</f>
        <v>-5.1267056530214475E-2</v>
      </c>
      <c r="J30" s="34">
        <f ca="1">'1.a Compute rate of return'!AF29</f>
        <v>9.966058831358952E-3</v>
      </c>
    </row>
    <row r="31" spans="1:25" x14ac:dyDescent="0.3">
      <c r="A31">
        <v>24</v>
      </c>
      <c r="B31" vm="210">
        <v>44927</v>
      </c>
      <c r="C31" s="33">
        <f ca="1">'1.a Compute rate of return'!D30</f>
        <v>0.20973579442634813</v>
      </c>
      <c r="D31" s="34">
        <f ca="1">'1.a Compute rate of return'!H30</f>
        <v>3.920922570016467E-2</v>
      </c>
      <c r="E31" s="33">
        <f ca="1">'1.a Compute rate of return'!L30</f>
        <v>8.5026041666666691E-2</v>
      </c>
      <c r="F31" s="34">
        <f ca="1">'1.a Compute rate of return'!P30</f>
        <v>-5.4216867469879568E-2</v>
      </c>
      <c r="G31" s="39">
        <f ca="1">'1.a Compute rate of return'!T30</f>
        <v>2.2058823529411728E-2</v>
      </c>
      <c r="H31" s="34">
        <f ca="1">'1.a Compute rate of return'!X30</f>
        <v>-6.944444444444451E-3</v>
      </c>
      <c r="I31" s="39">
        <f ca="1">'1.a Compute rate of return'!AB30</f>
        <v>6.7781210248955184E-2</v>
      </c>
      <c r="J31" s="34">
        <f ca="1">'1.a Compute rate of return'!AF30</f>
        <v>3.9104716227018409E-2</v>
      </c>
    </row>
    <row r="32" spans="1:25" x14ac:dyDescent="0.3">
      <c r="A32">
        <v>25</v>
      </c>
      <c r="B32" vm="218">
        <v>44958</v>
      </c>
      <c r="C32" s="33">
        <f ca="1">'1.a Compute rate of return'!D31</f>
        <v>-8.7359760658189928E-2</v>
      </c>
      <c r="D32" s="34">
        <f ca="1">'1.a Compute rate of return'!H31</f>
        <v>4.3965439654396588E-2</v>
      </c>
      <c r="E32" s="33">
        <f ca="1">'1.a Compute rate of return'!L31</f>
        <v>1.1583011583011655E-2</v>
      </c>
      <c r="F32" s="34">
        <f ca="1">'1.a Compute rate of return'!P31</f>
        <v>-0.14089347079037789</v>
      </c>
      <c r="G32" s="39">
        <f ca="1">'1.a Compute rate of return'!T31</f>
        <v>1.9230769230769246E-2</v>
      </c>
      <c r="H32" s="34">
        <f ca="1">'1.a Compute rate of return'!X31</f>
        <v>-9.9236641221373961E-2</v>
      </c>
      <c r="I32" s="39">
        <f ca="1">'1.a Compute rate of return'!AB31</f>
        <v>-9.3057900486642212E-2</v>
      </c>
      <c r="J32" s="34">
        <f ca="1">'1.a Compute rate of return'!AF31</f>
        <v>2.490354261662572E-2</v>
      </c>
    </row>
    <row r="33" spans="1:10" x14ac:dyDescent="0.3">
      <c r="A33">
        <v>26</v>
      </c>
      <c r="B33" vm="227">
        <v>44986</v>
      </c>
      <c r="C33" s="33">
        <f ca="1">'1.a Compute rate of return'!D32</f>
        <v>4.6877561055564655E-2</v>
      </c>
      <c r="D33" s="34">
        <f ca="1">'1.a Compute rate of return'!H32</f>
        <v>6.1134817694030161E-2</v>
      </c>
      <c r="E33" s="33">
        <f ca="1">'1.a Compute rate of return'!L32</f>
        <v>0.13106687541936926</v>
      </c>
      <c r="F33" s="34">
        <f ca="1">'1.a Compute rate of return'!P32</f>
        <v>6.8259385665529063E-3</v>
      </c>
      <c r="G33" s="39">
        <f ca="1">'1.a Compute rate of return'!T32</f>
        <v>1.4218009478672893E-2</v>
      </c>
      <c r="H33" s="34">
        <f ca="1">'1.a Compute rate of return'!X32</f>
        <v>-0.16964285714285707</v>
      </c>
      <c r="I33" s="39">
        <f ca="1">'1.a Compute rate of return'!AB32</f>
        <v>-2.4104963384865792E-2</v>
      </c>
      <c r="J33" s="34">
        <f ca="1">'1.a Compute rate of return'!AF32</f>
        <v>-6.1113592377549437E-2</v>
      </c>
    </row>
    <row r="34" spans="1:10" x14ac:dyDescent="0.3">
      <c r="A34">
        <v>27</v>
      </c>
      <c r="B34" vm="236">
        <v>45017</v>
      </c>
      <c r="C34" s="33">
        <f ca="1">'1.a Compute rate of return'!D33</f>
        <v>-3.8046031000469702E-2</v>
      </c>
      <c r="D34" s="34">
        <f ca="1">'1.a Compute rate of return'!H33</f>
        <v>4.0342199156665544E-2</v>
      </c>
      <c r="E34" s="33">
        <f ca="1">'1.a Compute rate of return'!L33</f>
        <v>4.1997000214270427E-2</v>
      </c>
      <c r="F34" s="34">
        <f ca="1">'1.a Compute rate of return'!P33</f>
        <v>-4.6428571428571555E-2</v>
      </c>
      <c r="G34" s="39">
        <f ca="1">'1.a Compute rate of return'!T33</f>
        <v>3.4324942791762098E-2</v>
      </c>
      <c r="H34" s="34">
        <f ca="1">'1.a Compute rate of return'!X33</f>
        <v>8.9430894308942993E-2</v>
      </c>
      <c r="I34" s="39">
        <f ca="1">'1.a Compute rate of return'!AB33</f>
        <v>1.0466988727858357E-2</v>
      </c>
      <c r="J34" s="34">
        <f ca="1">'1.a Compute rate of return'!AF33</f>
        <v>2.9654657667273966E-2</v>
      </c>
    </row>
    <row r="35" spans="1:10" x14ac:dyDescent="0.3">
      <c r="A35">
        <v>28</v>
      </c>
      <c r="B35" vm="244">
        <v>45047</v>
      </c>
      <c r="C35" s="33">
        <f ca="1">'1.a Compute rate of return'!D34</f>
        <v>-3.4016927083333273E-2</v>
      </c>
      <c r="D35" s="34">
        <f ca="1">'1.a Compute rate of return'!H34</f>
        <v>-1.3269791709461361E-2</v>
      </c>
      <c r="E35" s="33">
        <f ca="1">'1.a Compute rate of return'!L34</f>
        <v>0.15106866757617099</v>
      </c>
      <c r="F35" s="34">
        <f ca="1">'1.a Compute rate of return'!P34</f>
        <v>6.9767441860465115E-2</v>
      </c>
      <c r="G35" s="39">
        <f ca="1">'1.a Compute rate of return'!T34</f>
        <v>-2.2935779816513273E-3</v>
      </c>
      <c r="H35" s="34">
        <f ca="1">'1.a Compute rate of return'!X34</f>
        <v>6.8181818181818232E-2</v>
      </c>
      <c r="I35" s="39">
        <f ca="1">'1.a Compute rate of return'!AB34</f>
        <v>-2.6658400495970225E-2</v>
      </c>
      <c r="J35" s="34">
        <f ca="1">'1.a Compute rate of return'!AF34</f>
        <v>6.1647601045283044E-2</v>
      </c>
    </row>
    <row r="36" spans="1:10" x14ac:dyDescent="0.3">
      <c r="A36">
        <v>29</v>
      </c>
      <c r="B36" vm="252">
        <v>45078</v>
      </c>
      <c r="C36" s="33">
        <f ca="1">'1.a Compute rate of return'!D35</f>
        <v>0.10598146588037066</v>
      </c>
      <c r="D36" s="34">
        <f ca="1">'1.a Compute rate of return'!H35</f>
        <v>-6.2600951674160757E-2</v>
      </c>
      <c r="E36" s="33">
        <f ca="1">'1.a Compute rate of return'!L35</f>
        <v>7.5506600521315081E-2</v>
      </c>
      <c r="F36" s="34">
        <f ca="1">'1.a Compute rate of return'!P35</f>
        <v>-2.0338983050847324E-2</v>
      </c>
      <c r="G36" s="39">
        <f ca="1">'1.a Compute rate of return'!T35</f>
        <v>-1.3953488372093139E-2</v>
      </c>
      <c r="H36" s="34">
        <f ca="1">'1.a Compute rate of return'!X35</f>
        <v>-0.13793103448275876</v>
      </c>
      <c r="I36" s="39">
        <f ca="1">'1.a Compute rate of return'!AB35</f>
        <v>3.4806023735912982E-2</v>
      </c>
      <c r="J36" s="34">
        <f ca="1">'1.a Compute rate of return'!AF35</f>
        <v>1.4084820765644041E-2</v>
      </c>
    </row>
    <row r="37" spans="1:10" x14ac:dyDescent="0.3">
      <c r="A37">
        <v>30</v>
      </c>
      <c r="B37" vm="261">
        <v>45108</v>
      </c>
      <c r="C37" s="33">
        <f ca="1">'1.a Compute rate of return'!D36</f>
        <v>4.7989031078610689E-2</v>
      </c>
      <c r="D37" s="34">
        <f ca="1">'1.a Compute rate of return'!H36</f>
        <v>4.2269420520110436E-2</v>
      </c>
      <c r="E37" s="33">
        <f ca="1">'1.a Compute rate of return'!L36</f>
        <v>2.6839047541117642E-2</v>
      </c>
      <c r="F37" s="34">
        <f ca="1">'1.a Compute rate of return'!P36</f>
        <v>9.5092024539877182E-2</v>
      </c>
      <c r="G37" s="39">
        <f ca="1">'1.a Compute rate of return'!T36</f>
        <v>-9.3896713615023563E-3</v>
      </c>
      <c r="H37" s="34">
        <f ca="1">'1.a Compute rate of return'!X36</f>
        <v>0.12781954887218056</v>
      </c>
      <c r="I37" s="39">
        <f ca="1">'1.a Compute rate of return'!AB36</f>
        <v>5.1461545738340726E-2</v>
      </c>
      <c r="J37" s="34">
        <f ca="1">'1.a Compute rate of return'!AF36</f>
        <v>5.2008474516621682E-2</v>
      </c>
    </row>
    <row r="38" spans="1:10" x14ac:dyDescent="0.3">
      <c r="A38">
        <v>31</v>
      </c>
      <c r="B38" vm="270">
        <v>45139</v>
      </c>
      <c r="C38" s="33">
        <f ca="1">'1.a Compute rate of return'!D37</f>
        <v>6.585259485390299E-2</v>
      </c>
      <c r="D38" s="34">
        <f ca="1">'1.a Compute rate of return'!H37</f>
        <v>0.11900990828391469</v>
      </c>
      <c r="E38" s="33">
        <f ca="1">'1.a Compute rate of return'!L37</f>
        <v>2.3101518784972026E-2</v>
      </c>
      <c r="F38" s="34">
        <f ca="1">'1.a Compute rate of return'!P37</f>
        <v>9.1185410334347263E-3</v>
      </c>
      <c r="G38" s="39">
        <f ca="1">'1.a Compute rate of return'!T37</f>
        <v>-6.2344139650872821E-2</v>
      </c>
      <c r="H38" s="34">
        <f ca="1">'1.a Compute rate of return'!X37</f>
        <v>5.6737588652482164E-2</v>
      </c>
      <c r="I38" s="39">
        <f ca="1">'1.a Compute rate of return'!AB37</f>
        <v>-3.4546878058328311E-2</v>
      </c>
      <c r="J38" s="34">
        <f ca="1">'1.a Compute rate of return'!AF37</f>
        <v>-4.4024926147469903E-2</v>
      </c>
    </row>
    <row r="39" spans="1:10" x14ac:dyDescent="0.3">
      <c r="A39">
        <v>32</v>
      </c>
      <c r="B39" vm="279">
        <v>45170</v>
      </c>
      <c r="C39" s="33">
        <f ca="1">'1.a Compute rate of return'!D38</f>
        <v>0.13734315330060023</v>
      </c>
      <c r="D39" s="34">
        <f ca="1">'1.a Compute rate of return'!H38</f>
        <v>-6.3332288892370428E-2</v>
      </c>
      <c r="E39" s="33">
        <f ca="1">'1.a Compute rate of return'!L38</f>
        <v>-0.11269234190162757</v>
      </c>
      <c r="F39" s="34">
        <f ca="1">'1.a Compute rate of return'!P38</f>
        <v>-9.6666666666666679E-2</v>
      </c>
      <c r="G39" s="39">
        <f ca="1">'1.a Compute rate of return'!T38</f>
        <v>-4.1558441558441482E-2</v>
      </c>
      <c r="H39" s="34">
        <f ca="1">'1.a Compute rate of return'!X38</f>
        <v>-6.015037593984951E-2</v>
      </c>
      <c r="I39" s="39">
        <f ca="1">'1.a Compute rate of return'!AB38</f>
        <v>-2.2106631989596958E-2</v>
      </c>
      <c r="J39" s="34">
        <f ca="1">'1.a Compute rate of return'!AF38</f>
        <v>2.4340930762778039E-2</v>
      </c>
    </row>
    <row r="40" spans="1:10" x14ac:dyDescent="0.3">
      <c r="A40">
        <v>33</v>
      </c>
      <c r="B40" vm="286">
        <v>45200</v>
      </c>
      <c r="C40" s="33">
        <f ca="1">'1.a Compute rate of return'!D39</f>
        <v>-0.10612783307350994</v>
      </c>
      <c r="D40" s="34">
        <f ca="1">'1.a Compute rate of return'!H39</f>
        <v>-6.0122903172230485E-2</v>
      </c>
      <c r="E40" s="33">
        <f ca="1">'1.a Compute rate of return'!L39</f>
        <v>-5.3800731090074133E-2</v>
      </c>
      <c r="F40" s="34">
        <f ca="1">'1.a Compute rate of return'!P39</f>
        <v>-4.1666666666666706E-2</v>
      </c>
      <c r="G40" s="39">
        <f ca="1">'1.a Compute rate of return'!T39</f>
        <v>-1.0498687664042003E-2</v>
      </c>
      <c r="H40" s="34">
        <f ca="1">'1.a Compute rate of return'!X39</f>
        <v>-9.0163934426229594E-2</v>
      </c>
      <c r="I40" s="39">
        <f ca="1">'1.a Compute rate of return'!AB39</f>
        <v>-3.5314830157415045E-2</v>
      </c>
      <c r="J40" s="34">
        <f ca="1">'1.a Compute rate of return'!AF39</f>
        <v>-4.4098932522869179E-2</v>
      </c>
    </row>
    <row r="41" spans="1:10" x14ac:dyDescent="0.3">
      <c r="A41">
        <v>34</v>
      </c>
      <c r="B41" vm="295">
        <v>45231</v>
      </c>
      <c r="C41" s="33">
        <f ca="1">'1.a Compute rate of return'!D40</f>
        <v>0.18607459082371866</v>
      </c>
      <c r="D41" s="34">
        <f ca="1">'1.a Compute rate of return'!H40</f>
        <v>0.11793143861705251</v>
      </c>
      <c r="E41" s="33">
        <f ca="1">'1.a Compute rate of return'!L40</f>
        <v>-3.5322658903444937E-2</v>
      </c>
      <c r="F41" s="34">
        <f ca="1">'1.a Compute rate of return'!P40</f>
        <v>5.5737704918032767E-2</v>
      </c>
      <c r="G41" s="39">
        <f ca="1">'1.a Compute rate of return'!T40</f>
        <v>2.6178010471203631E-3</v>
      </c>
      <c r="H41" s="34">
        <f ca="1">'1.a Compute rate of return'!X40</f>
        <v>6.8702290076335937E-2</v>
      </c>
      <c r="I41" s="39">
        <f ca="1">'1.a Compute rate of return'!AB40</f>
        <v>7.739346455188223E-2</v>
      </c>
      <c r="J41" s="34">
        <f ca="1">'1.a Compute rate of return'!AF40</f>
        <v>4.2236354381009068E-2</v>
      </c>
    </row>
    <row r="42" spans="1:10" x14ac:dyDescent="0.3">
      <c r="A42">
        <v>35</v>
      </c>
      <c r="B42" vm="300">
        <v>45261</v>
      </c>
      <c r="C42" s="33">
        <f ca="1">'1.a Compute rate of return'!D41</f>
        <v>8.3927157561361862E-2</v>
      </c>
      <c r="D42" s="34">
        <f ca="1">'1.a Compute rate of return'!H41</f>
        <v>8.5813774399839268E-2</v>
      </c>
      <c r="E42" s="33">
        <f ca="1">'1.a Compute rate of return'!L41</f>
        <v>8.23686553873553E-2</v>
      </c>
      <c r="F42" s="34">
        <f ca="1">'1.a Compute rate of return'!P41</f>
        <v>0.12857142857142861</v>
      </c>
      <c r="G42" s="39">
        <f ca="1">'1.a Compute rate of return'!T41</f>
        <v>3.5353535353535387E-2</v>
      </c>
      <c r="H42" s="34">
        <f ca="1">'1.a Compute rate of return'!X41</f>
        <v>2.2388059701492557E-2</v>
      </c>
      <c r="I42" s="39">
        <f ca="1">'1.a Compute rate of return'!AB41</f>
        <v>6.3864042933810386E-2</v>
      </c>
      <c r="J42" s="34">
        <f ca="1">'1.a Compute rate of return'!AF41</f>
        <v>-8.6636437926221402E-3</v>
      </c>
    </row>
    <row r="43" spans="1:10" x14ac:dyDescent="0.3">
      <c r="A43">
        <v>36</v>
      </c>
      <c r="B43" vm="307">
        <v>45292</v>
      </c>
      <c r="C43" s="33">
        <f ca="1">'1.a Compute rate of return'!D42</f>
        <v>5.9793384117708487E-2</v>
      </c>
      <c r="D43" s="34">
        <f ca="1">'1.a Compute rate of return'!H42</f>
        <v>1.9081713084603266E-2</v>
      </c>
      <c r="E43" s="33">
        <f ca="1">'1.a Compute rate of return'!L42</f>
        <v>-1.3629388934019233E-2</v>
      </c>
      <c r="F43" s="34">
        <f ca="1">'1.a Compute rate of return'!P42</f>
        <v>2.7777777777777801E-2</v>
      </c>
      <c r="G43" s="39">
        <f ca="1">'1.a Compute rate of return'!T42</f>
        <v>1.980198019801982E-2</v>
      </c>
      <c r="H43" s="34">
        <f ca="1">'1.a Compute rate of return'!X42</f>
        <v>4.9645390070921877E-2</v>
      </c>
      <c r="I43" s="39">
        <f ca="1">'1.a Compute rate of return'!AB42</f>
        <v>4.8753509742193515E-2</v>
      </c>
      <c r="J43" s="34">
        <f ca="1">'1.a Compute rate of return'!AF42</f>
        <v>2.3956576058952624E-2</v>
      </c>
    </row>
    <row r="44" spans="1:10" x14ac:dyDescent="0.3">
      <c r="A44">
        <v>37</v>
      </c>
      <c r="B44" vm="314">
        <v>45323</v>
      </c>
      <c r="C44" s="33">
        <f ca="1">'1.a Compute rate of return'!D43</f>
        <v>2.2252855454903415E-2</v>
      </c>
      <c r="D44" s="34">
        <f ca="1">'1.a Compute rate of return'!H43</f>
        <v>0.1304794813947511</v>
      </c>
      <c r="E44" s="33">
        <f ca="1">'1.a Compute rate of return'!L43</f>
        <v>0.1297619982719346</v>
      </c>
      <c r="F44" s="34">
        <f ca="1">'1.a Compute rate of return'!P43</f>
        <v>0.19642857142857148</v>
      </c>
      <c r="G44" s="39">
        <f ca="1">'1.a Compute rate of return'!T43</f>
        <v>-5.7591623036649268E-2</v>
      </c>
      <c r="H44" s="34">
        <f ca="1">'1.a Compute rate of return'!X43</f>
        <v>0.3188405797101449</v>
      </c>
      <c r="I44" s="39">
        <f ca="1">'1.a Compute rate of return'!AB43</f>
        <v>-9.6211665664462202E-3</v>
      </c>
      <c r="J44" s="34">
        <f ca="1">'1.a Compute rate of return'!AF43</f>
        <v>7.2553614915289846E-2</v>
      </c>
    </row>
    <row r="45" spans="1:10" x14ac:dyDescent="0.3">
      <c r="A45">
        <v>38</v>
      </c>
      <c r="B45" vm="322">
        <v>45352</v>
      </c>
      <c r="C45" s="33">
        <f ca="1">'1.a Compute rate of return'!D44</f>
        <v>-6.7424388364470411E-4</v>
      </c>
      <c r="D45" s="34">
        <f ca="1">'1.a Compute rate of return'!H44</f>
        <v>-3.7479260488267462E-2</v>
      </c>
      <c r="E45" s="33">
        <f ca="1">'1.a Compute rate of return'!L44</f>
        <v>4.5079507950795017E-2</v>
      </c>
      <c r="F45" s="34">
        <f ca="1">'1.a Compute rate of return'!P44</f>
        <v>-1.3574660633484276E-2</v>
      </c>
      <c r="G45" s="39">
        <f ca="1">'1.a Compute rate of return'!T44</f>
        <v>1.0362694300518144E-2</v>
      </c>
      <c r="H45" s="34">
        <f ca="1">'1.a Compute rate of return'!X44</f>
        <v>0.23333333333333345</v>
      </c>
      <c r="I45" s="39">
        <f ca="1">'1.a Compute rate of return'!AB44</f>
        <v>3.265747050024935E-2</v>
      </c>
      <c r="J45" s="34">
        <f ca="1">'1.a Compute rate of return'!AF44</f>
        <v>6.5929631033765784E-2</v>
      </c>
    </row>
    <row r="46" spans="1:10" x14ac:dyDescent="0.3">
      <c r="A46">
        <v>39</v>
      </c>
      <c r="B46" vm="331">
        <v>45383</v>
      </c>
      <c r="C46" s="33">
        <f ca="1">'1.a Compute rate of return'!D45</f>
        <v>7.3831325301204787E-2</v>
      </c>
      <c r="D46" s="34">
        <f ca="1">'1.a Compute rate of return'!H45</f>
        <v>-3.8203629652414514E-2</v>
      </c>
      <c r="E46" s="33">
        <f ca="1">'1.a Compute rate of return'!L45</f>
        <v>-9.2070773263433769E-2</v>
      </c>
      <c r="F46" s="34">
        <f ca="1">'1.a Compute rate of return'!P45</f>
        <v>0.10526315789473693</v>
      </c>
      <c r="G46" s="39">
        <f ca="1">'1.a Compute rate of return'!T45</f>
        <v>-5.1771117166212521E-2</v>
      </c>
      <c r="H46" s="34">
        <f ca="1">'1.a Compute rate of return'!X45</f>
        <v>-7.462686567164185E-3</v>
      </c>
      <c r="I46" s="39">
        <f ca="1">'1.a Compute rate of return'!AB45</f>
        <v>-5.063733193644139E-2</v>
      </c>
      <c r="J46" s="34">
        <f ca="1">'1.a Compute rate of return'!AF45</f>
        <v>1.4439475936215567E-2</v>
      </c>
    </row>
    <row r="47" spans="1:10" x14ac:dyDescent="0.3">
      <c r="A47">
        <v>40</v>
      </c>
      <c r="B47" vm="340">
        <v>45413</v>
      </c>
      <c r="C47" s="33">
        <f ca="1">'1.a Compute rate of return'!D46</f>
        <v>7.8179696616102759E-2</v>
      </c>
      <c r="D47" s="34">
        <f ca="1">'1.a Compute rate of return'!H46</f>
        <v>-7.8745039682540322E-3</v>
      </c>
      <c r="E47" s="33">
        <f ca="1">'1.a Compute rate of return'!L46</f>
        <v>9.5703703703703721E-2</v>
      </c>
      <c r="F47" s="34">
        <f ca="1">'1.a Compute rate of return'!P46</f>
        <v>0.10181818181818175</v>
      </c>
      <c r="G47" s="39">
        <f ca="1">'1.a Compute rate of return'!T46</f>
        <v>-5.7636887608069086E-2</v>
      </c>
      <c r="H47" s="34">
        <f ca="1">'1.a Compute rate of return'!X46</f>
        <v>4.9645390070921877E-2</v>
      </c>
      <c r="I47" s="39">
        <f ca="1">'1.a Compute rate of return'!AB46</f>
        <v>4.182700351346829E-2</v>
      </c>
      <c r="J47" s="34">
        <f ca="1">'1.a Compute rate of return'!AF46</f>
        <v>-4.4621834984827961E-2</v>
      </c>
    </row>
    <row r="48" spans="1:10" x14ac:dyDescent="0.3">
      <c r="A48">
        <v>41</v>
      </c>
      <c r="B48" vm="349">
        <v>45444</v>
      </c>
      <c r="C48" s="33">
        <f ca="1">'1.a Compute rate of return'!D47</f>
        <v>0.19264069264069253</v>
      </c>
      <c r="D48" s="34">
        <f ca="1">'1.a Compute rate of return'!H47</f>
        <v>2.8872497365647978E-2</v>
      </c>
      <c r="E48" s="33">
        <f ca="1">'1.a Compute rate of return'!L47</f>
        <v>1.026392961876837E-2</v>
      </c>
      <c r="F48" s="34">
        <f ca="1">'1.a Compute rate of return'!P47</f>
        <v>4.1811846689895509E-2</v>
      </c>
      <c r="G48" s="39">
        <f ca="1">'1.a Compute rate of return'!T47</f>
        <v>4.1436464088397768E-2</v>
      </c>
      <c r="H48" s="34">
        <f ca="1">'1.a Compute rate of return'!X47</f>
        <v>0.12149532710280378</v>
      </c>
      <c r="I48" s="39">
        <f ca="1">'1.a Compute rate of return'!AB47</f>
        <v>6.1548123724289444E-2</v>
      </c>
      <c r="J48" s="34">
        <f ca="1">'1.a Compute rate of return'!AF47</f>
        <v>8.6157103243548014E-2</v>
      </c>
    </row>
    <row r="49" spans="1:10" x14ac:dyDescent="0.3">
      <c r="A49">
        <v>42</v>
      </c>
      <c r="B49" vm="358">
        <v>45474</v>
      </c>
      <c r="C49" s="33">
        <f ca="1">'1.a Compute rate of return'!D48</f>
        <v>3.4901577551305321E-3</v>
      </c>
      <c r="D49" s="34">
        <f ca="1">'1.a Compute rate of return'!H48</f>
        <v>3.7274281904872364E-2</v>
      </c>
      <c r="E49" s="33">
        <f ca="1">'1.a Compute rate of return'!L48</f>
        <v>1.2881748444058483E-2</v>
      </c>
      <c r="F49" s="34">
        <f ca="1">'1.a Compute rate of return'!P48</f>
        <v>-4.3636363636363674E-2</v>
      </c>
      <c r="G49" s="39">
        <f ca="1">'1.a Compute rate of return'!T48</f>
        <v>8.1218274111675093E-2</v>
      </c>
      <c r="H49" s="34">
        <f ca="1">'1.a Compute rate of return'!X48</f>
        <v>-5.592105263157892E-2</v>
      </c>
      <c r="I49" s="39">
        <f ca="1">'1.a Compute rate of return'!AB48</f>
        <v>7.3532620554222217E-2</v>
      </c>
      <c r="J49" s="34">
        <f ca="1">'1.a Compute rate of return'!AF48</f>
        <v>2.2455923291060945E-2</v>
      </c>
    </row>
    <row r="50" spans="1:10" x14ac:dyDescent="0.3">
      <c r="A50">
        <v>43</v>
      </c>
      <c r="B50" vm="365">
        <v>45505</v>
      </c>
      <c r="C50" s="33">
        <f ca="1">'1.a Compute rate of return'!D49</f>
        <v>4.8274902615470218E-2</v>
      </c>
      <c r="D50" s="34">
        <f ca="1">'1.a Compute rate of return'!H49</f>
        <v>-0.14861670606252284</v>
      </c>
      <c r="E50" s="33">
        <f ca="1">'1.a Compute rate of return'!L49</f>
        <v>3.2623914869784353E-2</v>
      </c>
      <c r="F50" s="34">
        <f ca="1">'1.a Compute rate of return'!P49</f>
        <v>-3.3834586466165356E-2</v>
      </c>
      <c r="G50" s="39">
        <f ca="1">'1.a Compute rate of return'!T49</f>
        <v>-2.5445292620864595E-3</v>
      </c>
      <c r="H50" s="34">
        <f ca="1">'1.a Compute rate of return'!X49</f>
        <v>0.13390313390313385</v>
      </c>
      <c r="I50" s="39">
        <f ca="1">'1.a Compute rate of return'!AB49</f>
        <v>1.440860215053757E-2</v>
      </c>
      <c r="J50" s="34">
        <f ca="1">'1.a Compute rate of return'!AF49</f>
        <v>-7.9186931038783617E-3</v>
      </c>
    </row>
    <row r="51" spans="1:10" x14ac:dyDescent="0.3">
      <c r="A51">
        <v>44</v>
      </c>
      <c r="B51" vm="373">
        <v>45536</v>
      </c>
      <c r="C51" s="33">
        <f ca="1">'1.a Compute rate of return'!D50</f>
        <v>0.18281353682813545</v>
      </c>
      <c r="D51" s="34">
        <f ca="1">'1.a Compute rate of return'!H50</f>
        <v>-6.4802013541777559E-2</v>
      </c>
      <c r="E51" s="33">
        <f ca="1">'1.a Compute rate of return'!L50</f>
        <v>4.4164882226980694E-2</v>
      </c>
      <c r="F51" s="34">
        <f ca="1">'1.a Compute rate of return'!P50</f>
        <v>0.11333333333333329</v>
      </c>
      <c r="G51" s="39">
        <f ca="1">'1.a Compute rate of return'!T50</f>
        <v>-1.2886597938144399E-2</v>
      </c>
      <c r="H51" s="34">
        <f ca="1">'1.a Compute rate of return'!X50</f>
        <v>-1.7391304347825973E-2</v>
      </c>
      <c r="I51" s="39">
        <f ca="1">'1.a Compute rate of return'!AB50</f>
        <v>-3.0356747174828377E-2</v>
      </c>
      <c r="J51" s="34">
        <f ca="1">'1.a Compute rate of return'!AF50</f>
        <v>2.3215640243396018E-2</v>
      </c>
    </row>
    <row r="52" spans="1:10" x14ac:dyDescent="0.3">
      <c r="A52">
        <v>45</v>
      </c>
      <c r="B52" vm="381">
        <v>45566</v>
      </c>
      <c r="C52" s="33">
        <f ca="1">'1.a Compute rate of return'!D51</f>
        <v>9.3015427769986045E-2</v>
      </c>
      <c r="D52" s="34">
        <f ca="1">'1.a Compute rate of return'!H51</f>
        <v>3.9898312266084743E-3</v>
      </c>
      <c r="E52" s="33">
        <f ca="1">'1.a Compute rate of return'!L51</f>
        <v>4.0133779264215567E-4</v>
      </c>
      <c r="F52" s="34">
        <f ca="1">'1.a Compute rate of return'!P51</f>
        <v>-6.7114093959731603E-3</v>
      </c>
      <c r="G52" s="39">
        <f ca="1">'1.a Compute rate of return'!T51</f>
        <v>-1.5706806282722526E-2</v>
      </c>
      <c r="H52" s="34">
        <f ca="1">'1.a Compute rate of return'!X51</f>
        <v>7.7540106951871662E-2</v>
      </c>
      <c r="I52" s="39">
        <f ca="1">'1.a Compute rate of return'!AB51</f>
        <v>5.1558669001751406E-2</v>
      </c>
      <c r="J52" s="34">
        <f ca="1">'1.a Compute rate of return'!AF51</f>
        <v>-9.4850039683869822E-3</v>
      </c>
    </row>
    <row r="53" spans="1:10" x14ac:dyDescent="0.3">
      <c r="A53">
        <v>46</v>
      </c>
      <c r="B53" vm="389">
        <v>45597</v>
      </c>
      <c r="C53" s="33">
        <f ca="1">'1.a Compute rate of return'!D52</f>
        <v>0.2928707077965404</v>
      </c>
      <c r="D53" s="34">
        <f ca="1">'1.a Compute rate of return'!H52</f>
        <v>6.9090191953720681E-2</v>
      </c>
      <c r="E53" s="33">
        <f ca="1">'1.a Compute rate of return'!L52</f>
        <v>0.14006327293643944</v>
      </c>
      <c r="F53" s="34">
        <f ca="1">'1.a Compute rate of return'!P52</f>
        <v>4.4871794871794907E-2</v>
      </c>
      <c r="G53" s="39">
        <f ca="1">'1.a Compute rate of return'!T52</f>
        <v>3.0456852791878201E-2</v>
      </c>
      <c r="H53" s="34">
        <f ca="1">'1.a Compute rate of return'!X52</f>
        <v>0.15000000000000002</v>
      </c>
      <c r="I53" s="39">
        <f ca="1">'1.a Compute rate of return'!AB52</f>
        <v>9.9823432967587403E-2</v>
      </c>
      <c r="J53" s="34">
        <f ca="1">'1.a Compute rate of return'!AF52</f>
        <v>9.0352594249688625E-2</v>
      </c>
    </row>
    <row r="54" spans="1:10" x14ac:dyDescent="0.3">
      <c r="A54">
        <v>47</v>
      </c>
      <c r="B54" vm="396">
        <v>45627</v>
      </c>
      <c r="C54" s="33">
        <f ca="1">'1.a Compute rate of return'!D53</f>
        <v>-7.0268768113064504E-3</v>
      </c>
      <c r="D54" s="34">
        <f ca="1">'1.a Compute rate of return'!H53</f>
        <v>-4.9537739754381173E-2</v>
      </c>
      <c r="E54" s="33">
        <f ca="1">'1.a Compute rate of return'!L53</f>
        <v>-3.1383483626008499E-2</v>
      </c>
      <c r="F54" s="34">
        <f ca="1">'1.a Compute rate of return'!P53</f>
        <v>-2.2950819672131244E-2</v>
      </c>
      <c r="G54" s="39">
        <f ca="1">'1.a Compute rate of return'!T53</f>
        <v>1.745635910224435E-2</v>
      </c>
      <c r="H54" s="34">
        <f ca="1">'1.a Compute rate of return'!X53</f>
        <v>-4.566210045662206E-3</v>
      </c>
      <c r="I54" s="39">
        <f ca="1">'1.a Compute rate of return'!AB53</f>
        <v>-3.477977161500824E-2</v>
      </c>
      <c r="J54" s="34">
        <f ca="1">'1.a Compute rate of return'!AF53</f>
        <v>-3.6296866108874802E-2</v>
      </c>
    </row>
    <row r="55" spans="1:10" x14ac:dyDescent="0.3">
      <c r="A55">
        <v>48</v>
      </c>
      <c r="B55" vm="404">
        <v>45658</v>
      </c>
      <c r="C55" s="33">
        <f ca="1">'1.a Compute rate of return'!D54</f>
        <v>0.11306572845034372</v>
      </c>
      <c r="D55" s="34">
        <f ca="1">'1.a Compute rate of return'!H54</f>
        <v>9.3076369552294841E-2</v>
      </c>
      <c r="E55" s="33">
        <f ca="1">'1.a Compute rate of return'!L54</f>
        <v>8.0264091231516385E-2</v>
      </c>
      <c r="F55" s="34">
        <f ca="1">'1.a Compute rate of return'!P54</f>
        <v>-0.10108303249097465</v>
      </c>
      <c r="G55" s="39">
        <f ca="1">'1.a Compute rate of return'!T54</f>
        <v>-1.518987341772142E-2</v>
      </c>
      <c r="H55" s="34">
        <f ca="1">'1.a Compute rate of return'!X54</f>
        <v>3.5242290748898709E-2</v>
      </c>
      <c r="I55" s="39">
        <f ca="1">'1.a Compute rate of return'!AB54</f>
        <v>4.5528151469855518E-2</v>
      </c>
      <c r="J55" s="34">
        <f ca="1">'1.a Compute rate of return'!AF54</f>
        <v>8.6495930537573346E-2</v>
      </c>
    </row>
    <row r="56" spans="1:10" ht="26.25" customHeight="1" x14ac:dyDescent="0.3">
      <c r="B56" s="30" t="s">
        <v>33</v>
      </c>
      <c r="C56" s="35">
        <f t="shared" ref="C56" ca="1" si="0">AVERAGE(C8:C55)</f>
        <v>4.5530185933715182E-2</v>
      </c>
      <c r="D56" s="35">
        <f t="shared" ref="D56:J56" ca="1" si="1">AVERAGE(D8:D55)</f>
        <v>7.7069190013090748E-3</v>
      </c>
      <c r="E56" s="35">
        <f t="shared" ca="1" si="1"/>
        <v>2.7444152625836914E-3</v>
      </c>
      <c r="F56" s="35">
        <f t="shared" ca="1" si="1"/>
        <v>1.2293741997831972E-2</v>
      </c>
      <c r="G56" s="35">
        <f t="shared" ca="1" si="1"/>
        <v>4.2942971315537773E-3</v>
      </c>
      <c r="H56" s="35">
        <f t="shared" ca="1" si="1"/>
        <v>1.1133500308556851E-2</v>
      </c>
      <c r="I56" s="35">
        <f t="shared" ca="1" si="1"/>
        <v>1.1643708524664287E-2</v>
      </c>
      <c r="J56" s="35">
        <f t="shared" ca="1" si="1"/>
        <v>1.4015556899952293E-2</v>
      </c>
    </row>
    <row r="57" spans="1:10" ht="25.2" customHeight="1" thickBot="1" x14ac:dyDescent="0.35">
      <c r="B57" s="2" t="s">
        <v>23</v>
      </c>
      <c r="C57" s="36">
        <f ca="1">_xlfn.STDEV.S(C8:C55)</f>
        <v>0.10936385592244387</v>
      </c>
      <c r="D57" s="36">
        <f ca="1">_xlfn.STDEV.S(D8:D55)</f>
        <v>6.8043416145823765E-2</v>
      </c>
      <c r="E57" s="36">
        <f t="shared" ref="E57" ca="1" si="2">_xlfn.STDEV.S(E8:E55)</f>
        <v>9.5993936567346588E-2</v>
      </c>
      <c r="F57" s="36">
        <f ca="1">_xlfn.STDEV.S(F8:F55)</f>
        <v>8.3831108824074491E-2</v>
      </c>
      <c r="G57" s="36">
        <f ca="1">_xlfn.STDEV.S(G8:G55)</f>
        <v>3.5095666257697618E-2</v>
      </c>
      <c r="H57" s="36">
        <f ca="1">_xlfn.STDEV.S(H8:H55)</f>
        <v>0.11517338240225106</v>
      </c>
      <c r="I57" s="36">
        <f ca="1">_xlfn.STDEV.S(I8:I55)</f>
        <v>6.1954819094670918E-2</v>
      </c>
      <c r="J57" s="36">
        <f ca="1">_xlfn.STDEV.S(J8:J55)</f>
        <v>4.7126634774532286E-2</v>
      </c>
    </row>
    <row r="58" spans="1:10" x14ac:dyDescent="0.3">
      <c r="C58" s="1" t="s">
        <v>8</v>
      </c>
      <c r="D58" s="1" t="s">
        <v>8</v>
      </c>
      <c r="E58" s="1" t="s">
        <v>7</v>
      </c>
      <c r="F58" s="2" t="s">
        <v>7</v>
      </c>
      <c r="G58" s="2" t="s">
        <v>5</v>
      </c>
      <c r="H58" s="2" t="s">
        <v>5</v>
      </c>
      <c r="I58" s="2" t="s">
        <v>6</v>
      </c>
      <c r="J58" s="2" t="s">
        <v>6</v>
      </c>
    </row>
    <row r="59" spans="1:10" x14ac:dyDescent="0.3">
      <c r="C59" s="14" t="s">
        <v>13</v>
      </c>
      <c r="D59" s="14" t="s">
        <v>12</v>
      </c>
      <c r="E59" s="14" t="s">
        <v>12</v>
      </c>
      <c r="F59" s="14" t="s">
        <v>12</v>
      </c>
      <c r="G59" s="14" t="s">
        <v>11</v>
      </c>
      <c r="H59" s="14" t="s">
        <v>13</v>
      </c>
      <c r="I59" s="14" t="s">
        <v>12</v>
      </c>
      <c r="J59" s="14" t="s">
        <v>11</v>
      </c>
    </row>
    <row r="61" spans="1:10" x14ac:dyDescent="0.3">
      <c r="C61" s="15" t="s">
        <v>24</v>
      </c>
      <c r="D61" s="15" t="s">
        <v>25</v>
      </c>
      <c r="E61" s="2"/>
    </row>
    <row r="62" spans="1:10" x14ac:dyDescent="0.3">
      <c r="C62" s="16"/>
      <c r="D62" s="17"/>
      <c r="E62" s="1" t="s">
        <v>14</v>
      </c>
      <c r="F62" s="1" t="s">
        <v>11</v>
      </c>
    </row>
    <row r="63" spans="1:10" x14ac:dyDescent="0.3">
      <c r="C63" s="16"/>
      <c r="D63" s="17"/>
      <c r="E63" s="1" t="s">
        <v>14</v>
      </c>
      <c r="F63" s="1" t="s">
        <v>12</v>
      </c>
    </row>
    <row r="64" spans="1:10" x14ac:dyDescent="0.3">
      <c r="C64" s="16"/>
      <c r="D64" s="17"/>
      <c r="E64" s="1" t="s">
        <v>14</v>
      </c>
      <c r="F64" s="1" t="s">
        <v>13</v>
      </c>
    </row>
    <row r="65" spans="3:6" x14ac:dyDescent="0.3">
      <c r="C65" s="2"/>
      <c r="D65" s="2"/>
      <c r="E65" s="2"/>
      <c r="F65" s="1"/>
    </row>
    <row r="67" spans="3:6" x14ac:dyDescent="0.3">
      <c r="E67" s="1" t="s">
        <v>89</v>
      </c>
      <c r="F67" s="2" t="s">
        <v>11</v>
      </c>
    </row>
    <row r="68" spans="3:6" x14ac:dyDescent="0.3">
      <c r="E68" s="97" t="s">
        <v>91</v>
      </c>
      <c r="F68" s="2" t="s">
        <v>12</v>
      </c>
    </row>
    <row r="69" spans="3:6" x14ac:dyDescent="0.3">
      <c r="E69" s="1" t="s">
        <v>90</v>
      </c>
      <c r="F69" s="2" t="s">
        <v>13</v>
      </c>
    </row>
  </sheetData>
  <mergeCells count="13">
    <mergeCell ref="S17:T17"/>
    <mergeCell ref="U17:V17"/>
    <mergeCell ref="W17:X17"/>
    <mergeCell ref="B3:B4"/>
    <mergeCell ref="R12:R13"/>
    <mergeCell ref="S12:S13"/>
    <mergeCell ref="R6:R7"/>
    <mergeCell ref="S6:S7"/>
    <mergeCell ref="R8:R9"/>
    <mergeCell ref="S8:S9"/>
    <mergeCell ref="R10:R11"/>
    <mergeCell ref="S10:S11"/>
    <mergeCell ref="Q17:R17"/>
  </mergeCells>
  <phoneticPr fontId="8" type="noConversion"/>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0E8A3E-569C-47F4-86FB-134069B7CFC9}">
  <sheetPr>
    <tabColor theme="9" tint="-0.499984740745262"/>
  </sheetPr>
  <dimension ref="B1:Y54"/>
  <sheetViews>
    <sheetView showGridLines="0" zoomScale="70" zoomScaleNormal="70" workbookViewId="0">
      <selection activeCell="O28" sqref="O28"/>
    </sheetView>
  </sheetViews>
  <sheetFormatPr defaultColWidth="9.33203125" defaultRowHeight="12" x14ac:dyDescent="0.25"/>
  <cols>
    <col min="1" max="1" width="2.33203125" style="3" customWidth="1"/>
    <col min="2" max="2" width="4" style="27" customWidth="1"/>
    <col min="3" max="3" width="44.21875" style="102" customWidth="1"/>
    <col min="4" max="11" width="8.6640625" style="3" customWidth="1"/>
    <col min="12" max="13" width="12.44140625" style="3" customWidth="1"/>
    <col min="14" max="14" width="11.88671875" style="3" customWidth="1"/>
    <col min="15" max="15" width="15.5546875" style="3" bestFit="1" customWidth="1"/>
    <col min="16" max="16" width="13.6640625" style="3" customWidth="1"/>
    <col min="17" max="18" width="9.33203125" style="3" customWidth="1"/>
    <col min="19" max="19" width="6" style="3" bestFit="1" customWidth="1"/>
    <col min="20" max="20" width="3.5546875" style="3" bestFit="1" customWidth="1"/>
    <col min="21" max="21" width="6.5546875" style="3" customWidth="1"/>
    <col min="22" max="22" width="4.33203125" style="3" bestFit="1" customWidth="1"/>
    <col min="23" max="16384" width="9.33203125" style="3"/>
  </cols>
  <sheetData>
    <row r="1" spans="3:15" ht="18" x14ac:dyDescent="0.35">
      <c r="C1" s="101" t="s">
        <v>84</v>
      </c>
      <c r="D1" s="70" t="s">
        <v>84</v>
      </c>
    </row>
    <row r="2" spans="3:15" x14ac:dyDescent="0.25">
      <c r="C2" s="148"/>
      <c r="D2" s="149"/>
      <c r="E2" s="149"/>
      <c r="F2" s="149"/>
      <c r="G2" s="149"/>
      <c r="H2" s="149"/>
      <c r="I2" s="149"/>
      <c r="J2" s="149"/>
      <c r="K2" s="149"/>
      <c r="L2" s="149"/>
      <c r="M2" s="149"/>
      <c r="N2" s="149"/>
      <c r="O2" s="149"/>
    </row>
    <row r="3" spans="3:15" x14ac:dyDescent="0.25">
      <c r="C3" s="187" t="s">
        <v>16</v>
      </c>
      <c r="D3" s="188" t="str" cm="1">
        <f t="array" ref="D3:K3">TRANSPOSE('1.b Sample  (Return and Risk)'!P6:P13)</f>
        <v>(ASX:PME)</v>
      </c>
      <c r="E3" s="188" t="str">
        <v>(ASX:COH)</v>
      </c>
      <c r="F3" s="188" t="str">
        <v>(ASX:XRO)</v>
      </c>
      <c r="G3" s="188" t="str">
        <v>(ASX:RUL)</v>
      </c>
      <c r="H3" s="188" t="str">
        <v xml:space="preserve"> (ASX:TLS)</v>
      </c>
      <c r="I3" s="188" t="str">
        <v>(ASX:SLC)</v>
      </c>
      <c r="J3" s="188" t="str">
        <v>(ASX:CBA)</v>
      </c>
      <c r="K3" s="188" t="str">
        <v>(ASX:SUN)</v>
      </c>
      <c r="L3" s="189"/>
      <c r="M3" s="190"/>
      <c r="N3" s="191"/>
      <c r="O3" s="151"/>
    </row>
    <row r="4" spans="3:15" ht="14.4" x14ac:dyDescent="0.3">
      <c r="C4" s="173" t="s">
        <v>121</v>
      </c>
      <c r="D4" s="152" cm="1">
        <f t="array" aca="1" ref="D4:K4" ca="1">TRANSPOSE(_xlfn.ANCHORARRAY('1.b Sample  (Return and Risk)'!U6))</f>
        <v>4.5530185933715182E-2</v>
      </c>
      <c r="E4" s="152">
        <f ca="1"/>
        <v>7.7069190013090748E-3</v>
      </c>
      <c r="F4" s="152">
        <f ca="1"/>
        <v>2.7444152625836914E-3</v>
      </c>
      <c r="G4" s="152">
        <f ca="1"/>
        <v>1.2293741997831972E-2</v>
      </c>
      <c r="H4" s="152">
        <f ca="1"/>
        <v>4.2942971315537773E-3</v>
      </c>
      <c r="I4" s="152">
        <f ca="1"/>
        <v>1.1133500308556851E-2</v>
      </c>
      <c r="J4" s="152">
        <f ca="1"/>
        <v>1.1643708524664287E-2</v>
      </c>
      <c r="K4" s="152">
        <f ca="1"/>
        <v>1.4015556899952293E-2</v>
      </c>
      <c r="L4" s="149"/>
      <c r="M4" s="151"/>
      <c r="N4" s="172"/>
      <c r="O4" s="151"/>
    </row>
    <row r="5" spans="3:15" ht="14.4" x14ac:dyDescent="0.3">
      <c r="C5" s="173" t="s">
        <v>51</v>
      </c>
      <c r="D5" s="153" t="s">
        <v>35</v>
      </c>
      <c r="E5" s="153" t="s">
        <v>36</v>
      </c>
      <c r="F5" s="153" t="s">
        <v>37</v>
      </c>
      <c r="G5" s="153" t="s">
        <v>38</v>
      </c>
      <c r="H5" s="153" t="s">
        <v>39</v>
      </c>
      <c r="I5" s="153" t="s">
        <v>40</v>
      </c>
      <c r="J5" s="153" t="s">
        <v>41</v>
      </c>
      <c r="K5" s="153" t="s">
        <v>42</v>
      </c>
      <c r="L5" s="149"/>
      <c r="M5" s="151"/>
      <c r="N5" s="172"/>
      <c r="O5" s="151"/>
    </row>
    <row r="6" spans="3:15" ht="14.4" x14ac:dyDescent="0.3">
      <c r="C6" s="173" t="s">
        <v>119</v>
      </c>
      <c r="D6" s="154">
        <v>9.9999999999999992E-2</v>
      </c>
      <c r="E6" s="154">
        <v>5.0000000000000017E-2</v>
      </c>
      <c r="F6" s="154">
        <v>0.05</v>
      </c>
      <c r="G6" s="154">
        <v>0.25</v>
      </c>
      <c r="H6" s="154">
        <v>9.9999999999999978E-2</v>
      </c>
      <c r="I6" s="154">
        <v>0.05</v>
      </c>
      <c r="J6" s="154">
        <v>0.05</v>
      </c>
      <c r="K6" s="154">
        <v>0.35000000000000003</v>
      </c>
      <c r="L6" s="149"/>
      <c r="M6" s="151"/>
      <c r="N6" s="172"/>
      <c r="O6" s="151"/>
    </row>
    <row r="7" spans="3:15" ht="19.95" customHeight="1" x14ac:dyDescent="0.25">
      <c r="C7" s="174"/>
      <c r="D7" s="150"/>
      <c r="E7" s="150"/>
      <c r="F7" s="150"/>
      <c r="G7" s="150"/>
      <c r="H7" s="150"/>
      <c r="I7" s="150"/>
      <c r="J7" s="150"/>
      <c r="K7" s="150"/>
      <c r="L7" s="150"/>
      <c r="M7" s="151"/>
      <c r="N7" s="172"/>
      <c r="O7" s="151"/>
    </row>
    <row r="8" spans="3:15" x14ac:dyDescent="0.25">
      <c r="C8" s="175"/>
      <c r="D8" s="151"/>
      <c r="E8" s="151"/>
      <c r="F8" s="151"/>
      <c r="G8" s="151"/>
      <c r="H8" s="151"/>
      <c r="I8" s="151"/>
      <c r="J8" s="151"/>
      <c r="K8" s="151"/>
      <c r="L8" s="150"/>
      <c r="M8" s="151"/>
      <c r="N8" s="172"/>
      <c r="O8" s="151"/>
    </row>
    <row r="9" spans="3:15" ht="12" customHeight="1" x14ac:dyDescent="0.25">
      <c r="C9" s="171" t="s">
        <v>17</v>
      </c>
      <c r="D9" s="155">
        <f ca="1">D4</f>
        <v>4.5530185933715182E-2</v>
      </c>
      <c r="E9" s="155">
        <f t="shared" ref="E9:K9" ca="1" si="0">E4</f>
        <v>7.7069190013090748E-3</v>
      </c>
      <c r="F9" s="155">
        <f t="shared" ca="1" si="0"/>
        <v>2.7444152625836914E-3</v>
      </c>
      <c r="G9" s="155">
        <f t="shared" ca="1" si="0"/>
        <v>1.2293741997831972E-2</v>
      </c>
      <c r="H9" s="155">
        <f t="shared" ca="1" si="0"/>
        <v>4.2942971315537773E-3</v>
      </c>
      <c r="I9" s="155">
        <f t="shared" ca="1" si="0"/>
        <v>1.1133500308556851E-2</v>
      </c>
      <c r="J9" s="155">
        <f t="shared" ca="1" si="0"/>
        <v>1.1643708524664287E-2</v>
      </c>
      <c r="K9" s="155">
        <f t="shared" ca="1" si="0"/>
        <v>1.4015556899952293E-2</v>
      </c>
      <c r="L9" s="151"/>
      <c r="M9" s="151"/>
      <c r="N9" s="172"/>
      <c r="O9" s="151"/>
    </row>
    <row r="10" spans="3:15" ht="12" customHeight="1" x14ac:dyDescent="0.25">
      <c r="C10" s="171"/>
      <c r="D10" s="153" t="s">
        <v>35</v>
      </c>
      <c r="E10" s="153" t="s">
        <v>36</v>
      </c>
      <c r="F10" s="153" t="s">
        <v>37</v>
      </c>
      <c r="G10" s="153" t="s">
        <v>38</v>
      </c>
      <c r="H10" s="153" t="s">
        <v>39</v>
      </c>
      <c r="I10" s="153" t="s">
        <v>40</v>
      </c>
      <c r="J10" s="153" t="s">
        <v>41</v>
      </c>
      <c r="K10" s="153" t="s">
        <v>42</v>
      </c>
      <c r="L10" s="151"/>
      <c r="M10" s="151"/>
      <c r="N10" s="172"/>
      <c r="O10" s="151"/>
    </row>
    <row r="11" spans="3:15" ht="12" customHeight="1" x14ac:dyDescent="0.25">
      <c r="C11" s="171"/>
      <c r="D11" s="151"/>
      <c r="E11" s="151"/>
      <c r="F11" s="151"/>
      <c r="G11" s="151"/>
      <c r="H11" s="151"/>
      <c r="I11" s="151"/>
      <c r="J11" s="151"/>
      <c r="K11" s="151"/>
      <c r="L11" s="151"/>
      <c r="M11" s="156"/>
      <c r="N11" s="172"/>
      <c r="O11" s="151"/>
    </row>
    <row r="12" spans="3:15" ht="12" customHeight="1" x14ac:dyDescent="0.25">
      <c r="C12" s="171"/>
      <c r="D12" s="151"/>
      <c r="E12" s="151"/>
      <c r="F12" s="151"/>
      <c r="G12" s="151"/>
      <c r="H12" s="151"/>
      <c r="I12" s="151"/>
      <c r="J12" s="151"/>
      <c r="K12" s="151"/>
      <c r="L12" s="151"/>
      <c r="M12" s="151"/>
      <c r="N12" s="172"/>
      <c r="O12" s="151"/>
    </row>
    <row r="13" spans="3:15" ht="18" customHeight="1" x14ac:dyDescent="0.25">
      <c r="C13" s="171" t="s">
        <v>122</v>
      </c>
      <c r="D13" s="157">
        <f ca="1">SUMPRODUCT(D4:K4,D6:K6)</f>
        <v>1.4622755875823885E-2</v>
      </c>
      <c r="E13" s="151"/>
      <c r="F13" s="151"/>
      <c r="G13" s="151"/>
      <c r="H13" s="151"/>
      <c r="I13" s="151"/>
      <c r="J13" s="151"/>
      <c r="K13" s="151"/>
      <c r="L13" s="151"/>
      <c r="M13" s="151"/>
      <c r="N13" s="172"/>
      <c r="O13" s="151"/>
    </row>
    <row r="14" spans="3:15" x14ac:dyDescent="0.25">
      <c r="C14" s="175"/>
      <c r="D14" s="151"/>
      <c r="E14" s="151"/>
      <c r="F14" s="151"/>
      <c r="G14" s="151"/>
      <c r="H14" s="151"/>
      <c r="I14" s="151"/>
      <c r="J14" s="151"/>
      <c r="K14" s="151"/>
      <c r="L14" s="151"/>
      <c r="M14" s="151"/>
      <c r="N14" s="172"/>
      <c r="O14" s="151"/>
    </row>
    <row r="15" spans="3:15" x14ac:dyDescent="0.25">
      <c r="C15" s="171" t="s">
        <v>18</v>
      </c>
      <c r="D15" s="151"/>
      <c r="E15" s="151"/>
      <c r="F15" s="151"/>
      <c r="G15" s="151"/>
      <c r="H15" s="151"/>
      <c r="I15" s="151"/>
      <c r="J15" s="151"/>
      <c r="K15" s="151"/>
      <c r="L15" s="151"/>
      <c r="M15" s="151"/>
      <c r="N15" s="172"/>
      <c r="O15" s="151"/>
    </row>
    <row r="16" spans="3:15" ht="14.4" x14ac:dyDescent="0.25">
      <c r="C16" s="175"/>
      <c r="D16" s="155">
        <f ca="1">D9</f>
        <v>4.5530185933715182E-2</v>
      </c>
      <c r="E16" s="155">
        <f t="shared" ref="E16:K16" ca="1" si="1">E9</f>
        <v>7.7069190013090748E-3</v>
      </c>
      <c r="F16" s="155">
        <f t="shared" ca="1" si="1"/>
        <v>2.7444152625836914E-3</v>
      </c>
      <c r="G16" s="155">
        <f t="shared" ca="1" si="1"/>
        <v>1.2293741997831972E-2</v>
      </c>
      <c r="H16" s="155">
        <f t="shared" ca="1" si="1"/>
        <v>4.2942971315537773E-3</v>
      </c>
      <c r="I16" s="155">
        <f t="shared" ca="1" si="1"/>
        <v>1.1133500308556851E-2</v>
      </c>
      <c r="J16" s="155">
        <f t="shared" ca="1" si="1"/>
        <v>1.1643708524664287E-2</v>
      </c>
      <c r="K16" s="155">
        <f t="shared" ca="1" si="1"/>
        <v>1.4015556899952293E-2</v>
      </c>
      <c r="L16" s="151"/>
      <c r="M16" s="151"/>
      <c r="N16" s="172"/>
      <c r="O16" s="151"/>
    </row>
    <row r="17" spans="3:15" ht="13.8" x14ac:dyDescent="0.25">
      <c r="C17" s="175"/>
      <c r="D17" s="153" t="s">
        <v>35</v>
      </c>
      <c r="E17" s="153" t="s">
        <v>36</v>
      </c>
      <c r="F17" s="153" t="s">
        <v>37</v>
      </c>
      <c r="G17" s="153" t="s">
        <v>38</v>
      </c>
      <c r="H17" s="153" t="s">
        <v>39</v>
      </c>
      <c r="I17" s="153" t="s">
        <v>40</v>
      </c>
      <c r="J17" s="153" t="s">
        <v>41</v>
      </c>
      <c r="K17" s="153" t="s">
        <v>42</v>
      </c>
      <c r="L17" s="158" t="s">
        <v>110</v>
      </c>
      <c r="M17" s="158" t="s">
        <v>19</v>
      </c>
      <c r="N17" s="192" t="s">
        <v>111</v>
      </c>
      <c r="O17" s="149"/>
    </row>
    <row r="18" spans="3:15" ht="28.8" x14ac:dyDescent="0.25">
      <c r="C18" s="177" t="s">
        <v>112</v>
      </c>
      <c r="D18" s="159">
        <v>1</v>
      </c>
      <c r="E18" s="159">
        <v>0</v>
      </c>
      <c r="F18" s="159">
        <v>0</v>
      </c>
      <c r="G18" s="159">
        <v>0</v>
      </c>
      <c r="H18" s="159">
        <v>0</v>
      </c>
      <c r="I18" s="159">
        <v>1</v>
      </c>
      <c r="J18" s="159">
        <v>0</v>
      </c>
      <c r="K18" s="159">
        <v>0</v>
      </c>
      <c r="L18" s="160">
        <f>SUMPRODUCT(D$6:K$6,D18:K18)</f>
        <v>0.15</v>
      </c>
      <c r="M18" s="161" t="s">
        <v>14</v>
      </c>
      <c r="N18" s="193">
        <v>0.15</v>
      </c>
      <c r="O18" s="151"/>
    </row>
    <row r="19" spans="3:15" ht="13.2" customHeight="1" x14ac:dyDescent="0.3">
      <c r="C19" s="178" t="s">
        <v>113</v>
      </c>
      <c r="D19" s="159">
        <v>-1</v>
      </c>
      <c r="E19" s="159">
        <v>0</v>
      </c>
      <c r="F19" s="159">
        <v>0</v>
      </c>
      <c r="G19" s="159">
        <v>0</v>
      </c>
      <c r="H19" s="159">
        <v>1</v>
      </c>
      <c r="I19" s="159">
        <v>-1</v>
      </c>
      <c r="J19" s="159">
        <v>0</v>
      </c>
      <c r="K19" s="159">
        <v>1</v>
      </c>
      <c r="L19" s="160">
        <f t="shared" ref="L19:L37" si="2">SUMPRODUCT(D$6:K$6,D19:K19)</f>
        <v>0.30000000000000004</v>
      </c>
      <c r="M19" s="161" t="s">
        <v>117</v>
      </c>
      <c r="N19" s="193">
        <v>0</v>
      </c>
      <c r="O19" s="151"/>
    </row>
    <row r="20" spans="3:15" ht="13.2" customHeight="1" x14ac:dyDescent="0.25">
      <c r="C20" s="175"/>
      <c r="D20" s="159">
        <v>0</v>
      </c>
      <c r="E20" s="159">
        <v>-1</v>
      </c>
      <c r="F20" s="159">
        <v>-1</v>
      </c>
      <c r="G20" s="159">
        <v>-1</v>
      </c>
      <c r="H20" s="159">
        <v>1</v>
      </c>
      <c r="I20" s="159">
        <v>0</v>
      </c>
      <c r="J20" s="159">
        <v>-1</v>
      </c>
      <c r="K20" s="159">
        <v>1</v>
      </c>
      <c r="L20" s="160">
        <f t="shared" si="2"/>
        <v>4.9999999999999989E-2</v>
      </c>
      <c r="M20" s="161" t="s">
        <v>117</v>
      </c>
      <c r="N20" s="193">
        <v>0</v>
      </c>
      <c r="O20" s="151"/>
    </row>
    <row r="21" spans="3:15" ht="43.2" x14ac:dyDescent="0.3">
      <c r="C21" s="178" t="s">
        <v>114</v>
      </c>
      <c r="D21" s="162">
        <v>1</v>
      </c>
      <c r="E21" s="162">
        <v>1</v>
      </c>
      <c r="F21" s="162">
        <v>0</v>
      </c>
      <c r="G21" s="162">
        <v>0</v>
      </c>
      <c r="H21" s="162">
        <v>0</v>
      </c>
      <c r="I21" s="162">
        <v>0</v>
      </c>
      <c r="J21" s="162">
        <v>0</v>
      </c>
      <c r="K21" s="162">
        <v>0</v>
      </c>
      <c r="L21" s="160">
        <f t="shared" si="2"/>
        <v>0.15000000000000002</v>
      </c>
      <c r="M21" s="163" t="s">
        <v>117</v>
      </c>
      <c r="N21" s="194">
        <v>0.15</v>
      </c>
      <c r="O21" s="149"/>
    </row>
    <row r="22" spans="3:15" x14ac:dyDescent="0.25">
      <c r="C22" s="179"/>
      <c r="D22" s="162">
        <v>0</v>
      </c>
      <c r="E22" s="162">
        <v>0</v>
      </c>
      <c r="F22" s="162">
        <v>0</v>
      </c>
      <c r="G22" s="162">
        <v>0</v>
      </c>
      <c r="H22" s="162">
        <v>1</v>
      </c>
      <c r="I22" s="162">
        <v>1</v>
      </c>
      <c r="J22" s="162">
        <v>0</v>
      </c>
      <c r="K22" s="162">
        <v>0</v>
      </c>
      <c r="L22" s="160">
        <f t="shared" si="2"/>
        <v>0.14999999999999997</v>
      </c>
      <c r="M22" s="163" t="s">
        <v>117</v>
      </c>
      <c r="N22" s="194">
        <v>0.15</v>
      </c>
      <c r="O22" s="149"/>
    </row>
    <row r="23" spans="3:15" x14ac:dyDescent="0.25">
      <c r="C23" s="179"/>
      <c r="D23" s="162">
        <v>0</v>
      </c>
      <c r="E23" s="162">
        <v>0</v>
      </c>
      <c r="F23" s="162">
        <v>0</v>
      </c>
      <c r="G23" s="162">
        <v>0</v>
      </c>
      <c r="H23" s="162">
        <v>0</v>
      </c>
      <c r="I23" s="162">
        <v>0</v>
      </c>
      <c r="J23" s="162">
        <v>1</v>
      </c>
      <c r="K23" s="162">
        <v>1</v>
      </c>
      <c r="L23" s="160">
        <f t="shared" si="2"/>
        <v>0.4</v>
      </c>
      <c r="M23" s="163" t="s">
        <v>117</v>
      </c>
      <c r="N23" s="194">
        <v>0.15</v>
      </c>
      <c r="O23" s="149"/>
    </row>
    <row r="24" spans="3:15" x14ac:dyDescent="0.25">
      <c r="C24" s="179"/>
      <c r="D24" s="162">
        <v>0</v>
      </c>
      <c r="E24" s="162">
        <v>0</v>
      </c>
      <c r="F24" s="162">
        <v>1</v>
      </c>
      <c r="G24" s="162">
        <v>1</v>
      </c>
      <c r="H24" s="162">
        <v>0</v>
      </c>
      <c r="I24" s="162">
        <v>0</v>
      </c>
      <c r="J24" s="162">
        <v>0</v>
      </c>
      <c r="K24" s="162">
        <v>0</v>
      </c>
      <c r="L24" s="160">
        <f t="shared" si="2"/>
        <v>0.3</v>
      </c>
      <c r="M24" s="163" t="s">
        <v>117</v>
      </c>
      <c r="N24" s="194">
        <v>0.2</v>
      </c>
      <c r="O24" s="149"/>
    </row>
    <row r="25" spans="3:15" ht="14.4" x14ac:dyDescent="0.3">
      <c r="C25" s="195" t="s">
        <v>115</v>
      </c>
      <c r="D25" s="162">
        <v>1</v>
      </c>
      <c r="E25" s="162">
        <v>0</v>
      </c>
      <c r="F25" s="162">
        <v>0</v>
      </c>
      <c r="G25" s="162">
        <v>0</v>
      </c>
      <c r="H25" s="162">
        <v>0</v>
      </c>
      <c r="I25" s="162">
        <v>0</v>
      </c>
      <c r="J25" s="162">
        <v>0</v>
      </c>
      <c r="K25" s="162">
        <v>0</v>
      </c>
      <c r="L25" s="160">
        <f t="shared" si="2"/>
        <v>9.9999999999999992E-2</v>
      </c>
      <c r="M25" s="163" t="s">
        <v>117</v>
      </c>
      <c r="N25" s="194">
        <v>0.05</v>
      </c>
      <c r="O25" s="149"/>
    </row>
    <row r="26" spans="3:15" x14ac:dyDescent="0.25">
      <c r="C26" s="179"/>
      <c r="D26" s="162">
        <v>0</v>
      </c>
      <c r="E26" s="162">
        <v>1</v>
      </c>
      <c r="F26" s="162">
        <v>0</v>
      </c>
      <c r="G26" s="162">
        <v>0</v>
      </c>
      <c r="H26" s="162">
        <v>0</v>
      </c>
      <c r="I26" s="162">
        <v>0</v>
      </c>
      <c r="J26" s="162">
        <v>0</v>
      </c>
      <c r="K26" s="162">
        <v>0</v>
      </c>
      <c r="L26" s="160">
        <f t="shared" si="2"/>
        <v>5.0000000000000017E-2</v>
      </c>
      <c r="M26" s="163" t="s">
        <v>117</v>
      </c>
      <c r="N26" s="194">
        <v>0.05</v>
      </c>
      <c r="O26" s="149"/>
    </row>
    <row r="27" spans="3:15" x14ac:dyDescent="0.25">
      <c r="C27" s="179"/>
      <c r="D27" s="162">
        <v>0</v>
      </c>
      <c r="E27" s="162">
        <v>0</v>
      </c>
      <c r="F27" s="162">
        <v>1</v>
      </c>
      <c r="G27" s="162">
        <v>0</v>
      </c>
      <c r="H27" s="162">
        <v>0</v>
      </c>
      <c r="I27" s="162">
        <v>0</v>
      </c>
      <c r="J27" s="162">
        <v>0</v>
      </c>
      <c r="K27" s="162">
        <v>0</v>
      </c>
      <c r="L27" s="160">
        <f t="shared" si="2"/>
        <v>0.05</v>
      </c>
      <c r="M27" s="163" t="s">
        <v>117</v>
      </c>
      <c r="N27" s="194">
        <v>0.05</v>
      </c>
      <c r="O27" s="149"/>
    </row>
    <row r="28" spans="3:15" x14ac:dyDescent="0.25">
      <c r="C28" s="179"/>
      <c r="D28" s="162">
        <v>0</v>
      </c>
      <c r="E28" s="162">
        <v>0</v>
      </c>
      <c r="F28" s="162">
        <v>0</v>
      </c>
      <c r="G28" s="162">
        <v>1</v>
      </c>
      <c r="H28" s="162">
        <v>0</v>
      </c>
      <c r="I28" s="162">
        <v>0</v>
      </c>
      <c r="J28" s="162">
        <v>0</v>
      </c>
      <c r="K28" s="162">
        <v>0</v>
      </c>
      <c r="L28" s="160">
        <f t="shared" si="2"/>
        <v>0.25</v>
      </c>
      <c r="M28" s="163" t="s">
        <v>117</v>
      </c>
      <c r="N28" s="194">
        <v>0.05</v>
      </c>
      <c r="O28" s="149"/>
    </row>
    <row r="29" spans="3:15" x14ac:dyDescent="0.25">
      <c r="C29" s="179"/>
      <c r="D29" s="162">
        <v>0</v>
      </c>
      <c r="E29" s="162">
        <v>0</v>
      </c>
      <c r="F29" s="162">
        <v>0</v>
      </c>
      <c r="G29" s="162">
        <v>0</v>
      </c>
      <c r="H29" s="162">
        <v>1</v>
      </c>
      <c r="I29" s="162">
        <v>0</v>
      </c>
      <c r="J29" s="162">
        <v>0</v>
      </c>
      <c r="K29" s="162">
        <v>0</v>
      </c>
      <c r="L29" s="160">
        <f t="shared" si="2"/>
        <v>9.9999999999999978E-2</v>
      </c>
      <c r="M29" s="163" t="s">
        <v>117</v>
      </c>
      <c r="N29" s="194">
        <v>0.05</v>
      </c>
      <c r="O29" s="149"/>
    </row>
    <row r="30" spans="3:15" x14ac:dyDescent="0.25">
      <c r="C30" s="179"/>
      <c r="D30" s="162">
        <v>0</v>
      </c>
      <c r="E30" s="162">
        <v>0</v>
      </c>
      <c r="F30" s="164">
        <v>0</v>
      </c>
      <c r="G30" s="162">
        <v>0</v>
      </c>
      <c r="H30" s="162">
        <v>0</v>
      </c>
      <c r="I30" s="162">
        <v>1</v>
      </c>
      <c r="J30" s="162">
        <v>0</v>
      </c>
      <c r="K30" s="162">
        <v>0</v>
      </c>
      <c r="L30" s="160">
        <f t="shared" si="2"/>
        <v>0.05</v>
      </c>
      <c r="M30" s="163" t="s">
        <v>117</v>
      </c>
      <c r="N30" s="194">
        <v>0.05</v>
      </c>
      <c r="O30" s="149"/>
    </row>
    <row r="31" spans="3:15" x14ac:dyDescent="0.25">
      <c r="C31" s="179"/>
      <c r="D31" s="162">
        <v>0</v>
      </c>
      <c r="E31" s="162">
        <v>0</v>
      </c>
      <c r="F31" s="164">
        <v>0</v>
      </c>
      <c r="G31" s="162">
        <v>0</v>
      </c>
      <c r="H31" s="162">
        <v>0</v>
      </c>
      <c r="I31" s="162">
        <v>0</v>
      </c>
      <c r="J31" s="162">
        <v>1</v>
      </c>
      <c r="K31" s="162">
        <v>0</v>
      </c>
      <c r="L31" s="160">
        <f>SUMPRODUCT(D$6:K$6,D31:K31)</f>
        <v>0.05</v>
      </c>
      <c r="M31" s="163" t="s">
        <v>117</v>
      </c>
      <c r="N31" s="194">
        <v>0.05</v>
      </c>
      <c r="O31" s="149"/>
    </row>
    <row r="32" spans="3:15" x14ac:dyDescent="0.25">
      <c r="C32" s="179"/>
      <c r="D32" s="162">
        <v>0</v>
      </c>
      <c r="E32" s="162">
        <v>0</v>
      </c>
      <c r="F32" s="164">
        <v>0</v>
      </c>
      <c r="G32" s="162">
        <v>0</v>
      </c>
      <c r="H32" s="162">
        <v>0</v>
      </c>
      <c r="I32" s="162">
        <v>0</v>
      </c>
      <c r="J32" s="162">
        <v>0</v>
      </c>
      <c r="K32" s="162">
        <v>1</v>
      </c>
      <c r="L32" s="160">
        <f t="shared" si="2"/>
        <v>0.35000000000000003</v>
      </c>
      <c r="M32" s="163" t="s">
        <v>117</v>
      </c>
      <c r="N32" s="194">
        <v>0.05</v>
      </c>
      <c r="O32" s="149"/>
    </row>
    <row r="33" spans="3:25" ht="14.4" x14ac:dyDescent="0.3">
      <c r="C33" s="195" t="s">
        <v>120</v>
      </c>
      <c r="D33" s="162">
        <v>1</v>
      </c>
      <c r="E33" s="162">
        <v>1</v>
      </c>
      <c r="F33" s="164">
        <v>0</v>
      </c>
      <c r="G33" s="162">
        <v>0</v>
      </c>
      <c r="H33" s="162">
        <v>0</v>
      </c>
      <c r="I33" s="162">
        <v>0</v>
      </c>
      <c r="J33" s="162">
        <v>0</v>
      </c>
      <c r="K33" s="162">
        <v>0</v>
      </c>
      <c r="L33" s="160">
        <f t="shared" si="2"/>
        <v>0.15000000000000002</v>
      </c>
      <c r="M33" s="163" t="s">
        <v>14</v>
      </c>
      <c r="N33" s="194">
        <v>0.4</v>
      </c>
      <c r="O33" s="149"/>
    </row>
    <row r="34" spans="3:25" x14ac:dyDescent="0.25">
      <c r="C34" s="179"/>
      <c r="D34" s="162">
        <v>0</v>
      </c>
      <c r="E34" s="162">
        <v>0</v>
      </c>
      <c r="F34" s="164">
        <v>1</v>
      </c>
      <c r="G34" s="162">
        <v>1</v>
      </c>
      <c r="H34" s="162">
        <v>0</v>
      </c>
      <c r="I34" s="162">
        <v>0</v>
      </c>
      <c r="J34" s="162">
        <v>0</v>
      </c>
      <c r="K34" s="162">
        <v>0</v>
      </c>
      <c r="L34" s="160">
        <f t="shared" si="2"/>
        <v>0.3</v>
      </c>
      <c r="M34" s="163" t="s">
        <v>14</v>
      </c>
      <c r="N34" s="194">
        <v>0.4</v>
      </c>
      <c r="O34" s="149"/>
    </row>
    <row r="35" spans="3:25" x14ac:dyDescent="0.25">
      <c r="C35" s="179"/>
      <c r="D35" s="162">
        <v>0</v>
      </c>
      <c r="E35" s="162">
        <v>0</v>
      </c>
      <c r="F35" s="164">
        <v>0</v>
      </c>
      <c r="G35" s="162">
        <v>0</v>
      </c>
      <c r="H35" s="162">
        <v>1</v>
      </c>
      <c r="I35" s="162">
        <v>1</v>
      </c>
      <c r="J35" s="162">
        <v>0</v>
      </c>
      <c r="K35" s="162">
        <v>0</v>
      </c>
      <c r="L35" s="160">
        <f t="shared" si="2"/>
        <v>0.14999999999999997</v>
      </c>
      <c r="M35" s="163" t="s">
        <v>14</v>
      </c>
      <c r="N35" s="194">
        <v>0.4</v>
      </c>
      <c r="O35" s="149"/>
    </row>
    <row r="36" spans="3:25" x14ac:dyDescent="0.25">
      <c r="C36" s="196"/>
      <c r="D36" s="162">
        <v>0</v>
      </c>
      <c r="E36" s="162">
        <v>0</v>
      </c>
      <c r="F36" s="164">
        <v>0</v>
      </c>
      <c r="G36" s="162">
        <v>0</v>
      </c>
      <c r="H36" s="162">
        <v>0</v>
      </c>
      <c r="I36" s="162">
        <v>0</v>
      </c>
      <c r="J36" s="162">
        <v>1</v>
      </c>
      <c r="K36" s="162">
        <v>1</v>
      </c>
      <c r="L36" s="160">
        <f t="shared" si="2"/>
        <v>0.4</v>
      </c>
      <c r="M36" s="163" t="s">
        <v>14</v>
      </c>
      <c r="N36" s="194">
        <v>0.4</v>
      </c>
      <c r="O36" s="149"/>
    </row>
    <row r="37" spans="3:25" ht="14.4" x14ac:dyDescent="0.3">
      <c r="C37" s="197" t="s">
        <v>116</v>
      </c>
      <c r="D37" s="198">
        <v>1</v>
      </c>
      <c r="E37" s="198">
        <v>1</v>
      </c>
      <c r="F37" s="199">
        <v>1</v>
      </c>
      <c r="G37" s="198">
        <v>1</v>
      </c>
      <c r="H37" s="198">
        <v>1</v>
      </c>
      <c r="I37" s="198">
        <v>1</v>
      </c>
      <c r="J37" s="198">
        <v>1</v>
      </c>
      <c r="K37" s="198">
        <v>1</v>
      </c>
      <c r="L37" s="200">
        <f t="shared" si="2"/>
        <v>1.0000000000000002</v>
      </c>
      <c r="M37" s="184" t="s">
        <v>118</v>
      </c>
      <c r="N37" s="201">
        <v>1</v>
      </c>
      <c r="O37" s="149"/>
    </row>
    <row r="38" spans="3:25" x14ac:dyDescent="0.25">
      <c r="F38" s="4"/>
    </row>
    <row r="39" spans="3:25" x14ac:dyDescent="0.25">
      <c r="F39" s="4"/>
    </row>
    <row r="40" spans="3:25" x14ac:dyDescent="0.25">
      <c r="F40" s="4"/>
    </row>
    <row r="41" spans="3:25" x14ac:dyDescent="0.25">
      <c r="F41" s="4"/>
      <c r="G41" s="5"/>
    </row>
    <row r="42" spans="3:25" x14ac:dyDescent="0.25">
      <c r="F42" s="4"/>
    </row>
    <row r="43" spans="3:25" x14ac:dyDescent="0.25">
      <c r="F43" s="4"/>
    </row>
    <row r="44" spans="3:25" x14ac:dyDescent="0.25">
      <c r="F44" s="4"/>
    </row>
    <row r="45" spans="3:25" x14ac:dyDescent="0.25">
      <c r="F45" s="4"/>
    </row>
    <row r="46" spans="3:25" x14ac:dyDescent="0.25">
      <c r="F46" s="4"/>
      <c r="G46" s="5"/>
      <c r="Y46" s="100"/>
    </row>
    <row r="47" spans="3:25" x14ac:dyDescent="0.25">
      <c r="F47" s="4"/>
      <c r="Y47" s="100"/>
    </row>
    <row r="48" spans="3:25" x14ac:dyDescent="0.25">
      <c r="F48" s="4"/>
      <c r="L48" s="5"/>
      <c r="Y48" s="100"/>
    </row>
    <row r="49" spans="6:25" x14ac:dyDescent="0.25">
      <c r="F49" s="4"/>
      <c r="Y49" s="100"/>
    </row>
    <row r="50" spans="6:25" x14ac:dyDescent="0.25">
      <c r="F50" s="4"/>
      <c r="G50" s="5"/>
      <c r="Y50" s="100"/>
    </row>
    <row r="51" spans="6:25" x14ac:dyDescent="0.25">
      <c r="Y51" s="100"/>
    </row>
    <row r="52" spans="6:25" x14ac:dyDescent="0.25">
      <c r="Y52" s="100"/>
    </row>
    <row r="53" spans="6:25" x14ac:dyDescent="0.25">
      <c r="Y53" s="100"/>
    </row>
    <row r="54" spans="6:25" x14ac:dyDescent="0.25">
      <c r="Y54" s="100"/>
    </row>
  </sheetData>
  <pageMargins left="0.7" right="0.7" top="0.75" bottom="0.75" header="0.3" footer="0.3"/>
  <pageSetup paperSize="9" orientation="portrait" horizontalDpi="300" verticalDpi="300"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1CA421-8527-4C74-93D2-406441973059}">
  <sheetPr>
    <tabColor theme="9" tint="-0.499984740745262"/>
  </sheetPr>
  <dimension ref="A1:H40"/>
  <sheetViews>
    <sheetView showGridLines="0" topLeftCell="B6" zoomScale="70" zoomScaleNormal="70" workbookViewId="0">
      <selection activeCell="L32" sqref="L32"/>
    </sheetView>
  </sheetViews>
  <sheetFormatPr defaultRowHeight="14.4" x14ac:dyDescent="0.3"/>
  <cols>
    <col min="1" max="1" width="2.33203125" customWidth="1"/>
    <col min="2" max="2" width="5.88671875" bestFit="1" customWidth="1"/>
    <col min="3" max="3" width="116.21875" bestFit="1" customWidth="1"/>
    <col min="4" max="4" width="5.77734375" bestFit="1" customWidth="1"/>
    <col min="5" max="5" width="12.6640625" bestFit="1" customWidth="1"/>
    <col min="6" max="8" width="12" bestFit="1" customWidth="1"/>
  </cols>
  <sheetData>
    <row r="1" spans="1:8" x14ac:dyDescent="0.3">
      <c r="A1" s="6" t="s">
        <v>132</v>
      </c>
    </row>
    <row r="2" spans="1:8" x14ac:dyDescent="0.3">
      <c r="A2" s="6" t="s">
        <v>133</v>
      </c>
    </row>
    <row r="3" spans="1:8" x14ac:dyDescent="0.3">
      <c r="A3" s="6" t="s">
        <v>134</v>
      </c>
    </row>
    <row r="6" spans="1:8" ht="15" thickBot="1" x14ac:dyDescent="0.35">
      <c r="A6" t="s">
        <v>135</v>
      </c>
    </row>
    <row r="7" spans="1:8" x14ac:dyDescent="0.3">
      <c r="B7" s="146"/>
      <c r="C7" s="146"/>
      <c r="D7" s="146" t="s">
        <v>138</v>
      </c>
      <c r="E7" s="146" t="s">
        <v>140</v>
      </c>
      <c r="F7" s="146" t="s">
        <v>142</v>
      </c>
      <c r="G7" s="146" t="s">
        <v>144</v>
      </c>
      <c r="H7" s="146" t="s">
        <v>144</v>
      </c>
    </row>
    <row r="8" spans="1:8" ht="15" thickBot="1" x14ac:dyDescent="0.35">
      <c r="B8" s="147" t="s">
        <v>136</v>
      </c>
      <c r="C8" s="147" t="s">
        <v>137</v>
      </c>
      <c r="D8" s="147" t="s">
        <v>139</v>
      </c>
      <c r="E8" s="147" t="s">
        <v>141</v>
      </c>
      <c r="F8" s="147" t="s">
        <v>143</v>
      </c>
      <c r="G8" s="147" t="s">
        <v>145</v>
      </c>
      <c r="H8" s="147" t="s">
        <v>146</v>
      </c>
    </row>
    <row r="9" spans="1:8" x14ac:dyDescent="0.3">
      <c r="B9" s="144" t="s">
        <v>152</v>
      </c>
      <c r="C9" s="144" t="s">
        <v>153</v>
      </c>
      <c r="D9" s="144">
        <v>9.9999999999999992E-2</v>
      </c>
      <c r="E9" s="144">
        <v>0</v>
      </c>
      <c r="F9" s="144">
        <v>4.5530185933715182E-2</v>
      </c>
      <c r="G9" s="144">
        <v>1E+30</v>
      </c>
      <c r="H9" s="144">
        <v>3.0984063755403024E-2</v>
      </c>
    </row>
    <row r="10" spans="1:8" x14ac:dyDescent="0.3">
      <c r="B10" s="144" t="s">
        <v>154</v>
      </c>
      <c r="C10" s="144" t="s">
        <v>155</v>
      </c>
      <c r="D10" s="144">
        <v>5.0000000000000017E-2</v>
      </c>
      <c r="E10" s="144">
        <v>0</v>
      </c>
      <c r="F10" s="144">
        <v>7.7069190013090774E-3</v>
      </c>
      <c r="G10" s="144">
        <v>4.5868229965228893E-3</v>
      </c>
      <c r="H10" s="144">
        <v>1E+30</v>
      </c>
    </row>
    <row r="11" spans="1:8" x14ac:dyDescent="0.3">
      <c r="B11" s="144" t="s">
        <v>156</v>
      </c>
      <c r="C11" s="144" t="s">
        <v>157</v>
      </c>
      <c r="D11" s="144">
        <v>0.05</v>
      </c>
      <c r="E11" s="144">
        <v>0</v>
      </c>
      <c r="F11" s="144">
        <v>2.744415262583691E-3</v>
      </c>
      <c r="G11" s="144">
        <v>9.5493267352482758E-3</v>
      </c>
      <c r="H11" s="144">
        <v>1E+30</v>
      </c>
    </row>
    <row r="12" spans="1:8" x14ac:dyDescent="0.3">
      <c r="B12" s="144" t="s">
        <v>158</v>
      </c>
      <c r="C12" s="144" t="s">
        <v>159</v>
      </c>
      <c r="D12" s="144">
        <v>0.25</v>
      </c>
      <c r="E12" s="144">
        <v>0</v>
      </c>
      <c r="F12" s="144">
        <v>1.2293741997831967E-2</v>
      </c>
      <c r="G12" s="144">
        <v>1.721814902120325E-3</v>
      </c>
      <c r="H12" s="144">
        <v>4.5868229965228893E-3</v>
      </c>
    </row>
    <row r="13" spans="1:8" x14ac:dyDescent="0.3">
      <c r="B13" s="144" t="s">
        <v>160</v>
      </c>
      <c r="C13" s="144" t="s">
        <v>161</v>
      </c>
      <c r="D13" s="144">
        <v>9.9999999999999978E-2</v>
      </c>
      <c r="E13" s="144">
        <v>0</v>
      </c>
      <c r="F13" s="144">
        <v>4.2942971315537704E-3</v>
      </c>
      <c r="G13" s="144">
        <v>7.9994448662781964E-3</v>
      </c>
      <c r="H13" s="144">
        <v>3.0984063755403024E-2</v>
      </c>
    </row>
    <row r="14" spans="1:8" x14ac:dyDescent="0.3">
      <c r="B14" s="144" t="s">
        <v>162</v>
      </c>
      <c r="C14" s="144" t="s">
        <v>163</v>
      </c>
      <c r="D14" s="144">
        <v>0.05</v>
      </c>
      <c r="E14" s="144">
        <v>0</v>
      </c>
      <c r="F14" s="144">
        <v>1.1133500308556851E-2</v>
      </c>
      <c r="G14" s="144">
        <v>3.0984063755403024E-2</v>
      </c>
      <c r="H14" s="144">
        <v>1E+30</v>
      </c>
    </row>
    <row r="15" spans="1:8" x14ac:dyDescent="0.3">
      <c r="B15" s="144" t="s">
        <v>164</v>
      </c>
      <c r="C15" s="144" t="s">
        <v>165</v>
      </c>
      <c r="D15" s="144">
        <v>0.05</v>
      </c>
      <c r="E15" s="144">
        <v>0</v>
      </c>
      <c r="F15" s="144">
        <v>1.1643708524664287E-2</v>
      </c>
      <c r="G15" s="144">
        <v>2.3718483752880049E-3</v>
      </c>
      <c r="H15" s="144">
        <v>1E+30</v>
      </c>
    </row>
    <row r="16" spans="1:8" ht="15" thickBot="1" x14ac:dyDescent="0.35">
      <c r="B16" s="145" t="s">
        <v>166</v>
      </c>
      <c r="C16" s="145" t="s">
        <v>167</v>
      </c>
      <c r="D16" s="145">
        <v>0.35000000000000003</v>
      </c>
      <c r="E16" s="145">
        <v>0</v>
      </c>
      <c r="F16" s="145">
        <v>1.4015556899952292E-2</v>
      </c>
      <c r="G16" s="145">
        <v>1E+30</v>
      </c>
      <c r="H16" s="145">
        <v>1.721814902120325E-3</v>
      </c>
    </row>
    <row r="18" spans="1:8" ht="15" thickBot="1" x14ac:dyDescent="0.35">
      <c r="A18" t="s">
        <v>147</v>
      </c>
    </row>
    <row r="19" spans="1:8" x14ac:dyDescent="0.3">
      <c r="B19" s="146"/>
      <c r="C19" s="146"/>
      <c r="D19" s="146" t="s">
        <v>138</v>
      </c>
      <c r="E19" s="146" t="s">
        <v>148</v>
      </c>
      <c r="F19" s="146" t="s">
        <v>150</v>
      </c>
      <c r="G19" s="146" t="s">
        <v>144</v>
      </c>
      <c r="H19" s="146" t="s">
        <v>144</v>
      </c>
    </row>
    <row r="20" spans="1:8" ht="15" thickBot="1" x14ac:dyDescent="0.35">
      <c r="B20" s="147" t="s">
        <v>136</v>
      </c>
      <c r="C20" s="147" t="s">
        <v>137</v>
      </c>
      <c r="D20" s="147" t="s">
        <v>139</v>
      </c>
      <c r="E20" s="147" t="s">
        <v>149</v>
      </c>
      <c r="F20" s="147" t="s">
        <v>151</v>
      </c>
      <c r="G20" s="147" t="s">
        <v>145</v>
      </c>
      <c r="H20" s="147" t="s">
        <v>146</v>
      </c>
    </row>
    <row r="21" spans="1:8" x14ac:dyDescent="0.3">
      <c r="B21" s="144" t="s">
        <v>168</v>
      </c>
      <c r="C21" s="144" t="s">
        <v>169</v>
      </c>
      <c r="D21" s="144">
        <v>0.15</v>
      </c>
      <c r="E21" s="144">
        <v>3.7823266932406098E-2</v>
      </c>
      <c r="F21" s="144">
        <v>0.15</v>
      </c>
      <c r="G21" s="144">
        <v>2.7755575615628914E-17</v>
      </c>
      <c r="H21" s="144">
        <v>4.9999999999999989E-2</v>
      </c>
    </row>
    <row r="22" spans="1:8" x14ac:dyDescent="0.3">
      <c r="B22" s="144" t="s">
        <v>170</v>
      </c>
      <c r="C22" s="144" t="s">
        <v>171</v>
      </c>
      <c r="D22" s="144">
        <v>0.30000000000000004</v>
      </c>
      <c r="E22" s="144">
        <v>0</v>
      </c>
      <c r="F22" s="144">
        <v>0</v>
      </c>
      <c r="G22" s="144">
        <v>0.30000000000000004</v>
      </c>
      <c r="H22" s="144">
        <v>1E+30</v>
      </c>
    </row>
    <row r="23" spans="1:8" x14ac:dyDescent="0.3">
      <c r="B23" s="144" t="s">
        <v>172</v>
      </c>
      <c r="C23" s="144" t="s">
        <v>110</v>
      </c>
      <c r="D23" s="144">
        <v>4.9999999999999989E-2</v>
      </c>
      <c r="E23" s="144">
        <v>0</v>
      </c>
      <c r="F23" s="144">
        <v>0</v>
      </c>
      <c r="G23" s="144">
        <v>5.0000000000000044E-2</v>
      </c>
      <c r="H23" s="144">
        <v>1E+30</v>
      </c>
    </row>
    <row r="24" spans="1:8" x14ac:dyDescent="0.3">
      <c r="B24" s="144" t="s">
        <v>173</v>
      </c>
      <c r="C24" s="144" t="s">
        <v>174</v>
      </c>
      <c r="D24" s="144">
        <v>0.15000000000000002</v>
      </c>
      <c r="E24" s="144">
        <v>-4.5868229965228893E-3</v>
      </c>
      <c r="F24" s="144">
        <v>0.15</v>
      </c>
      <c r="G24" s="144">
        <v>0.1</v>
      </c>
      <c r="H24" s="144">
        <v>2.7755575615628914E-17</v>
      </c>
    </row>
    <row r="25" spans="1:8" x14ac:dyDescent="0.3">
      <c r="B25" s="144" t="s">
        <v>175</v>
      </c>
      <c r="C25" s="144" t="s">
        <v>110</v>
      </c>
      <c r="D25" s="144">
        <v>0.14999999999999997</v>
      </c>
      <c r="E25" s="144">
        <v>-7.9994448662781964E-3</v>
      </c>
      <c r="F25" s="144">
        <v>0.15</v>
      </c>
      <c r="G25" s="144">
        <v>0.1</v>
      </c>
      <c r="H25" s="144">
        <v>2.5000000000000022E-2</v>
      </c>
    </row>
    <row r="26" spans="1:8" x14ac:dyDescent="0.3">
      <c r="B26" s="144" t="s">
        <v>176</v>
      </c>
      <c r="C26" s="144" t="s">
        <v>110</v>
      </c>
      <c r="D26" s="144">
        <v>0.4</v>
      </c>
      <c r="E26" s="144">
        <v>0</v>
      </c>
      <c r="F26" s="144">
        <v>0.15</v>
      </c>
      <c r="G26" s="144">
        <v>0.25000000000000006</v>
      </c>
      <c r="H26" s="144">
        <v>1E+30</v>
      </c>
    </row>
    <row r="27" spans="1:8" x14ac:dyDescent="0.3">
      <c r="B27" s="144" t="s">
        <v>177</v>
      </c>
      <c r="C27" s="144" t="s">
        <v>110</v>
      </c>
      <c r="D27" s="144">
        <v>0.3</v>
      </c>
      <c r="E27" s="144">
        <v>0</v>
      </c>
      <c r="F27" s="144">
        <v>0.2</v>
      </c>
      <c r="G27" s="144">
        <v>0.1</v>
      </c>
      <c r="H27" s="144">
        <v>1E+30</v>
      </c>
    </row>
    <row r="28" spans="1:8" x14ac:dyDescent="0.3">
      <c r="B28" s="144" t="s">
        <v>178</v>
      </c>
      <c r="C28" s="144" t="s">
        <v>179</v>
      </c>
      <c r="D28" s="144">
        <v>9.9999999999999992E-2</v>
      </c>
      <c r="E28" s="144">
        <v>0</v>
      </c>
      <c r="F28" s="144">
        <v>0.05</v>
      </c>
      <c r="G28" s="144">
        <v>4.9999999999999989E-2</v>
      </c>
      <c r="H28" s="144">
        <v>1E+30</v>
      </c>
    </row>
    <row r="29" spans="1:8" x14ac:dyDescent="0.3">
      <c r="B29" s="144" t="s">
        <v>180</v>
      </c>
      <c r="C29" s="144" t="s">
        <v>110</v>
      </c>
      <c r="D29" s="144">
        <v>5.0000000000000017E-2</v>
      </c>
      <c r="E29" s="144">
        <v>0</v>
      </c>
      <c r="F29" s="144">
        <v>0.05</v>
      </c>
      <c r="G29" s="144">
        <v>2.7755575615628914E-17</v>
      </c>
      <c r="H29" s="144">
        <v>1E+30</v>
      </c>
    </row>
    <row r="30" spans="1:8" x14ac:dyDescent="0.3">
      <c r="B30" s="144" t="s">
        <v>181</v>
      </c>
      <c r="C30" s="144" t="s">
        <v>110</v>
      </c>
      <c r="D30" s="144">
        <v>0.05</v>
      </c>
      <c r="E30" s="144">
        <v>-9.5493267352482758E-3</v>
      </c>
      <c r="F30" s="144">
        <v>0.05</v>
      </c>
      <c r="G30" s="144">
        <v>0.2</v>
      </c>
      <c r="H30" s="144">
        <v>0.05</v>
      </c>
    </row>
    <row r="31" spans="1:8" x14ac:dyDescent="0.3">
      <c r="B31" s="144" t="s">
        <v>182</v>
      </c>
      <c r="C31" s="144" t="s">
        <v>110</v>
      </c>
      <c r="D31" s="144">
        <v>0.25</v>
      </c>
      <c r="E31" s="144">
        <v>0</v>
      </c>
      <c r="F31" s="144">
        <v>0.05</v>
      </c>
      <c r="G31" s="144">
        <v>0.2</v>
      </c>
      <c r="H31" s="144">
        <v>1E+30</v>
      </c>
    </row>
    <row r="32" spans="1:8" x14ac:dyDescent="0.3">
      <c r="B32" s="144" t="s">
        <v>183</v>
      </c>
      <c r="C32" s="144" t="s">
        <v>110</v>
      </c>
      <c r="D32" s="144">
        <v>9.9999999999999978E-2</v>
      </c>
      <c r="E32" s="144">
        <v>0</v>
      </c>
      <c r="F32" s="144">
        <v>0.05</v>
      </c>
      <c r="G32" s="144">
        <v>4.9999999999999989E-2</v>
      </c>
      <c r="H32" s="144">
        <v>1E+30</v>
      </c>
    </row>
    <row r="33" spans="2:8" x14ac:dyDescent="0.3">
      <c r="B33" s="144" t="s">
        <v>184</v>
      </c>
      <c r="C33" s="144" t="s">
        <v>110</v>
      </c>
      <c r="D33" s="144">
        <v>0.05</v>
      </c>
      <c r="E33" s="144">
        <v>-3.0984063755403024E-2</v>
      </c>
      <c r="F33" s="144">
        <v>0.05</v>
      </c>
      <c r="G33" s="144">
        <v>2.5000000000000022E-2</v>
      </c>
      <c r="H33" s="144">
        <v>2.7755575615628914E-17</v>
      </c>
    </row>
    <row r="34" spans="2:8" x14ac:dyDescent="0.3">
      <c r="B34" s="144" t="s">
        <v>185</v>
      </c>
      <c r="C34" s="144" t="s">
        <v>110</v>
      </c>
      <c r="D34" s="144">
        <v>0.05</v>
      </c>
      <c r="E34" s="144">
        <v>-2.3718483752880049E-3</v>
      </c>
      <c r="F34" s="144">
        <v>0.05</v>
      </c>
      <c r="G34" s="144">
        <v>2.5000000000000022E-2</v>
      </c>
      <c r="H34" s="144">
        <v>0.05</v>
      </c>
    </row>
    <row r="35" spans="2:8" x14ac:dyDescent="0.3">
      <c r="B35" s="144" t="s">
        <v>186</v>
      </c>
      <c r="C35" s="144" t="s">
        <v>110</v>
      </c>
      <c r="D35" s="144">
        <v>0.35000000000000003</v>
      </c>
      <c r="E35" s="144">
        <v>0</v>
      </c>
      <c r="F35" s="144">
        <v>0.05</v>
      </c>
      <c r="G35" s="144">
        <v>0.30000000000000004</v>
      </c>
      <c r="H35" s="144">
        <v>1E+30</v>
      </c>
    </row>
    <row r="36" spans="2:8" x14ac:dyDescent="0.3">
      <c r="B36" s="144" t="s">
        <v>187</v>
      </c>
      <c r="C36" s="144" t="s">
        <v>188</v>
      </c>
      <c r="D36" s="144">
        <v>0.15000000000000002</v>
      </c>
      <c r="E36" s="144">
        <v>0</v>
      </c>
      <c r="F36" s="144">
        <v>0.4</v>
      </c>
      <c r="G36" s="144">
        <v>1E+30</v>
      </c>
      <c r="H36" s="144">
        <v>0.25000000000000011</v>
      </c>
    </row>
    <row r="37" spans="2:8" x14ac:dyDescent="0.3">
      <c r="B37" s="144" t="s">
        <v>189</v>
      </c>
      <c r="C37" s="144" t="s">
        <v>110</v>
      </c>
      <c r="D37" s="144">
        <v>0.3</v>
      </c>
      <c r="E37" s="144">
        <v>0</v>
      </c>
      <c r="F37" s="144">
        <v>0.4</v>
      </c>
      <c r="G37" s="144">
        <v>1E+30</v>
      </c>
      <c r="H37" s="144">
        <v>0.1</v>
      </c>
    </row>
    <row r="38" spans="2:8" x14ac:dyDescent="0.3">
      <c r="B38" s="144" t="s">
        <v>190</v>
      </c>
      <c r="C38" s="144" t="s">
        <v>110</v>
      </c>
      <c r="D38" s="144">
        <v>0.14999999999999997</v>
      </c>
      <c r="E38" s="144">
        <v>0</v>
      </c>
      <c r="F38" s="144">
        <v>0.4</v>
      </c>
      <c r="G38" s="144">
        <v>1E+30</v>
      </c>
      <c r="H38" s="144">
        <v>0.25000000000000006</v>
      </c>
    </row>
    <row r="39" spans="2:8" x14ac:dyDescent="0.3">
      <c r="B39" s="144" t="s">
        <v>191</v>
      </c>
      <c r="C39" s="144" t="s">
        <v>110</v>
      </c>
      <c r="D39" s="144">
        <v>0.4</v>
      </c>
      <c r="E39" s="144">
        <v>1.721814902120325E-3</v>
      </c>
      <c r="F39" s="144">
        <v>0.4</v>
      </c>
      <c r="G39" s="144">
        <v>0.1</v>
      </c>
      <c r="H39" s="144">
        <v>2.5000000000000022E-2</v>
      </c>
    </row>
    <row r="40" spans="2:8" ht="15" thickBot="1" x14ac:dyDescent="0.35">
      <c r="B40" s="145" t="s">
        <v>192</v>
      </c>
      <c r="C40" s="145" t="s">
        <v>193</v>
      </c>
      <c r="D40" s="145">
        <v>1.0000000000000002</v>
      </c>
      <c r="E40" s="145">
        <v>1.2293741997831967E-2</v>
      </c>
      <c r="F40" s="145">
        <v>1</v>
      </c>
      <c r="G40" s="145">
        <v>5.0000000000000044E-2</v>
      </c>
      <c r="H40" s="145">
        <v>0.1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843F42-F86B-47FB-A601-D901A90DBC9D}">
  <sheetPr>
    <tabColor rgb="FF7030A0"/>
  </sheetPr>
  <dimension ref="B1:Y54"/>
  <sheetViews>
    <sheetView showGridLines="0" zoomScale="80" zoomScaleNormal="80" workbookViewId="0">
      <selection activeCell="C3" sqref="C3"/>
    </sheetView>
  </sheetViews>
  <sheetFormatPr defaultColWidth="9.33203125" defaultRowHeight="12" x14ac:dyDescent="0.25"/>
  <cols>
    <col min="1" max="1" width="2.33203125" style="3" customWidth="1"/>
    <col min="2" max="2" width="4" style="27" customWidth="1"/>
    <col min="3" max="3" width="44.21875" style="102" customWidth="1"/>
    <col min="4" max="12" width="8.6640625" style="3" customWidth="1"/>
    <col min="13" max="13" width="12.44140625" style="3" customWidth="1"/>
    <col min="14" max="14" width="8.6640625" style="3" customWidth="1"/>
    <col min="15" max="15" width="15.5546875" style="3" bestFit="1" customWidth="1"/>
    <col min="16" max="16" width="13.6640625" style="3" customWidth="1"/>
    <col min="17" max="18" width="9.33203125" style="3" customWidth="1"/>
    <col min="19" max="19" width="6" style="3" bestFit="1" customWidth="1"/>
    <col min="20" max="20" width="3.5546875" style="3" bestFit="1" customWidth="1"/>
    <col min="21" max="21" width="6.5546875" style="3" customWidth="1"/>
    <col min="22" max="22" width="4.33203125" style="3" bestFit="1" customWidth="1"/>
    <col min="23" max="16384" width="9.33203125" style="3"/>
  </cols>
  <sheetData>
    <row r="1" spans="3:15" ht="18" x14ac:dyDescent="0.35">
      <c r="C1" s="101" t="s">
        <v>123</v>
      </c>
      <c r="D1" s="70" t="s">
        <v>84</v>
      </c>
    </row>
    <row r="2" spans="3:15" x14ac:dyDescent="0.25">
      <c r="C2" s="168"/>
      <c r="D2" s="169"/>
      <c r="E2" s="169"/>
      <c r="F2" s="169"/>
      <c r="G2" s="169"/>
      <c r="H2" s="169"/>
      <c r="I2" s="169"/>
      <c r="J2" s="169"/>
      <c r="K2" s="169"/>
      <c r="L2" s="169"/>
      <c r="M2" s="169"/>
      <c r="N2" s="169"/>
      <c r="O2" s="170"/>
    </row>
    <row r="3" spans="3:15" x14ac:dyDescent="0.25">
      <c r="C3" s="208" t="s">
        <v>130</v>
      </c>
      <c r="D3" s="209" t="str" cm="1">
        <f t="array" ref="D3:K3">TRANSPOSE('1.b Sample  (Return and Risk)'!P6:P13)</f>
        <v>(ASX:PME)</v>
      </c>
      <c r="E3" s="209" t="str">
        <v>(ASX:COH)</v>
      </c>
      <c r="F3" s="209" t="str">
        <v>(ASX:XRO)</v>
      </c>
      <c r="G3" s="209" t="str">
        <v>(ASX:RUL)</v>
      </c>
      <c r="H3" s="209" t="str">
        <v xml:space="preserve"> (ASX:TLS)</v>
      </c>
      <c r="I3" s="209" t="str">
        <v>(ASX:SLC)</v>
      </c>
      <c r="J3" s="209" t="str">
        <v>(ASX:CBA)</v>
      </c>
      <c r="K3" s="209" t="str">
        <v>(ASX:SUN)</v>
      </c>
      <c r="L3" s="210"/>
      <c r="M3" s="211"/>
      <c r="N3" s="211"/>
      <c r="O3" s="172"/>
    </row>
    <row r="4" spans="3:15" ht="14.4" x14ac:dyDescent="0.25">
      <c r="C4" s="212" t="s">
        <v>121</v>
      </c>
      <c r="D4" s="202" cm="1">
        <f t="array" aca="1" ref="D4:K4" ca="1">TRANSPOSE(_xlfn.ANCHORARRAY('1.b Sample  (Return and Risk)'!U6))</f>
        <v>4.5530185933715182E-2</v>
      </c>
      <c r="E4" s="202">
        <f ca="1"/>
        <v>7.7069190013090748E-3</v>
      </c>
      <c r="F4" s="202">
        <f ca="1"/>
        <v>2.7444152625836914E-3</v>
      </c>
      <c r="G4" s="202">
        <f ca="1"/>
        <v>1.2293741997831972E-2</v>
      </c>
      <c r="H4" s="202">
        <f ca="1"/>
        <v>4.2942971315537773E-3</v>
      </c>
      <c r="I4" s="202">
        <f ca="1"/>
        <v>1.1133500308556851E-2</v>
      </c>
      <c r="J4" s="202">
        <f ca="1"/>
        <v>1.1643708524664287E-2</v>
      </c>
      <c r="K4" s="202">
        <f ca="1"/>
        <v>1.4015556899952293E-2</v>
      </c>
      <c r="L4" s="213"/>
      <c r="M4" s="211"/>
      <c r="N4" s="211"/>
      <c r="O4" s="172"/>
    </row>
    <row r="5" spans="3:15" ht="14.4" x14ac:dyDescent="0.25">
      <c r="C5" s="212" t="s">
        <v>51</v>
      </c>
      <c r="D5" s="203" t="s">
        <v>35</v>
      </c>
      <c r="E5" s="203" t="s">
        <v>36</v>
      </c>
      <c r="F5" s="203" t="s">
        <v>37</v>
      </c>
      <c r="G5" s="203" t="s">
        <v>38</v>
      </c>
      <c r="H5" s="203" t="s">
        <v>39</v>
      </c>
      <c r="I5" s="203" t="s">
        <v>40</v>
      </c>
      <c r="J5" s="203" t="s">
        <v>41</v>
      </c>
      <c r="K5" s="203" t="s">
        <v>42</v>
      </c>
      <c r="L5" s="213"/>
      <c r="M5" s="211"/>
      <c r="N5" s="211"/>
      <c r="O5" s="172"/>
    </row>
    <row r="6" spans="3:15" ht="14.4" x14ac:dyDescent="0.25">
      <c r="C6" s="212" t="s">
        <v>119</v>
      </c>
      <c r="D6" s="204">
        <v>1</v>
      </c>
      <c r="E6" s="204">
        <v>0</v>
      </c>
      <c r="F6" s="204">
        <v>0</v>
      </c>
      <c r="G6" s="204">
        <v>1</v>
      </c>
      <c r="H6" s="204">
        <v>1</v>
      </c>
      <c r="I6" s="204">
        <v>0</v>
      </c>
      <c r="J6" s="204">
        <v>1</v>
      </c>
      <c r="K6" s="204">
        <v>1</v>
      </c>
      <c r="L6" s="213"/>
      <c r="M6" s="211"/>
      <c r="N6" s="211"/>
      <c r="O6" s="172"/>
    </row>
    <row r="7" spans="3:15" ht="19.95" customHeight="1" x14ac:dyDescent="0.25">
      <c r="C7" s="214"/>
      <c r="D7" s="210"/>
      <c r="E7" s="210"/>
      <c r="F7" s="210"/>
      <c r="G7" s="210"/>
      <c r="H7" s="210"/>
      <c r="I7" s="210"/>
      <c r="J7" s="210"/>
      <c r="K7" s="210"/>
      <c r="L7" s="210"/>
      <c r="M7" s="211"/>
      <c r="N7" s="211"/>
      <c r="O7" s="172"/>
    </row>
    <row r="8" spans="3:15" x14ac:dyDescent="0.25">
      <c r="C8" s="215"/>
      <c r="D8" s="211"/>
      <c r="E8" s="211"/>
      <c r="F8" s="211"/>
      <c r="G8" s="211"/>
      <c r="H8" s="211"/>
      <c r="I8" s="211"/>
      <c r="J8" s="211"/>
      <c r="K8" s="211"/>
      <c r="L8" s="210"/>
      <c r="M8" s="211"/>
      <c r="N8" s="211"/>
      <c r="O8" s="172"/>
    </row>
    <row r="9" spans="3:15" ht="12" customHeight="1" x14ac:dyDescent="0.25">
      <c r="C9" s="208" t="s">
        <v>17</v>
      </c>
      <c r="D9" s="205">
        <f ca="1">D4</f>
        <v>4.5530185933715182E-2</v>
      </c>
      <c r="E9" s="205">
        <f t="shared" ref="E9:K9" ca="1" si="0">E4</f>
        <v>7.7069190013090748E-3</v>
      </c>
      <c r="F9" s="205">
        <f t="shared" ca="1" si="0"/>
        <v>2.7444152625836914E-3</v>
      </c>
      <c r="G9" s="205">
        <f t="shared" ca="1" si="0"/>
        <v>1.2293741997831972E-2</v>
      </c>
      <c r="H9" s="205">
        <f t="shared" ca="1" si="0"/>
        <v>4.2942971315537773E-3</v>
      </c>
      <c r="I9" s="205">
        <f t="shared" ca="1" si="0"/>
        <v>1.1133500308556851E-2</v>
      </c>
      <c r="J9" s="205">
        <f t="shared" ca="1" si="0"/>
        <v>1.1643708524664287E-2</v>
      </c>
      <c r="K9" s="205">
        <f t="shared" ca="1" si="0"/>
        <v>1.4015556899952293E-2</v>
      </c>
      <c r="L9" s="211"/>
      <c r="M9" s="211"/>
      <c r="N9" s="211"/>
      <c r="O9" s="172"/>
    </row>
    <row r="10" spans="3:15" ht="12" customHeight="1" x14ac:dyDescent="0.25">
      <c r="C10" s="208"/>
      <c r="D10" s="203" t="s">
        <v>35</v>
      </c>
      <c r="E10" s="203" t="s">
        <v>36</v>
      </c>
      <c r="F10" s="203" t="s">
        <v>37</v>
      </c>
      <c r="G10" s="203" t="s">
        <v>38</v>
      </c>
      <c r="H10" s="203" t="s">
        <v>39</v>
      </c>
      <c r="I10" s="203" t="s">
        <v>40</v>
      </c>
      <c r="J10" s="203" t="s">
        <v>41</v>
      </c>
      <c r="K10" s="203" t="s">
        <v>42</v>
      </c>
      <c r="L10" s="211"/>
      <c r="M10" s="211"/>
      <c r="N10" s="211"/>
      <c r="O10" s="172"/>
    </row>
    <row r="11" spans="3:15" ht="12" customHeight="1" x14ac:dyDescent="0.25">
      <c r="C11" s="208"/>
      <c r="D11" s="211"/>
      <c r="E11" s="211"/>
      <c r="F11" s="211"/>
      <c r="G11" s="211"/>
      <c r="H11" s="211"/>
      <c r="I11" s="211"/>
      <c r="J11" s="211"/>
      <c r="K11" s="211"/>
      <c r="L11" s="211"/>
      <c r="M11" s="216"/>
      <c r="N11" s="211"/>
      <c r="O11" s="172"/>
    </row>
    <row r="12" spans="3:15" ht="12" customHeight="1" x14ac:dyDescent="0.25">
      <c r="C12" s="208"/>
      <c r="D12" s="211"/>
      <c r="E12" s="211"/>
      <c r="F12" s="211"/>
      <c r="G12" s="211"/>
      <c r="H12" s="211"/>
      <c r="I12" s="211"/>
      <c r="J12" s="211"/>
      <c r="K12" s="211"/>
      <c r="L12" s="211"/>
      <c r="M12" s="211"/>
      <c r="N12" s="211"/>
      <c r="O12" s="172"/>
    </row>
    <row r="13" spans="3:15" ht="12" customHeight="1" x14ac:dyDescent="0.25">
      <c r="C13" s="208" t="s">
        <v>122</v>
      </c>
      <c r="D13" s="217">
        <f ca="1">SUMPRODUCT(D4:K4,D6:K6)</f>
        <v>8.7777490487717519E-2</v>
      </c>
      <c r="E13" s="211"/>
      <c r="F13" s="211"/>
      <c r="G13" s="211"/>
      <c r="H13" s="211"/>
      <c r="I13" s="211"/>
      <c r="J13" s="211"/>
      <c r="K13" s="211"/>
      <c r="L13" s="211"/>
      <c r="M13" s="211"/>
      <c r="N13" s="211"/>
      <c r="O13" s="172"/>
    </row>
    <row r="14" spans="3:15" x14ac:dyDescent="0.25">
      <c r="C14" s="215"/>
      <c r="D14" s="211"/>
      <c r="E14" s="211"/>
      <c r="F14" s="211"/>
      <c r="G14" s="211"/>
      <c r="H14" s="211"/>
      <c r="I14" s="211"/>
      <c r="J14" s="211"/>
      <c r="K14" s="211"/>
      <c r="L14" s="211"/>
      <c r="M14" s="211"/>
      <c r="N14" s="211"/>
      <c r="O14" s="172"/>
    </row>
    <row r="15" spans="3:15" x14ac:dyDescent="0.25">
      <c r="C15" s="208" t="s">
        <v>18</v>
      </c>
      <c r="D15" s="211"/>
      <c r="E15" s="211"/>
      <c r="F15" s="211"/>
      <c r="G15" s="211"/>
      <c r="H15" s="211"/>
      <c r="I15" s="211"/>
      <c r="J15" s="211"/>
      <c r="K15" s="211"/>
      <c r="L15" s="211"/>
      <c r="M15" s="211"/>
      <c r="N15" s="211"/>
      <c r="O15" s="172"/>
    </row>
    <row r="16" spans="3:15" ht="14.4" x14ac:dyDescent="0.25">
      <c r="C16" s="215"/>
      <c r="D16" s="205">
        <f ca="1">D9</f>
        <v>4.5530185933715182E-2</v>
      </c>
      <c r="E16" s="205">
        <f t="shared" ref="E16:K16" ca="1" si="1">E9</f>
        <v>7.7069190013090748E-3</v>
      </c>
      <c r="F16" s="205">
        <f t="shared" ca="1" si="1"/>
        <v>2.7444152625836914E-3</v>
      </c>
      <c r="G16" s="205">
        <f t="shared" ca="1" si="1"/>
        <v>1.2293741997831972E-2</v>
      </c>
      <c r="H16" s="205">
        <f t="shared" ca="1" si="1"/>
        <v>4.2942971315537773E-3</v>
      </c>
      <c r="I16" s="205">
        <f t="shared" ca="1" si="1"/>
        <v>1.1133500308556851E-2</v>
      </c>
      <c r="J16" s="205">
        <f t="shared" ca="1" si="1"/>
        <v>1.1643708524664287E-2</v>
      </c>
      <c r="K16" s="205">
        <f t="shared" ca="1" si="1"/>
        <v>1.4015556899952293E-2</v>
      </c>
      <c r="L16" s="211"/>
      <c r="M16" s="211"/>
      <c r="N16" s="211"/>
      <c r="O16" s="172"/>
    </row>
    <row r="17" spans="3:15" ht="13.8" x14ac:dyDescent="0.25">
      <c r="C17" s="215"/>
      <c r="D17" s="203" t="s">
        <v>35</v>
      </c>
      <c r="E17" s="203" t="s">
        <v>36</v>
      </c>
      <c r="F17" s="203" t="s">
        <v>37</v>
      </c>
      <c r="G17" s="203" t="s">
        <v>38</v>
      </c>
      <c r="H17" s="203" t="s">
        <v>39</v>
      </c>
      <c r="I17" s="203" t="s">
        <v>40</v>
      </c>
      <c r="J17" s="203" t="s">
        <v>41</v>
      </c>
      <c r="K17" s="203" t="s">
        <v>42</v>
      </c>
      <c r="L17" s="211" t="s">
        <v>110</v>
      </c>
      <c r="M17" s="211" t="s">
        <v>19</v>
      </c>
      <c r="N17" s="211" t="s">
        <v>111</v>
      </c>
      <c r="O17" s="176"/>
    </row>
    <row r="18" spans="3:15" ht="14.4" x14ac:dyDescent="0.25">
      <c r="C18" s="206" t="s">
        <v>124</v>
      </c>
      <c r="D18" s="207">
        <v>1</v>
      </c>
      <c r="E18" s="207">
        <v>1</v>
      </c>
      <c r="F18" s="207">
        <v>1</v>
      </c>
      <c r="G18" s="207">
        <v>1</v>
      </c>
      <c r="H18" s="207">
        <v>1</v>
      </c>
      <c r="I18" s="207">
        <v>1</v>
      </c>
      <c r="J18" s="207">
        <v>1</v>
      </c>
      <c r="K18" s="207">
        <v>1</v>
      </c>
      <c r="L18" s="218">
        <f>SUMPRODUCT(D$6:K$6,D18:K18)</f>
        <v>5</v>
      </c>
      <c r="M18" s="219" t="s">
        <v>118</v>
      </c>
      <c r="N18" s="207">
        <v>5</v>
      </c>
      <c r="O18" s="172"/>
    </row>
    <row r="19" spans="3:15" ht="13.2" customHeight="1" x14ac:dyDescent="0.25">
      <c r="C19" s="220" t="s">
        <v>125</v>
      </c>
      <c r="D19" s="207">
        <v>1</v>
      </c>
      <c r="E19" s="207">
        <v>1</v>
      </c>
      <c r="F19" s="207">
        <v>0</v>
      </c>
      <c r="G19" s="207">
        <v>0</v>
      </c>
      <c r="H19" s="207">
        <v>0</v>
      </c>
      <c r="I19" s="207">
        <v>0</v>
      </c>
      <c r="J19" s="207">
        <v>0</v>
      </c>
      <c r="K19" s="207">
        <v>0</v>
      </c>
      <c r="L19" s="218">
        <f t="shared" ref="L19:L26" si="2">SUMPRODUCT(D$6:K$6,D19:K19)</f>
        <v>1</v>
      </c>
      <c r="M19" s="219" t="s">
        <v>117</v>
      </c>
      <c r="N19" s="207">
        <v>1</v>
      </c>
      <c r="O19" s="172"/>
    </row>
    <row r="20" spans="3:15" ht="13.2" customHeight="1" x14ac:dyDescent="0.25">
      <c r="C20" s="215"/>
      <c r="D20" s="207">
        <v>0</v>
      </c>
      <c r="E20" s="207">
        <v>0</v>
      </c>
      <c r="F20" s="207">
        <v>1</v>
      </c>
      <c r="G20" s="207">
        <v>1</v>
      </c>
      <c r="H20" s="207">
        <v>0</v>
      </c>
      <c r="I20" s="207">
        <v>0</v>
      </c>
      <c r="J20" s="207">
        <v>0</v>
      </c>
      <c r="K20" s="207">
        <v>0</v>
      </c>
      <c r="L20" s="218">
        <f t="shared" si="2"/>
        <v>1</v>
      </c>
      <c r="M20" s="219" t="s">
        <v>117</v>
      </c>
      <c r="N20" s="207">
        <v>1</v>
      </c>
      <c r="O20" s="172"/>
    </row>
    <row r="21" spans="3:15" ht="14.4" x14ac:dyDescent="0.25">
      <c r="C21" s="220"/>
      <c r="D21" s="221">
        <v>0</v>
      </c>
      <c r="E21" s="221">
        <v>0</v>
      </c>
      <c r="F21" s="221">
        <v>0</v>
      </c>
      <c r="G21" s="221">
        <v>0</v>
      </c>
      <c r="H21" s="221">
        <v>1</v>
      </c>
      <c r="I21" s="221">
        <v>1</v>
      </c>
      <c r="J21" s="221">
        <v>0</v>
      </c>
      <c r="K21" s="221">
        <v>0</v>
      </c>
      <c r="L21" s="218">
        <f t="shared" si="2"/>
        <v>1</v>
      </c>
      <c r="M21" s="219" t="s">
        <v>117</v>
      </c>
      <c r="N21" s="207">
        <v>1</v>
      </c>
      <c r="O21" s="176"/>
    </row>
    <row r="22" spans="3:15" x14ac:dyDescent="0.25">
      <c r="C22" s="222"/>
      <c r="D22" s="221">
        <v>0</v>
      </c>
      <c r="E22" s="221">
        <v>0</v>
      </c>
      <c r="F22" s="221">
        <v>0</v>
      </c>
      <c r="G22" s="221">
        <v>0</v>
      </c>
      <c r="H22" s="221">
        <v>0</v>
      </c>
      <c r="I22" s="221">
        <v>0</v>
      </c>
      <c r="J22" s="221">
        <v>1</v>
      </c>
      <c r="K22" s="221">
        <v>1</v>
      </c>
      <c r="L22" s="218">
        <f t="shared" si="2"/>
        <v>2</v>
      </c>
      <c r="M22" s="219" t="s">
        <v>117</v>
      </c>
      <c r="N22" s="207">
        <v>1</v>
      </c>
      <c r="O22" s="176"/>
    </row>
    <row r="23" spans="3:15" ht="14.4" x14ac:dyDescent="0.25">
      <c r="C23" s="220" t="s">
        <v>126</v>
      </c>
      <c r="D23" s="221">
        <v>1</v>
      </c>
      <c r="E23" s="221">
        <v>0</v>
      </c>
      <c r="F23" s="221">
        <v>0</v>
      </c>
      <c r="G23" s="221">
        <v>0</v>
      </c>
      <c r="H23" s="221">
        <v>0</v>
      </c>
      <c r="I23" s="221">
        <v>1</v>
      </c>
      <c r="J23" s="221">
        <v>0</v>
      </c>
      <c r="K23" s="221">
        <v>0</v>
      </c>
      <c r="L23" s="218">
        <f t="shared" si="2"/>
        <v>1</v>
      </c>
      <c r="M23" s="223" t="s">
        <v>14</v>
      </c>
      <c r="N23" s="221">
        <v>1</v>
      </c>
      <c r="O23" s="176"/>
    </row>
    <row r="24" spans="3:15" ht="14.4" x14ac:dyDescent="0.25">
      <c r="C24" s="220" t="s">
        <v>127</v>
      </c>
      <c r="D24" s="221">
        <v>0</v>
      </c>
      <c r="E24" s="221">
        <v>0</v>
      </c>
      <c r="F24" s="221">
        <v>0</v>
      </c>
      <c r="G24" s="221">
        <v>0</v>
      </c>
      <c r="H24" s="221">
        <v>1</v>
      </c>
      <c r="I24" s="221">
        <v>0</v>
      </c>
      <c r="J24" s="221">
        <v>0</v>
      </c>
      <c r="K24" s="221">
        <v>1</v>
      </c>
      <c r="L24" s="218">
        <f t="shared" si="2"/>
        <v>2</v>
      </c>
      <c r="M24" s="223" t="s">
        <v>117</v>
      </c>
      <c r="N24" s="221">
        <v>2</v>
      </c>
      <c r="O24" s="176"/>
    </row>
    <row r="25" spans="3:15" ht="28.8" x14ac:dyDescent="0.25">
      <c r="C25" s="220" t="s">
        <v>128</v>
      </c>
      <c r="D25" s="221">
        <v>1</v>
      </c>
      <c r="E25" s="221">
        <v>-1</v>
      </c>
      <c r="F25" s="221">
        <v>-1</v>
      </c>
      <c r="G25" s="221">
        <v>-1</v>
      </c>
      <c r="H25" s="221">
        <v>-1</v>
      </c>
      <c r="I25" s="221">
        <v>1</v>
      </c>
      <c r="J25" s="221">
        <v>-1</v>
      </c>
      <c r="K25" s="221">
        <v>-1</v>
      </c>
      <c r="L25" s="218">
        <f t="shared" si="2"/>
        <v>-3</v>
      </c>
      <c r="M25" s="219" t="s">
        <v>14</v>
      </c>
      <c r="N25" s="221">
        <v>0</v>
      </c>
      <c r="O25" s="176"/>
    </row>
    <row r="26" spans="3:15" ht="28.8" x14ac:dyDescent="0.25">
      <c r="C26" s="220" t="s">
        <v>129</v>
      </c>
      <c r="D26" s="221">
        <v>0</v>
      </c>
      <c r="E26" s="221">
        <v>1</v>
      </c>
      <c r="F26" s="221">
        <v>1</v>
      </c>
      <c r="G26" s="221">
        <v>1</v>
      </c>
      <c r="H26" s="221">
        <v>1</v>
      </c>
      <c r="I26" s="221">
        <v>0</v>
      </c>
      <c r="J26" s="221">
        <v>1</v>
      </c>
      <c r="K26" s="221">
        <v>1</v>
      </c>
      <c r="L26" s="218">
        <f t="shared" si="2"/>
        <v>4</v>
      </c>
      <c r="M26" s="223" t="s">
        <v>117</v>
      </c>
      <c r="N26" s="221">
        <v>0.75</v>
      </c>
      <c r="O26" s="176"/>
    </row>
    <row r="27" spans="3:15" x14ac:dyDescent="0.25">
      <c r="C27" s="179"/>
      <c r="D27" s="165"/>
      <c r="E27" s="165"/>
      <c r="F27" s="165"/>
      <c r="G27" s="165"/>
      <c r="H27" s="165"/>
      <c r="I27" s="165"/>
      <c r="J27" s="165"/>
      <c r="K27" s="165"/>
      <c r="L27" s="166"/>
      <c r="M27" s="163"/>
      <c r="N27" s="165"/>
      <c r="O27" s="176"/>
    </row>
    <row r="28" spans="3:15" x14ac:dyDescent="0.25">
      <c r="C28" s="179"/>
      <c r="D28" s="165"/>
      <c r="E28" s="165"/>
      <c r="F28" s="165"/>
      <c r="G28" s="165"/>
      <c r="H28" s="165"/>
      <c r="I28" s="165"/>
      <c r="J28" s="165"/>
      <c r="K28" s="165"/>
      <c r="L28" s="166"/>
      <c r="M28" s="163"/>
      <c r="N28" s="165"/>
      <c r="O28" s="176"/>
    </row>
    <row r="29" spans="3:15" x14ac:dyDescent="0.25">
      <c r="C29" s="179"/>
      <c r="D29" s="165"/>
      <c r="E29" s="165"/>
      <c r="F29" s="165"/>
      <c r="G29" s="165"/>
      <c r="H29" s="165"/>
      <c r="I29" s="165"/>
      <c r="J29" s="165"/>
      <c r="K29" s="165"/>
      <c r="L29" s="166"/>
      <c r="M29" s="163"/>
      <c r="N29" s="165"/>
      <c r="O29" s="176"/>
    </row>
    <row r="30" spans="3:15" x14ac:dyDescent="0.25">
      <c r="C30" s="179"/>
      <c r="D30" s="165"/>
      <c r="E30" s="165"/>
      <c r="F30" s="167"/>
      <c r="G30" s="165"/>
      <c r="H30" s="165"/>
      <c r="I30" s="165"/>
      <c r="J30" s="165"/>
      <c r="K30" s="165"/>
      <c r="L30" s="166"/>
      <c r="M30" s="163"/>
      <c r="N30" s="165"/>
      <c r="O30" s="176"/>
    </row>
    <row r="31" spans="3:15" x14ac:dyDescent="0.25">
      <c r="C31" s="179"/>
      <c r="D31" s="165"/>
      <c r="E31" s="165"/>
      <c r="F31" s="167"/>
      <c r="G31" s="165"/>
      <c r="H31" s="165"/>
      <c r="I31" s="165"/>
      <c r="J31" s="165"/>
      <c r="K31" s="165"/>
      <c r="L31" s="166"/>
      <c r="M31" s="163"/>
      <c r="N31" s="165"/>
      <c r="O31" s="176"/>
    </row>
    <row r="32" spans="3:15" x14ac:dyDescent="0.25">
      <c r="C32" s="179"/>
      <c r="D32" s="165"/>
      <c r="E32" s="165"/>
      <c r="F32" s="167"/>
      <c r="G32" s="165"/>
      <c r="H32" s="165"/>
      <c r="I32" s="165"/>
      <c r="J32" s="165"/>
      <c r="K32" s="165"/>
      <c r="L32" s="166"/>
      <c r="M32" s="163"/>
      <c r="N32" s="165"/>
      <c r="O32" s="176"/>
    </row>
    <row r="33" spans="3:25" ht="14.4" x14ac:dyDescent="0.3">
      <c r="C33" s="178"/>
      <c r="D33" s="165"/>
      <c r="E33" s="165"/>
      <c r="F33" s="167"/>
      <c r="G33" s="165"/>
      <c r="H33" s="165"/>
      <c r="I33" s="165"/>
      <c r="J33" s="165"/>
      <c r="K33" s="165"/>
      <c r="L33" s="166"/>
      <c r="M33" s="163"/>
      <c r="N33" s="165"/>
      <c r="O33" s="176"/>
    </row>
    <row r="34" spans="3:25" x14ac:dyDescent="0.25">
      <c r="C34" s="179"/>
      <c r="D34" s="165"/>
      <c r="E34" s="165"/>
      <c r="F34" s="167"/>
      <c r="G34" s="165"/>
      <c r="H34" s="165"/>
      <c r="I34" s="165"/>
      <c r="J34" s="165"/>
      <c r="K34" s="165"/>
      <c r="L34" s="166"/>
      <c r="M34" s="163"/>
      <c r="N34" s="165"/>
      <c r="O34" s="176"/>
    </row>
    <row r="35" spans="3:25" x14ac:dyDescent="0.25">
      <c r="C35" s="179"/>
      <c r="D35" s="165"/>
      <c r="E35" s="165"/>
      <c r="F35" s="167"/>
      <c r="G35" s="165"/>
      <c r="H35" s="165"/>
      <c r="I35" s="165"/>
      <c r="J35" s="165"/>
      <c r="K35" s="165"/>
      <c r="L35" s="166"/>
      <c r="M35" s="163"/>
      <c r="N35" s="165"/>
      <c r="O35" s="176"/>
    </row>
    <row r="36" spans="3:25" x14ac:dyDescent="0.25">
      <c r="C36" s="179"/>
      <c r="D36" s="165"/>
      <c r="E36" s="165"/>
      <c r="F36" s="167"/>
      <c r="G36" s="165"/>
      <c r="H36" s="165"/>
      <c r="I36" s="165"/>
      <c r="J36" s="165"/>
      <c r="K36" s="165"/>
      <c r="L36" s="166"/>
      <c r="M36" s="163"/>
      <c r="N36" s="165"/>
      <c r="O36" s="176"/>
    </row>
    <row r="37" spans="3:25" ht="14.4" x14ac:dyDescent="0.3">
      <c r="C37" s="180"/>
      <c r="D37" s="181"/>
      <c r="E37" s="181"/>
      <c r="F37" s="182"/>
      <c r="G37" s="181"/>
      <c r="H37" s="181"/>
      <c r="I37" s="181"/>
      <c r="J37" s="181"/>
      <c r="K37" s="181"/>
      <c r="L37" s="183"/>
      <c r="M37" s="184"/>
      <c r="N37" s="185"/>
      <c r="O37" s="186"/>
    </row>
    <row r="38" spans="3:25" x14ac:dyDescent="0.25">
      <c r="F38" s="4"/>
    </row>
    <row r="39" spans="3:25" x14ac:dyDescent="0.25">
      <c r="F39" s="4"/>
    </row>
    <row r="40" spans="3:25" x14ac:dyDescent="0.25">
      <c r="F40" s="4"/>
    </row>
    <row r="41" spans="3:25" x14ac:dyDescent="0.25">
      <c r="F41" s="4"/>
      <c r="G41" s="5"/>
    </row>
    <row r="42" spans="3:25" x14ac:dyDescent="0.25">
      <c r="F42" s="4"/>
    </row>
    <row r="43" spans="3:25" x14ac:dyDescent="0.25">
      <c r="F43" s="4"/>
    </row>
    <row r="44" spans="3:25" x14ac:dyDescent="0.25">
      <c r="F44" s="4"/>
    </row>
    <row r="45" spans="3:25" x14ac:dyDescent="0.25">
      <c r="F45" s="4"/>
    </row>
    <row r="46" spans="3:25" x14ac:dyDescent="0.25">
      <c r="F46" s="4"/>
      <c r="G46" s="5"/>
      <c r="Y46" s="100"/>
    </row>
    <row r="47" spans="3:25" x14ac:dyDescent="0.25">
      <c r="F47" s="4"/>
      <c r="Y47" s="100"/>
    </row>
    <row r="48" spans="3:25" x14ac:dyDescent="0.25">
      <c r="F48" s="4"/>
      <c r="L48" s="5"/>
      <c r="Y48" s="100"/>
    </row>
    <row r="49" spans="6:25" x14ac:dyDescent="0.25">
      <c r="F49" s="4"/>
      <c r="Y49" s="100"/>
    </row>
    <row r="50" spans="6:25" x14ac:dyDescent="0.25">
      <c r="F50" s="4"/>
      <c r="G50" s="5"/>
      <c r="Y50" s="100"/>
    </row>
    <row r="51" spans="6:25" x14ac:dyDescent="0.25">
      <c r="Y51" s="100"/>
    </row>
    <row r="52" spans="6:25" x14ac:dyDescent="0.25">
      <c r="Y52" s="100"/>
    </row>
    <row r="53" spans="6:25" x14ac:dyDescent="0.25">
      <c r="Y53" s="100"/>
    </row>
    <row r="54" spans="6:25" x14ac:dyDescent="0.25">
      <c r="Y54" s="100"/>
    </row>
  </sheetData>
  <pageMargins left="0.7" right="0.7" top="0.75" bottom="0.75" header="0.3" footer="0.3"/>
  <pageSetup paperSize="9" orientation="portrait" horizontalDpi="300" verticalDpi="300"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B8E405-A9DD-4E8E-B756-B22C1F31BD3F}">
  <dimension ref="C2:J28"/>
  <sheetViews>
    <sheetView showGridLines="0" tabSelected="1" zoomScale="64" workbookViewId="0">
      <selection activeCell="O22" sqref="O22"/>
    </sheetView>
  </sheetViews>
  <sheetFormatPr defaultRowHeight="14.4" x14ac:dyDescent="0.3"/>
  <cols>
    <col min="3" max="3" width="13.5546875" customWidth="1"/>
    <col min="4" max="4" width="33.109375" customWidth="1"/>
    <col min="5" max="5" width="12.44140625" customWidth="1"/>
    <col min="6" max="6" width="16.88671875" customWidth="1"/>
    <col min="7" max="8" width="12.44140625" customWidth="1"/>
    <col min="9" max="9" width="21.88671875" customWidth="1"/>
    <col min="10" max="11" width="12.44140625" customWidth="1"/>
  </cols>
  <sheetData>
    <row r="2" spans="3:10" ht="21.6" thickBot="1" x14ac:dyDescent="0.45">
      <c r="D2" s="29" t="s">
        <v>82</v>
      </c>
    </row>
    <row r="3" spans="3:10" ht="57" customHeight="1" x14ac:dyDescent="0.3">
      <c r="C3" s="13" t="s">
        <v>1</v>
      </c>
      <c r="D3" s="13" t="s">
        <v>2</v>
      </c>
      <c r="E3" s="66" t="s">
        <v>52</v>
      </c>
      <c r="F3" s="66" t="s">
        <v>53</v>
      </c>
      <c r="G3" s="67" t="s">
        <v>4</v>
      </c>
      <c r="H3" s="68" t="s">
        <v>32</v>
      </c>
      <c r="I3" s="68" t="s">
        <v>27</v>
      </c>
      <c r="J3" s="69" t="s">
        <v>81</v>
      </c>
    </row>
    <row r="4" spans="3:10" ht="15.6" x14ac:dyDescent="0.3">
      <c r="C4" s="11" t="s">
        <v>74</v>
      </c>
      <c r="D4" s="84" t="s">
        <v>75</v>
      </c>
      <c r="E4" s="114" t="s">
        <v>43</v>
      </c>
      <c r="F4" s="60" t="s">
        <v>35</v>
      </c>
      <c r="G4" s="7">
        <f ca="1">'1.b Sample  (Return and Risk)'!U6</f>
        <v>4.5530185933715182E-2</v>
      </c>
      <c r="H4" s="7">
        <f ca="1">'1.b Sample  (Return and Risk)'!V6</f>
        <v>0.10936385592244387</v>
      </c>
      <c r="I4" s="7" t="str">
        <f>'1.b Sample  (Return and Risk)'!W6</f>
        <v>R3</v>
      </c>
      <c r="J4" s="58" cm="1">
        <f t="array" ref="J4:J11">TRANSPOSE('2.a. LP Modelling '!$D$6:$K$6)</f>
        <v>9.9999999999999992E-2</v>
      </c>
    </row>
    <row r="5" spans="3:10" ht="15.6" x14ac:dyDescent="0.3">
      <c r="C5" s="11" t="s">
        <v>103</v>
      </c>
      <c r="D5" s="98" t="s">
        <v>105</v>
      </c>
      <c r="E5" s="114"/>
      <c r="F5" s="60" t="s">
        <v>36</v>
      </c>
      <c r="G5" s="7">
        <f ca="1">'1.b Sample  (Return and Risk)'!U7</f>
        <v>7.7069190013090748E-3</v>
      </c>
      <c r="H5" s="7">
        <f ca="1">'1.b Sample  (Return and Risk)'!V7</f>
        <v>6.8043416145823765E-2</v>
      </c>
      <c r="I5" s="7" t="str">
        <f>'1.b Sample  (Return and Risk)'!W7</f>
        <v>R2</v>
      </c>
      <c r="J5" s="58">
        <v>5.0000000000000017E-2</v>
      </c>
    </row>
    <row r="6" spans="3:10" ht="15.6" x14ac:dyDescent="0.3">
      <c r="C6" s="12" t="s">
        <v>76</v>
      </c>
      <c r="D6" s="85" t="s">
        <v>77</v>
      </c>
      <c r="E6" s="106" t="s">
        <v>44</v>
      </c>
      <c r="F6" s="61" t="s">
        <v>37</v>
      </c>
      <c r="G6" s="7">
        <f ca="1">'1.b Sample  (Return and Risk)'!U8</f>
        <v>2.7444152625836914E-3</v>
      </c>
      <c r="H6" s="7">
        <f ca="1">'1.b Sample  (Return and Risk)'!V8</f>
        <v>9.5993936567346588E-2</v>
      </c>
      <c r="I6" s="7" t="str">
        <f>'1.b Sample  (Return and Risk)'!W8</f>
        <v>R2</v>
      </c>
      <c r="J6" s="58">
        <v>0.05</v>
      </c>
    </row>
    <row r="7" spans="3:10" ht="15.6" x14ac:dyDescent="0.3">
      <c r="C7" s="12" t="s">
        <v>107</v>
      </c>
      <c r="D7" s="98" t="s">
        <v>108</v>
      </c>
      <c r="E7" s="106"/>
      <c r="F7" s="61" t="s">
        <v>38</v>
      </c>
      <c r="G7" s="7">
        <f ca="1">'1.b Sample  (Return and Risk)'!U9</f>
        <v>1.2293741997831972E-2</v>
      </c>
      <c r="H7" s="7">
        <f ca="1">'1.b Sample  (Return and Risk)'!V9</f>
        <v>8.3831108824074491E-2</v>
      </c>
      <c r="I7" s="7" t="str">
        <f>'1.b Sample  (Return and Risk)'!W9</f>
        <v>R2</v>
      </c>
      <c r="J7" s="58">
        <v>0.25</v>
      </c>
    </row>
    <row r="8" spans="3:10" ht="15.6" x14ac:dyDescent="0.3">
      <c r="C8" s="11" t="s">
        <v>78</v>
      </c>
      <c r="D8" s="84" t="s">
        <v>79</v>
      </c>
      <c r="E8" s="108" t="s">
        <v>45</v>
      </c>
      <c r="F8" s="62" t="s">
        <v>39</v>
      </c>
      <c r="G8" s="7">
        <f ca="1">'1.b Sample  (Return and Risk)'!U10</f>
        <v>4.2942971315537773E-3</v>
      </c>
      <c r="H8" s="7">
        <f ca="1">'1.b Sample  (Return and Risk)'!V10</f>
        <v>3.5095666257697618E-2</v>
      </c>
      <c r="I8" s="7" t="str">
        <f>'1.b Sample  (Return and Risk)'!W10</f>
        <v>R1</v>
      </c>
      <c r="J8" s="58">
        <v>9.9999999999999978E-2</v>
      </c>
    </row>
    <row r="9" spans="3:10" ht="15.6" x14ac:dyDescent="0.3">
      <c r="C9" s="11" t="s">
        <v>94</v>
      </c>
      <c r="D9" s="98" t="s">
        <v>96</v>
      </c>
      <c r="E9" s="108"/>
      <c r="F9" s="62" t="s">
        <v>40</v>
      </c>
      <c r="G9" s="7">
        <f ca="1">'1.b Sample  (Return and Risk)'!U11</f>
        <v>1.1133500308556851E-2</v>
      </c>
      <c r="H9" s="7">
        <f ca="1">'1.b Sample  (Return and Risk)'!V11</f>
        <v>0.11517338240225106</v>
      </c>
      <c r="I9" s="7" t="str">
        <f>'1.b Sample  (Return and Risk)'!W11</f>
        <v>R3</v>
      </c>
      <c r="J9" s="58">
        <v>0.05</v>
      </c>
    </row>
    <row r="10" spans="3:10" ht="15.6" x14ac:dyDescent="0.3">
      <c r="C10" s="12" t="s">
        <v>68</v>
      </c>
      <c r="D10" s="85" t="s">
        <v>80</v>
      </c>
      <c r="E10" s="109" t="s">
        <v>46</v>
      </c>
      <c r="F10" s="63" t="s">
        <v>41</v>
      </c>
      <c r="G10" s="7">
        <f ca="1">'1.b Sample  (Return and Risk)'!U12</f>
        <v>1.1643708524664287E-2</v>
      </c>
      <c r="H10" s="7">
        <f ca="1">'1.b Sample  (Return and Risk)'!V12</f>
        <v>6.1954819094670918E-2</v>
      </c>
      <c r="I10" s="7" t="str">
        <f>'1.b Sample  (Return and Risk)'!W12</f>
        <v>R2</v>
      </c>
      <c r="J10" s="58">
        <v>0.05</v>
      </c>
    </row>
    <row r="11" spans="3:10" ht="16.2" thickBot="1" x14ac:dyDescent="0.35">
      <c r="C11" s="12" t="s">
        <v>95</v>
      </c>
      <c r="D11" s="98" t="s">
        <v>97</v>
      </c>
      <c r="E11" s="116"/>
      <c r="F11" s="65" t="s">
        <v>42</v>
      </c>
      <c r="G11" s="7">
        <f ca="1">'1.b Sample  (Return and Risk)'!U13</f>
        <v>1.4015556899952293E-2</v>
      </c>
      <c r="H11" s="7">
        <f ca="1">'1.b Sample  (Return and Risk)'!V13</f>
        <v>4.7126634774532286E-2</v>
      </c>
      <c r="I11" s="7" t="str">
        <f>'1.b Sample  (Return and Risk)'!W13</f>
        <v>R1</v>
      </c>
      <c r="J11" s="59">
        <v>0.35000000000000003</v>
      </c>
    </row>
    <row r="13" spans="3:10" ht="18" customHeight="1" x14ac:dyDescent="0.3">
      <c r="D13" s="28" t="s">
        <v>31</v>
      </c>
      <c r="E13" s="89">
        <f ca="1">'2.a. LP Modelling '!$D$13</f>
        <v>1.4622755875823885E-2</v>
      </c>
    </row>
    <row r="17" spans="3:10" ht="21.6" thickBot="1" x14ac:dyDescent="0.45">
      <c r="D17" s="29" t="s">
        <v>83</v>
      </c>
    </row>
    <row r="18" spans="3:10" ht="50.4" customHeight="1" thickBot="1" x14ac:dyDescent="0.35">
      <c r="C18" s="13" t="s">
        <v>1</v>
      </c>
      <c r="D18" s="13" t="s">
        <v>2</v>
      </c>
      <c r="E18" s="52" t="s">
        <v>52</v>
      </c>
      <c r="F18" s="52" t="s">
        <v>53</v>
      </c>
      <c r="G18" s="53" t="s">
        <v>4</v>
      </c>
      <c r="H18" s="54" t="s">
        <v>32</v>
      </c>
      <c r="I18" s="54" t="s">
        <v>27</v>
      </c>
      <c r="J18" s="55" t="s">
        <v>34</v>
      </c>
    </row>
    <row r="19" spans="3:10" ht="16.2" thickBot="1" x14ac:dyDescent="0.35">
      <c r="C19" s="11" t="s">
        <v>74</v>
      </c>
      <c r="D19" s="84" t="s">
        <v>75</v>
      </c>
      <c r="E19" s="117" t="s">
        <v>43</v>
      </c>
      <c r="F19" s="64" t="s">
        <v>35</v>
      </c>
      <c r="G19" s="56">
        <f ca="1">G4</f>
        <v>4.5530185933715182E-2</v>
      </c>
      <c r="H19" s="56">
        <f t="shared" ref="H19:I19" ca="1" si="0">H4</f>
        <v>0.10936385592244387</v>
      </c>
      <c r="I19" s="56" t="str">
        <f t="shared" si="0"/>
        <v>R3</v>
      </c>
      <c r="J19" s="57" cm="1">
        <f t="array" ref="J19:J26">TRANSPOSE('ILP modelling'!D6:K6)</f>
        <v>1</v>
      </c>
    </row>
    <row r="20" spans="3:10" ht="16.2" thickBot="1" x14ac:dyDescent="0.35">
      <c r="C20" s="11" t="s">
        <v>103</v>
      </c>
      <c r="D20" s="98" t="s">
        <v>105</v>
      </c>
      <c r="E20" s="114"/>
      <c r="F20" s="60" t="s">
        <v>36</v>
      </c>
      <c r="G20" s="56">
        <f t="shared" ref="G20:I20" ca="1" si="1">G5</f>
        <v>7.7069190013090748E-3</v>
      </c>
      <c r="H20" s="56">
        <f t="shared" ca="1" si="1"/>
        <v>6.8043416145823765E-2</v>
      </c>
      <c r="I20" s="56" t="str">
        <f t="shared" si="1"/>
        <v>R2</v>
      </c>
      <c r="J20" s="58">
        <v>0</v>
      </c>
    </row>
    <row r="21" spans="3:10" ht="16.2" thickBot="1" x14ac:dyDescent="0.35">
      <c r="C21" s="12" t="s">
        <v>76</v>
      </c>
      <c r="D21" s="85" t="s">
        <v>77</v>
      </c>
      <c r="E21" s="106" t="s">
        <v>44</v>
      </c>
      <c r="F21" s="61" t="s">
        <v>37</v>
      </c>
      <c r="G21" s="56">
        <f t="shared" ref="G21:I21" ca="1" si="2">G6</f>
        <v>2.7444152625836914E-3</v>
      </c>
      <c r="H21" s="56">
        <f t="shared" ca="1" si="2"/>
        <v>9.5993936567346588E-2</v>
      </c>
      <c r="I21" s="56" t="str">
        <f t="shared" si="2"/>
        <v>R2</v>
      </c>
      <c r="J21" s="58">
        <v>0</v>
      </c>
    </row>
    <row r="22" spans="3:10" ht="16.2" thickBot="1" x14ac:dyDescent="0.35">
      <c r="C22" s="12" t="s">
        <v>107</v>
      </c>
      <c r="D22" s="98" t="s">
        <v>108</v>
      </c>
      <c r="E22" s="106"/>
      <c r="F22" s="61" t="s">
        <v>38</v>
      </c>
      <c r="G22" s="56">
        <f t="shared" ref="G22:I22" ca="1" si="3">G7</f>
        <v>1.2293741997831972E-2</v>
      </c>
      <c r="H22" s="56">
        <f t="shared" ca="1" si="3"/>
        <v>8.3831108824074491E-2</v>
      </c>
      <c r="I22" s="56" t="str">
        <f t="shared" si="3"/>
        <v>R2</v>
      </c>
      <c r="J22" s="58">
        <v>1</v>
      </c>
    </row>
    <row r="23" spans="3:10" ht="16.2" thickBot="1" x14ac:dyDescent="0.35">
      <c r="C23" s="11" t="s">
        <v>78</v>
      </c>
      <c r="D23" s="84" t="s">
        <v>79</v>
      </c>
      <c r="E23" s="108" t="s">
        <v>45</v>
      </c>
      <c r="F23" s="62" t="s">
        <v>39</v>
      </c>
      <c r="G23" s="56">
        <f t="shared" ref="G23:I23" ca="1" si="4">G8</f>
        <v>4.2942971315537773E-3</v>
      </c>
      <c r="H23" s="56">
        <f t="shared" ca="1" si="4"/>
        <v>3.5095666257697618E-2</v>
      </c>
      <c r="I23" s="56" t="str">
        <f t="shared" si="4"/>
        <v>R1</v>
      </c>
      <c r="J23" s="58">
        <v>1</v>
      </c>
    </row>
    <row r="24" spans="3:10" ht="16.2" thickBot="1" x14ac:dyDescent="0.35">
      <c r="C24" s="11" t="s">
        <v>94</v>
      </c>
      <c r="D24" s="98" t="s">
        <v>96</v>
      </c>
      <c r="E24" s="108"/>
      <c r="F24" s="62" t="s">
        <v>40</v>
      </c>
      <c r="G24" s="56">
        <f t="shared" ref="G24:I24" ca="1" si="5">G9</f>
        <v>1.1133500308556851E-2</v>
      </c>
      <c r="H24" s="56">
        <f t="shared" ca="1" si="5"/>
        <v>0.11517338240225106</v>
      </c>
      <c r="I24" s="56" t="str">
        <f t="shared" si="5"/>
        <v>R3</v>
      </c>
      <c r="J24" s="58">
        <v>0</v>
      </c>
    </row>
    <row r="25" spans="3:10" ht="16.2" thickBot="1" x14ac:dyDescent="0.35">
      <c r="C25" s="12" t="s">
        <v>68</v>
      </c>
      <c r="D25" s="85" t="s">
        <v>80</v>
      </c>
      <c r="E25" s="109" t="s">
        <v>46</v>
      </c>
      <c r="F25" s="63" t="s">
        <v>41</v>
      </c>
      <c r="G25" s="56">
        <f t="shared" ref="G25:I25" ca="1" si="6">G10</f>
        <v>1.1643708524664287E-2</v>
      </c>
      <c r="H25" s="56">
        <f t="shared" ca="1" si="6"/>
        <v>6.1954819094670918E-2</v>
      </c>
      <c r="I25" s="56" t="str">
        <f t="shared" si="6"/>
        <v>R2</v>
      </c>
      <c r="J25" s="58">
        <v>1</v>
      </c>
    </row>
    <row r="26" spans="3:10" ht="16.2" thickBot="1" x14ac:dyDescent="0.35">
      <c r="C26" s="12" t="s">
        <v>95</v>
      </c>
      <c r="D26" s="98" t="s">
        <v>97</v>
      </c>
      <c r="E26" s="116"/>
      <c r="F26" s="65" t="s">
        <v>42</v>
      </c>
      <c r="G26" s="56">
        <f t="shared" ref="G26:I26" ca="1" si="7">G11</f>
        <v>1.4015556899952293E-2</v>
      </c>
      <c r="H26" s="56">
        <f t="shared" ca="1" si="7"/>
        <v>4.7126634774532286E-2</v>
      </c>
      <c r="I26" s="56" t="str">
        <f t="shared" si="7"/>
        <v>R1</v>
      </c>
      <c r="J26" s="59">
        <v>1</v>
      </c>
    </row>
    <row r="28" spans="3:10" ht="15.6" x14ac:dyDescent="0.3">
      <c r="D28" s="28" t="s">
        <v>31</v>
      </c>
      <c r="E28" s="89">
        <f ca="1">'ILP modelling'!D13</f>
        <v>8.7777490487717519E-2</v>
      </c>
    </row>
  </sheetData>
  <mergeCells count="8">
    <mergeCell ref="E21:E22"/>
    <mergeCell ref="E23:E24"/>
    <mergeCell ref="E25:E26"/>
    <mergeCell ref="E4:E5"/>
    <mergeCell ref="E6:E7"/>
    <mergeCell ref="E8:E9"/>
    <mergeCell ref="E10:E11"/>
    <mergeCell ref="E19:E20"/>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1.a Compute rate of return</vt:lpstr>
      <vt:lpstr>1.b Sample  (Return and Risk)</vt:lpstr>
      <vt:lpstr>2.a. LP Modelling </vt:lpstr>
      <vt:lpstr>2.b Sensitivity Report </vt:lpstr>
      <vt:lpstr>ILP modelling</vt:lpstr>
      <vt:lpstr>Summary Sheet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Zahra Hosseinifard</dc:creator>
  <cp:keywords/>
  <dc:description/>
  <cp:lastModifiedBy>SRIJANA BHUSAL</cp:lastModifiedBy>
  <cp:revision/>
  <dcterms:created xsi:type="dcterms:W3CDTF">2015-06-05T18:17:20Z</dcterms:created>
  <dcterms:modified xsi:type="dcterms:W3CDTF">2025-04-09T05:28:55Z</dcterms:modified>
  <cp:category/>
  <cp:contentStatus/>
</cp:coreProperties>
</file>